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Anexo III" sheetId="1" r:id="rId1"/>
    <sheet name="Intervalos" sheetId="2" r:id="rId2"/>
  </sheets>
  <definedNames>
    <definedName name="_xlnm._FilterDatabase" localSheetId="0" hidden="1">'Anexo III'!#REF!</definedName>
    <definedName name="_xlnm.Print_Area" localSheetId="0">'Anexo III'!$A$1:$J$62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<sst xmlns="http://schemas.openxmlformats.org/spreadsheetml/2006/main" count="244" uniqueCount="95">
  <si>
    <t>PRÓ-REITORIA DE ADMINISTRAÇÃO</t>
  </si>
  <si>
    <t>COORDENAÇÃO DE MATERIAIS</t>
  </si>
  <si>
    <t>ANEXO III - PLANILHA ESTIMATIVA DE DESCRIÇÃO E PREÇOS</t>
  </si>
  <si>
    <t>ITEM</t>
  </si>
  <si>
    <t>DESCRIÇÃO/ ESPECIFICAÇÃO</t>
  </si>
  <si>
    <t>UNIDADE DE MEDIDA</t>
  </si>
  <si>
    <t>SUGESTÃO DE CATMAT</t>
  </si>
  <si>
    <t xml:space="preserve">QUANTIDADE </t>
  </si>
  <si>
    <t>VALOR UNITÁRIO</t>
  </si>
  <si>
    <t>VALOR TOTAL</t>
  </si>
  <si>
    <t>EXCLUSIVO ME/EPP</t>
  </si>
  <si>
    <t>MODO DE DISPUTA</t>
  </si>
  <si>
    <t>INTERVALO LANCES</t>
  </si>
  <si>
    <t>Ágar Base para XLT4. Meio para isolamento seletivo e diferencial de Salmonella spp., (exceto S.typhi e S.paratyphi)</t>
  </si>
  <si>
    <t>frasco de 500g</t>
  </si>
  <si>
    <t>SIM</t>
  </si>
  <si>
    <t>Aberto</t>
  </si>
  <si>
    <t>Ágar batata dextrose (PDA). FRASCO C/500G</t>
  </si>
  <si>
    <t>ÁGAR BILE VERMELHO VIOLETA VRBG. MEIO DE CULTURA., PÓ, COM GLICOSE</t>
  </si>
  <si>
    <t>Ágar Czapeck-Dox. Matéria-prima grau farmacêutico.</t>
  </si>
  <si>
    <t>Agar Infusão de Cérebro e Coração (BHI)</t>
  </si>
  <si>
    <t>Ágar M17 - para o isolamento e enumeração dos estreptococos láctico no iogurte, queijo e outros produtos lácteos</t>
  </si>
  <si>
    <t>Ágar MacConkey. Ágar MacConkey - FRASCO C/500G</t>
  </si>
  <si>
    <t>Ágar Mycosel. Apresentação: pó. Meio de cultura, destinado ao isolamento e conservação de fungos patogênicos, principalmente dermatófitos . FRASCO 500 GR</t>
  </si>
  <si>
    <t>Ágar Sabouraud dextrose 2% FRASCO C/500G</t>
  </si>
  <si>
    <t>Ágar sal manitol FRASCO C/500G</t>
  </si>
  <si>
    <t>Agar Sangue. Placas prontas 90 x 15 mm. Fornecimento em pacote com 10 unidades.</t>
  </si>
  <si>
    <t>Unidade</t>
  </si>
  <si>
    <t>Ágar Triptona Soja. Frasco 500g</t>
  </si>
  <si>
    <t>ÁGAR URÉIA DE CHRISTENSEN, PÓ. FRASCO C/500G</t>
  </si>
  <si>
    <t>ÁGAR, TIPO ÁGAR BACTERIOLÓGICO, ASPECTO FÍSICO PÓ</t>
  </si>
  <si>
    <t>BSA (Soro Albumina Bovina) pó liofilizado</t>
  </si>
  <si>
    <t>Frasco 1 g</t>
  </si>
  <si>
    <t>CALDO ENRIQUECIMENTO COLIFORMES TOTAIS E E.COLI, PÓ</t>
  </si>
  <si>
    <t>FRASCO C/500G</t>
  </si>
  <si>
    <t>Caldo Infusão de cérebro e coração, apresentação: pó</t>
  </si>
  <si>
    <t>CALDO LAURIL SULFATO, PÓ. FRASCO C/500G</t>
  </si>
  <si>
    <t>CALDO SABOURAUD DEXTROSE 2%, PÓ</t>
  </si>
  <si>
    <t>Caldo tioglicolato sem indicador</t>
  </si>
  <si>
    <t>Caldo Ureia Base (Frasco 500G)</t>
  </si>
  <si>
    <t>COAGUPLASMA conjunto (kit) para Diferenciação bioquímica do Staphylococcus aureus através da prova de coagulase. Registro ANVISA. Apresentação:570204. Caixa com 5 frascos de 3ml</t>
  </si>
  <si>
    <t>Corante, tipo conjunto coloração ziehl-neelsen - Aspecto físico: líquido, Composição: álcool-ácido, fucsina fenicada e azul de metileno. Fornecimento Conjunto: 3 frascos de 500ml.</t>
  </si>
  <si>
    <t>conjunto</t>
  </si>
  <si>
    <t>Extrato de levedura em pó. Suplemento para Meios de Cultura Microbiológicos. Frasco com 500g.</t>
  </si>
  <si>
    <t>Ficoll-Paque, densidade 1.077- Utilizado para separação de células por densidade. Testado para baixo índice de endotoxinas. Pacote com 6 frascos de 100ml.</t>
  </si>
  <si>
    <t>Gerador de Anaerobiose para Jarra de cultivo bacteriano. Marca referência: Probac. Fornecimento em caixa com 16 unidades.</t>
  </si>
  <si>
    <t>Kit para dosagem ALT/TGP em soro ou plasma; Cinético. Para analisador bioquímico semi-automático ou automático. Validade mínima de 12 meses a partir do recebimento. Frasco para 400 testes ou similar. Com padrão incluído.</t>
  </si>
  <si>
    <t>Kit para dosagem bilirrubina direta em soro ou plasma; Ponto final. Para analisador bioquímico semi-automático ou automático. Validade mínima de 12 meses a partir do recebimento. Frasco de 100mL ou similar. Com padrão incluído.</t>
  </si>
  <si>
    <t>Kit para dosagem de Albumina em soro ou plasma; Ponto final; Para analisador bioquímico semi-automático ou automático. Validade mínima de 12 meses a partir do recebimento. Frasco de 250mL ou similar. Com padrão incluído.</t>
  </si>
  <si>
    <t>kit para dosagem de lactato desidrogenase (LDH) em soro ou plasma; Cinético. Para analisador bioquímico semi-automático ou automático. Validade mínima de 12 meses a partir do recebimento. Frasco para 400 testes ou similar. Com padrão incluído.</t>
  </si>
  <si>
    <t>Kit para dosagem de proteínas totais em soro ou plasma; Ponto final; Para analisador bioquímico semi-automático ou automático. Validade mínima de 12 meses a partir do recebimento. Frasco de 250mL ou similar. Com padrão incluído.</t>
  </si>
  <si>
    <t>Kit Plasma controle de coagulacao (Tap E Kptt) Nível 1 - Normal.</t>
  </si>
  <si>
    <t>Frasco c/ 1ml</t>
  </si>
  <si>
    <t>Kit Ureia Uv- Cinético: Para uso em equipamento automático modelo LABMAX 240 Premium, marca referência: Labtest® (4x50 mL) - Validade mínima de 12 meses a contar do mês de recebimento
Unidade = Kit</t>
  </si>
  <si>
    <t>MEIO DE CULTURA, TIPO ÁGAR BAIRD PARKER, APRESENTAÇÃO PÓ</t>
  </si>
  <si>
    <t>MEIO DE CULTURA, TIPO ÁGAR CITRATO DE SIMMONS, APRESENTAÇÃO PÓ</t>
  </si>
  <si>
    <t>MEIO DE CULTURA, TIPO ÁGAR LISINA FERRO, APRESENTAÇÃO PÓ</t>
  </si>
  <si>
    <t>MEIO DE CULTURA, TIPO ÁGAR MUELLER HINTON, APRESENTAÇÃO PÓ</t>
  </si>
  <si>
    <t>MEIO DE CULTURA, TIPO ÁGAR PCA, APRESENTAÇÃO PÓ</t>
  </si>
  <si>
    <t>MEIO DE CULTURA, TIPO ÁGAR VERDE BRILHANTE, APRESENTAÇÃO PÓ</t>
  </si>
  <si>
    <t>MEIO DE CULTURA, TIPO CALDO MUELLER HINTON, APRESENTAÇÃO PÓ</t>
  </si>
  <si>
    <t>MEIO DE CULTURA, TIPO MRS ÁGAR, APRESENTAÇÃO PÓ</t>
  </si>
  <si>
    <t>MEIO DE CULTURA,, TIPO CALDO BRUCELLA, APRESENTAÇÃO PÓ</t>
  </si>
  <si>
    <t>MEIO RPMI 1640 Frasco  10 Litros</t>
  </si>
  <si>
    <t>Frasco  10 Litros</t>
  </si>
  <si>
    <t>Peptona de caseína FRASCO C/500G</t>
  </si>
  <si>
    <t>PROTEÍNA, TIPO ALBUMINA, APRESENTAÇÃO LIOFILIZADA, CARACTERÍSTICAS ADICIONAIS DE SORO BOVINO (BSA), GRAU PUREZA MÍNIMO DE 98%, CARACTERÍSTICA ADICIONAL GRAUV</t>
  </si>
  <si>
    <t>frasco de 100g</t>
  </si>
  <si>
    <t>Prova de aglutinação em placa/látex para o diagnóstico de anticorpos artrite reumatóide. Metodologia Aglutinação KIT 50 testes + controles positivo e negativo - KIT</t>
  </si>
  <si>
    <t>Solução de eosina-azul de metileno segundo May-Grünwald modificada - aspecto físico líquido. Corante utilizado para diagnóstico hematológico e histológicos. Ponto de ebulição 65 °C (1013 hPa), Densidade 0.79 g/cm3 (20 °C), Limite de explosão 5.5 - 44 %(V) Metanol, Ponto de fulgor 12 °C, Temperatura de ignição 455 °C. Fornecimento em frasco de 1 litro.</t>
  </si>
  <si>
    <t>frasco de 1 L</t>
  </si>
  <si>
    <t>SOLUÇÃO TAMPÃO, TIPO SALINA TAMPONADA (PBS), CONCENTRAÇÃO 10X</t>
  </si>
  <si>
    <t>FRASCO 500,00 ML</t>
  </si>
  <si>
    <t>Soro controle nível 1 homogeneizado e liofilizado em frascos para 5 mL com concentrações normais de metabólitos e enzimas contendo no mínimo: Ácido úrico, Alanina aminotransferase, Albumina, Amilase, Aspartato aminotransferase, Bilirrubina direta, Bilirrubina total, Cálcio Colesterol, Creatina quinase, Creatinina, Fosfatase, Fósforo, g-Glutamil transferasa, Glicose, HDL Colesterol, Ferro, Lactato, Lactato desidrogenase, Magnésio, Proteínas totais, Triglicerídeos e Uréia. Finalidade: Controle Interno da Qualidade dos ensaios bioquímicos. Analitos com valores normais.</t>
  </si>
  <si>
    <t>Frasco de 5ml</t>
  </si>
  <si>
    <t>Soro fetal bovino estéril, filtrado e livre de mycoplasma</t>
  </si>
  <si>
    <t>FRASCO 500,00 ML .</t>
  </si>
  <si>
    <t>Soro fetal bovino. Estéril, livre de micoplasma, fungo, vírus; hemoglobina e endotoxinas  testados.
Unidade de Fornecimento: 1 frasco de 100 ml"</t>
  </si>
  <si>
    <t>Frasco de 100ml</t>
  </si>
  <si>
    <t>SORO, TIPO ANTI-D, COMPOSIÇÃO MONOCLONAL. Validade mínima de 12 meses a partir do recebimento. unidade</t>
  </si>
  <si>
    <t>Frasco com 10 ml</t>
  </si>
  <si>
    <t>SUPLEMENTO PARA MEIO DE CULTURA, TIPO PEPTONA DE CARNE, ASPECTO FÍSICO PÓ</t>
  </si>
  <si>
    <t>SUPLEMENTO PARA MEIO DE CULTURA\, EMULSÃO\, LÍQUIDO\, EMULSÃO DE GEMA DE OVO\, TELURITO DE POTÁSSIO\, ESTÉRIL</t>
  </si>
  <si>
    <t>frasco c/ 100ml</t>
  </si>
  <si>
    <t>Tiras reagentes para urinálise, determinação semiquantitativa com 10 parâmetros. Fornecimento em embalagem com 100 unidades.</t>
  </si>
  <si>
    <t>Valor Unitário
Estimado (Faixa)</t>
  </si>
  <si>
    <t>Diferença Mínima
 de Valores / 
Percentuais de 
Lances</t>
  </si>
  <si>
    <t>Interpretação</t>
  </si>
  <si>
    <t>R$ 0,01 - R$ 5,00 =&gt; R$ 0,01</t>
  </si>
  <si>
    <t>R$ 5,01 - R$ 10,00 =&gt; R$ 0,02</t>
  </si>
  <si>
    <t>R$ 10,01 - R$ 20,00 =&gt; R$ 0,03</t>
  </si>
  <si>
    <t>R$ 20,01 - R$ 50,00 =&gt; R$ 0,05</t>
  </si>
  <si>
    <t>R$ 50,01 - R$ 100,00 =&gt; R$ 0,10</t>
  </si>
  <si>
    <t>0,10%</t>
  </si>
  <si>
    <t>Acima de R$ 100,00 =&gt; 0,10%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</si>
</sst>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_-[$R$-416]\ * #,##0.00_-;\-[$R$-416]\ * #,##0.00_-;_-[$R$-416]\ * &quot;-&quot;??_-;_-@_-"/>
  </numFmts>
  <fonts count="29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b/>
      <sz val="8"/>
      <color rgb="FF000000"/>
      <name val="Calibri"/>
      <charset val="134"/>
      <scheme val="minor"/>
    </font>
    <font>
      <sz val="8"/>
      <name val="Calibri"/>
      <charset val="134"/>
      <scheme val="minor"/>
    </font>
    <font>
      <sz val="8"/>
      <color rgb="FFFF0000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77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2" applyFont="1" applyBorder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wrapText="1"/>
    </xf>
    <xf numFmtId="177" fontId="7" fillId="5" borderId="1" xfId="2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80" fontId="7" fillId="5" borderId="1" xfId="0" applyNumberFormat="1" applyFont="1" applyFill="1" applyBorder="1" applyAlignment="1">
      <alignment horizontal="center" vertical="center"/>
    </xf>
    <xf numFmtId="177" fontId="6" fillId="4" borderId="1" xfId="2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tabSelected="1" zoomScaleSheetLayoutView="80" topLeftCell="A50" workbookViewId="0">
      <selection activeCell="C13" sqref="C13"/>
    </sheetView>
  </sheetViews>
  <sheetFormatPr defaultColWidth="9.11111111111111" defaultRowHeight="13.8"/>
  <cols>
    <col min="1" max="1" width="7.66666666666667" style="7" customWidth="1"/>
    <col min="2" max="2" width="49.5555555555556" style="7" customWidth="1"/>
    <col min="3" max="3" width="14.3333333333333" style="7" customWidth="1"/>
    <col min="4" max="4" width="9" style="7" customWidth="1"/>
    <col min="5" max="5" width="10.4444444444444" style="8" customWidth="1"/>
    <col min="6" max="6" width="9.33333333333333" style="8" customWidth="1"/>
    <col min="7" max="7" width="11.3333333333333" style="8" customWidth="1"/>
    <col min="8" max="8" width="8.11111111111111" style="8" customWidth="1"/>
    <col min="9" max="9" width="7.11111111111111" style="9" customWidth="1"/>
    <col min="10" max="10" width="8.55555555555556" style="8" customWidth="1"/>
    <col min="11" max="11" width="16.3333333333333" style="10" customWidth="1"/>
    <col min="12" max="13" width="9.11111111111111" style="10"/>
    <col min="14" max="14" width="21.8888888888889" style="10" customWidth="1"/>
    <col min="15" max="15" width="20.3333333333333" style="10" customWidth="1"/>
    <col min="16" max="16384" width="9.11111111111111" style="10"/>
  </cols>
  <sheetData>
    <row r="1" ht="12.75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ht="12.75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ht="12.75" customHeight="1" spans="1:10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5" ht="20.4" spans="1:10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</row>
    <row r="6" s="6" customFormat="1" ht="20.4" spans="1:10">
      <c r="A6" s="14">
        <v>1</v>
      </c>
      <c r="B6" s="15" t="s">
        <v>13</v>
      </c>
      <c r="C6" s="15" t="s">
        <v>14</v>
      </c>
      <c r="D6" s="16">
        <v>411784</v>
      </c>
      <c r="E6" s="15">
        <v>8</v>
      </c>
      <c r="F6" s="17">
        <v>1091.22</v>
      </c>
      <c r="G6" s="17">
        <f>E6*ROUND(F6,2)</f>
        <v>8729.76</v>
      </c>
      <c r="H6" s="17" t="s">
        <v>15</v>
      </c>
      <c r="I6" s="18" t="s">
        <v>16</v>
      </c>
      <c r="J6" s="19" t="str">
        <f>VLOOKUP(F6,Intervalos!$B$3:$C$8,2,TRUE)</f>
        <v>0,10%</v>
      </c>
    </row>
    <row r="7" s="6" customFormat="1" ht="10.2" spans="1:10">
      <c r="A7" s="14">
        <v>2</v>
      </c>
      <c r="B7" s="15" t="s">
        <v>17</v>
      </c>
      <c r="C7" s="15" t="s">
        <v>14</v>
      </c>
      <c r="D7" s="16">
        <v>326288</v>
      </c>
      <c r="E7" s="15">
        <v>19</v>
      </c>
      <c r="F7" s="17">
        <v>444.61</v>
      </c>
      <c r="G7" s="17">
        <f t="shared" ref="G7:G60" si="0">E7*ROUND(F7,2)</f>
        <v>8447.59</v>
      </c>
      <c r="H7" s="17" t="s">
        <v>15</v>
      </c>
      <c r="I7" s="18" t="s">
        <v>16</v>
      </c>
      <c r="J7" s="19" t="str">
        <f>VLOOKUP(F7,Intervalos!$B$3:$C$8,2,TRUE)</f>
        <v>0,10%</v>
      </c>
    </row>
    <row r="8" s="6" customFormat="1" ht="10.2" spans="1:10">
      <c r="A8" s="14">
        <v>3</v>
      </c>
      <c r="B8" s="15" t="s">
        <v>18</v>
      </c>
      <c r="C8" s="15" t="s">
        <v>14</v>
      </c>
      <c r="D8" s="16">
        <v>387814</v>
      </c>
      <c r="E8" s="15">
        <v>2</v>
      </c>
      <c r="F8" s="17">
        <v>520.71</v>
      </c>
      <c r="G8" s="17">
        <f t="shared" si="0"/>
        <v>1041.42</v>
      </c>
      <c r="H8" s="17" t="s">
        <v>15</v>
      </c>
      <c r="I8" s="18" t="s">
        <v>16</v>
      </c>
      <c r="J8" s="19" t="str">
        <f>VLOOKUP(F8,Intervalos!$B$3:$C$8,2,TRUE)</f>
        <v>0,10%</v>
      </c>
    </row>
    <row r="9" s="6" customFormat="1" ht="10.2" spans="1:10">
      <c r="A9" s="14">
        <v>4</v>
      </c>
      <c r="B9" s="15" t="s">
        <v>19</v>
      </c>
      <c r="C9" s="15" t="s">
        <v>14</v>
      </c>
      <c r="D9" s="16">
        <v>345611</v>
      </c>
      <c r="E9" s="15">
        <v>3</v>
      </c>
      <c r="F9" s="17">
        <v>571.9</v>
      </c>
      <c r="G9" s="17">
        <f t="shared" si="0"/>
        <v>1715.7</v>
      </c>
      <c r="H9" s="17" t="s">
        <v>15</v>
      </c>
      <c r="I9" s="18" t="s">
        <v>16</v>
      </c>
      <c r="J9" s="19" t="str">
        <f>VLOOKUP(F9,Intervalos!$B$3:$C$8,2,TRUE)</f>
        <v>0,10%</v>
      </c>
    </row>
    <row r="10" s="6" customFormat="1" ht="10.2" spans="1:10">
      <c r="A10" s="14">
        <v>5</v>
      </c>
      <c r="B10" s="15" t="s">
        <v>20</v>
      </c>
      <c r="C10" s="15" t="s">
        <v>14</v>
      </c>
      <c r="D10" s="16">
        <v>326281</v>
      </c>
      <c r="E10" s="15">
        <v>13</v>
      </c>
      <c r="F10" s="17">
        <v>550</v>
      </c>
      <c r="G10" s="17">
        <f t="shared" si="0"/>
        <v>7150</v>
      </c>
      <c r="H10" s="17" t="s">
        <v>15</v>
      </c>
      <c r="I10" s="18" t="s">
        <v>16</v>
      </c>
      <c r="J10" s="19" t="str">
        <f>VLOOKUP(F10,Intervalos!$B$3:$C$8,2,TRUE)</f>
        <v>0,10%</v>
      </c>
    </row>
    <row r="11" s="6" customFormat="1" ht="20.4" spans="1:10">
      <c r="A11" s="14">
        <v>6</v>
      </c>
      <c r="B11" s="15" t="s">
        <v>21</v>
      </c>
      <c r="C11" s="15" t="s">
        <v>14</v>
      </c>
      <c r="D11" s="16">
        <v>326293</v>
      </c>
      <c r="E11" s="15">
        <v>8</v>
      </c>
      <c r="F11" s="17">
        <v>959.11</v>
      </c>
      <c r="G11" s="17">
        <f t="shared" si="0"/>
        <v>7672.88</v>
      </c>
      <c r="H11" s="17" t="s">
        <v>15</v>
      </c>
      <c r="I11" s="18" t="s">
        <v>16</v>
      </c>
      <c r="J11" s="19" t="str">
        <f>VLOOKUP(F11,Intervalos!$B$3:$C$8,2,TRUE)</f>
        <v>0,10%</v>
      </c>
    </row>
    <row r="12" s="6" customFormat="1" ht="10.2" spans="1:10">
      <c r="A12" s="14">
        <v>7</v>
      </c>
      <c r="B12" s="15" t="s">
        <v>22</v>
      </c>
      <c r="C12" s="15" t="s">
        <v>14</v>
      </c>
      <c r="D12" s="16">
        <v>326284</v>
      </c>
      <c r="E12" s="15">
        <v>17</v>
      </c>
      <c r="F12" s="17">
        <v>447.76</v>
      </c>
      <c r="G12" s="17">
        <f t="shared" si="0"/>
        <v>7611.92</v>
      </c>
      <c r="H12" s="17" t="s">
        <v>15</v>
      </c>
      <c r="I12" s="18" t="s">
        <v>16</v>
      </c>
      <c r="J12" s="19" t="str">
        <f>VLOOKUP(F12,Intervalos!$B$3:$C$8,2,TRUE)</f>
        <v>0,10%</v>
      </c>
    </row>
    <row r="13" s="6" customFormat="1" ht="30.6" spans="1:10">
      <c r="A13" s="14">
        <v>8</v>
      </c>
      <c r="B13" s="15" t="s">
        <v>23</v>
      </c>
      <c r="C13" s="15" t="s">
        <v>14</v>
      </c>
      <c r="D13" s="16">
        <v>326866</v>
      </c>
      <c r="E13" s="15">
        <v>5</v>
      </c>
      <c r="F13" s="17">
        <v>1776.5</v>
      </c>
      <c r="G13" s="17">
        <f t="shared" si="0"/>
        <v>8882.5</v>
      </c>
      <c r="H13" s="17" t="s">
        <v>15</v>
      </c>
      <c r="I13" s="18" t="s">
        <v>16</v>
      </c>
      <c r="J13" s="19" t="str">
        <f>VLOOKUP(F13,Intervalos!$B$3:$C$8,2,TRUE)</f>
        <v>0,10%</v>
      </c>
    </row>
    <row r="14" s="6" customFormat="1" ht="10.2" spans="1:10">
      <c r="A14" s="14">
        <v>9</v>
      </c>
      <c r="B14" s="15" t="s">
        <v>24</v>
      </c>
      <c r="C14" s="15" t="s">
        <v>14</v>
      </c>
      <c r="D14" s="16">
        <v>326298</v>
      </c>
      <c r="E14" s="15">
        <v>13</v>
      </c>
      <c r="F14" s="17">
        <v>1084.28</v>
      </c>
      <c r="G14" s="17">
        <f t="shared" si="0"/>
        <v>14095.64</v>
      </c>
      <c r="H14" s="17" t="s">
        <v>15</v>
      </c>
      <c r="I14" s="18" t="s">
        <v>16</v>
      </c>
      <c r="J14" s="19" t="str">
        <f>VLOOKUP(F14,Intervalos!$B$3:$C$8,2,TRUE)</f>
        <v>0,10%</v>
      </c>
    </row>
    <row r="15" s="6" customFormat="1" ht="10.2" spans="1:10">
      <c r="A15" s="14">
        <v>10</v>
      </c>
      <c r="B15" s="15" t="s">
        <v>25</v>
      </c>
      <c r="C15" s="15" t="s">
        <v>14</v>
      </c>
      <c r="D15" s="16">
        <v>330218</v>
      </c>
      <c r="E15" s="15">
        <v>4</v>
      </c>
      <c r="F15" s="17">
        <v>433</v>
      </c>
      <c r="G15" s="17">
        <f t="shared" si="0"/>
        <v>1732</v>
      </c>
      <c r="H15" s="17" t="s">
        <v>15</v>
      </c>
      <c r="I15" s="18" t="s">
        <v>16</v>
      </c>
      <c r="J15" s="19" t="str">
        <f>VLOOKUP(F15,Intervalos!$B$3:$C$8,2,TRUE)</f>
        <v>0,10%</v>
      </c>
    </row>
    <row r="16" s="6" customFormat="1" ht="20.4" spans="1:10">
      <c r="A16" s="14">
        <v>11</v>
      </c>
      <c r="B16" s="15" t="s">
        <v>26</v>
      </c>
      <c r="C16" s="15" t="s">
        <v>27</v>
      </c>
      <c r="D16" s="16">
        <v>326923</v>
      </c>
      <c r="E16" s="15">
        <v>310</v>
      </c>
      <c r="F16" s="17">
        <v>8.77</v>
      </c>
      <c r="G16" s="17">
        <f t="shared" si="0"/>
        <v>2718.7</v>
      </c>
      <c r="H16" s="17" t="s">
        <v>15</v>
      </c>
      <c r="I16" s="18" t="s">
        <v>16</v>
      </c>
      <c r="J16" s="19">
        <f>VLOOKUP(F16,Intervalos!$B$3:$C$8,2,TRUE)</f>
        <v>0.02</v>
      </c>
    </row>
    <row r="17" s="6" customFormat="1" ht="10.2" spans="1:10">
      <c r="A17" s="14">
        <v>12</v>
      </c>
      <c r="B17" s="15" t="s">
        <v>28</v>
      </c>
      <c r="C17" s="15" t="s">
        <v>14</v>
      </c>
      <c r="D17" s="16">
        <v>435103</v>
      </c>
      <c r="E17" s="15">
        <v>7</v>
      </c>
      <c r="F17" s="17">
        <v>565.24</v>
      </c>
      <c r="G17" s="17">
        <f t="shared" si="0"/>
        <v>3956.68</v>
      </c>
      <c r="H17" s="17" t="s">
        <v>15</v>
      </c>
      <c r="I17" s="18" t="s">
        <v>16</v>
      </c>
      <c r="J17" s="19" t="str">
        <f>VLOOKUP(F17,Intervalos!$B$3:$C$8,2,TRUE)</f>
        <v>0,10%</v>
      </c>
    </row>
    <row r="18" s="6" customFormat="1" ht="10.2" spans="1:10">
      <c r="A18" s="14">
        <v>13</v>
      </c>
      <c r="B18" s="15" t="s">
        <v>29</v>
      </c>
      <c r="C18" s="15" t="s">
        <v>14</v>
      </c>
      <c r="D18" s="16">
        <v>326867</v>
      </c>
      <c r="E18" s="15">
        <v>2</v>
      </c>
      <c r="F18" s="17">
        <v>676.53</v>
      </c>
      <c r="G18" s="17">
        <f t="shared" si="0"/>
        <v>1353.06</v>
      </c>
      <c r="H18" s="17" t="s">
        <v>15</v>
      </c>
      <c r="I18" s="18" t="s">
        <v>16</v>
      </c>
      <c r="J18" s="19" t="str">
        <f>VLOOKUP(F18,Intervalos!$B$3:$C$8,2,TRUE)</f>
        <v>0,10%</v>
      </c>
    </row>
    <row r="19" s="6" customFormat="1" ht="10.2" spans="1:10">
      <c r="A19" s="14">
        <v>14</v>
      </c>
      <c r="B19" s="15" t="s">
        <v>30</v>
      </c>
      <c r="C19" s="15" t="s">
        <v>14</v>
      </c>
      <c r="D19" s="16">
        <v>387015</v>
      </c>
      <c r="E19" s="15">
        <v>8</v>
      </c>
      <c r="F19" s="17">
        <v>720.47</v>
      </c>
      <c r="G19" s="17">
        <f t="shared" si="0"/>
        <v>5763.76</v>
      </c>
      <c r="H19" s="17" t="s">
        <v>15</v>
      </c>
      <c r="I19" s="18" t="s">
        <v>16</v>
      </c>
      <c r="J19" s="19" t="str">
        <f>VLOOKUP(F19,Intervalos!$B$3:$C$8,2,TRUE)</f>
        <v>0,10%</v>
      </c>
    </row>
    <row r="20" s="6" customFormat="1" ht="10.2" spans="1:10">
      <c r="A20" s="14">
        <v>15</v>
      </c>
      <c r="B20" s="15" t="s">
        <v>31</v>
      </c>
      <c r="C20" s="15" t="s">
        <v>32</v>
      </c>
      <c r="D20" s="16">
        <v>415798</v>
      </c>
      <c r="E20" s="15">
        <v>5</v>
      </c>
      <c r="F20" s="17">
        <v>412</v>
      </c>
      <c r="G20" s="17">
        <f t="shared" si="0"/>
        <v>2060</v>
      </c>
      <c r="H20" s="17" t="s">
        <v>15</v>
      </c>
      <c r="I20" s="18" t="s">
        <v>16</v>
      </c>
      <c r="J20" s="19" t="str">
        <f>VLOOKUP(F20,Intervalos!$B$3:$C$8,2,TRUE)</f>
        <v>0,10%</v>
      </c>
    </row>
    <row r="21" s="6" customFormat="1" ht="10.2" spans="1:10">
      <c r="A21" s="14">
        <v>16</v>
      </c>
      <c r="B21" s="15" t="s">
        <v>33</v>
      </c>
      <c r="C21" s="15" t="s">
        <v>34</v>
      </c>
      <c r="D21" s="16">
        <v>328528</v>
      </c>
      <c r="E21" s="15">
        <v>4</v>
      </c>
      <c r="F21" s="17">
        <v>708.14</v>
      </c>
      <c r="G21" s="17">
        <f t="shared" si="0"/>
        <v>2832.56</v>
      </c>
      <c r="H21" s="17" t="s">
        <v>15</v>
      </c>
      <c r="I21" s="18" t="s">
        <v>16</v>
      </c>
      <c r="J21" s="19" t="str">
        <f>VLOOKUP(F21,Intervalos!$B$3:$C$8,2,TRUE)</f>
        <v>0,10%</v>
      </c>
    </row>
    <row r="22" s="6" customFormat="1" ht="10.2" spans="1:10">
      <c r="A22" s="14">
        <v>17</v>
      </c>
      <c r="B22" s="15" t="s">
        <v>35</v>
      </c>
      <c r="C22" s="15" t="s">
        <v>14</v>
      </c>
      <c r="D22" s="16">
        <v>326882</v>
      </c>
      <c r="E22" s="15">
        <v>5</v>
      </c>
      <c r="F22" s="17">
        <v>566.94</v>
      </c>
      <c r="G22" s="17">
        <f t="shared" si="0"/>
        <v>2834.7</v>
      </c>
      <c r="H22" s="17" t="s">
        <v>15</v>
      </c>
      <c r="I22" s="18" t="s">
        <v>16</v>
      </c>
      <c r="J22" s="19" t="str">
        <f>VLOOKUP(F22,Intervalos!$B$3:$C$8,2,TRUE)</f>
        <v>0,10%</v>
      </c>
    </row>
    <row r="23" s="6" customFormat="1" ht="10.2" spans="1:10">
      <c r="A23" s="14">
        <v>18</v>
      </c>
      <c r="B23" s="15" t="s">
        <v>36</v>
      </c>
      <c r="C23" s="15" t="s">
        <v>14</v>
      </c>
      <c r="D23" s="16">
        <v>326307</v>
      </c>
      <c r="E23" s="15">
        <v>3</v>
      </c>
      <c r="F23" s="17">
        <v>473.02</v>
      </c>
      <c r="G23" s="17">
        <f t="shared" si="0"/>
        <v>1419.06</v>
      </c>
      <c r="H23" s="17" t="s">
        <v>15</v>
      </c>
      <c r="I23" s="18" t="s">
        <v>16</v>
      </c>
      <c r="J23" s="19" t="str">
        <f>VLOOKUP(F23,Intervalos!$B$3:$C$8,2,TRUE)</f>
        <v>0,10%</v>
      </c>
    </row>
    <row r="24" s="6" customFormat="1" ht="10.2" spans="1:10">
      <c r="A24" s="14">
        <v>19</v>
      </c>
      <c r="B24" s="15" t="s">
        <v>37</v>
      </c>
      <c r="C24" s="15" t="s">
        <v>14</v>
      </c>
      <c r="D24" s="16">
        <v>429633</v>
      </c>
      <c r="E24" s="15">
        <v>12</v>
      </c>
      <c r="F24" s="17">
        <v>524.08</v>
      </c>
      <c r="G24" s="17">
        <f t="shared" si="0"/>
        <v>6288.96</v>
      </c>
      <c r="H24" s="17" t="s">
        <v>15</v>
      </c>
      <c r="I24" s="18" t="s">
        <v>16</v>
      </c>
      <c r="J24" s="19" t="str">
        <f>VLOOKUP(F24,Intervalos!$B$3:$C$8,2,TRUE)</f>
        <v>0,10%</v>
      </c>
    </row>
    <row r="25" s="6" customFormat="1" ht="10.2" spans="1:10">
      <c r="A25" s="14">
        <v>20</v>
      </c>
      <c r="B25" s="15" t="s">
        <v>38</v>
      </c>
      <c r="C25" s="15" t="s">
        <v>14</v>
      </c>
      <c r="D25" s="16">
        <v>326310</v>
      </c>
      <c r="E25" s="15">
        <v>2</v>
      </c>
      <c r="F25" s="17">
        <v>563.29</v>
      </c>
      <c r="G25" s="17">
        <f t="shared" si="0"/>
        <v>1126.58</v>
      </c>
      <c r="H25" s="17" t="s">
        <v>15</v>
      </c>
      <c r="I25" s="18" t="s">
        <v>16</v>
      </c>
      <c r="J25" s="19" t="str">
        <f>VLOOKUP(F25,Intervalos!$B$3:$C$8,2,TRUE)</f>
        <v>0,10%</v>
      </c>
    </row>
    <row r="26" s="6" customFormat="1" ht="10.2" spans="1:10">
      <c r="A26" s="14">
        <v>21</v>
      </c>
      <c r="B26" s="15" t="s">
        <v>39</v>
      </c>
      <c r="C26" s="15" t="s">
        <v>14</v>
      </c>
      <c r="D26" s="16">
        <v>408283</v>
      </c>
      <c r="E26" s="15">
        <v>8</v>
      </c>
      <c r="F26" s="17">
        <v>367.53</v>
      </c>
      <c r="G26" s="17">
        <f t="shared" si="0"/>
        <v>2940.24</v>
      </c>
      <c r="H26" s="17" t="s">
        <v>15</v>
      </c>
      <c r="I26" s="18" t="s">
        <v>16</v>
      </c>
      <c r="J26" s="19" t="str">
        <f>VLOOKUP(F26,Intervalos!$B$3:$C$8,2,TRUE)</f>
        <v>0,10%</v>
      </c>
    </row>
    <row r="27" s="6" customFormat="1" ht="30.6" spans="1:10">
      <c r="A27" s="14">
        <v>22</v>
      </c>
      <c r="B27" s="15" t="s">
        <v>40</v>
      </c>
      <c r="C27" s="15" t="s">
        <v>27</v>
      </c>
      <c r="D27" s="16">
        <v>614442</v>
      </c>
      <c r="E27" s="15">
        <v>4</v>
      </c>
      <c r="F27" s="17">
        <v>490</v>
      </c>
      <c r="G27" s="17">
        <f t="shared" si="0"/>
        <v>1960</v>
      </c>
      <c r="H27" s="17" t="s">
        <v>15</v>
      </c>
      <c r="I27" s="18" t="s">
        <v>16</v>
      </c>
      <c r="J27" s="19" t="str">
        <f>VLOOKUP(F27,Intervalos!$B$3:$C$8,2,TRUE)</f>
        <v>0,10%</v>
      </c>
    </row>
    <row r="28" s="6" customFormat="1" ht="30.6" spans="1:10">
      <c r="A28" s="14">
        <v>23</v>
      </c>
      <c r="B28" s="15" t="s">
        <v>41</v>
      </c>
      <c r="C28" s="15" t="s">
        <v>42</v>
      </c>
      <c r="D28" s="16">
        <v>353661</v>
      </c>
      <c r="E28" s="15">
        <v>5</v>
      </c>
      <c r="F28" s="17">
        <v>88.05</v>
      </c>
      <c r="G28" s="17">
        <f t="shared" si="0"/>
        <v>440.25</v>
      </c>
      <c r="H28" s="17" t="s">
        <v>15</v>
      </c>
      <c r="I28" s="18" t="s">
        <v>16</v>
      </c>
      <c r="J28" s="19">
        <f>VLOOKUP(F28,Intervalos!$B$3:$C$8,2,TRUE)</f>
        <v>0.1</v>
      </c>
    </row>
    <row r="29" s="6" customFormat="1" ht="20.4" spans="1:10">
      <c r="A29" s="14">
        <v>24</v>
      </c>
      <c r="B29" s="15" t="s">
        <v>43</v>
      </c>
      <c r="C29" s="15" t="s">
        <v>14</v>
      </c>
      <c r="D29" s="16">
        <v>329579</v>
      </c>
      <c r="E29" s="15">
        <v>2</v>
      </c>
      <c r="F29" s="17">
        <v>611.42</v>
      </c>
      <c r="G29" s="17">
        <f t="shared" si="0"/>
        <v>1222.84</v>
      </c>
      <c r="H29" s="17" t="s">
        <v>15</v>
      </c>
      <c r="I29" s="18" t="s">
        <v>16</v>
      </c>
      <c r="J29" s="19" t="str">
        <f>VLOOKUP(F29,Intervalos!$B$3:$C$8,2,TRUE)</f>
        <v>0,10%</v>
      </c>
    </row>
    <row r="30" s="6" customFormat="1" ht="30.6" spans="1:10">
      <c r="A30" s="14">
        <v>25</v>
      </c>
      <c r="B30" s="15" t="s">
        <v>44</v>
      </c>
      <c r="C30" s="15" t="s">
        <v>27</v>
      </c>
      <c r="D30" s="16">
        <v>404841</v>
      </c>
      <c r="E30" s="15">
        <v>4</v>
      </c>
      <c r="F30" s="17">
        <v>1899</v>
      </c>
      <c r="G30" s="17">
        <f t="shared" si="0"/>
        <v>7596</v>
      </c>
      <c r="H30" s="17" t="s">
        <v>15</v>
      </c>
      <c r="I30" s="18" t="s">
        <v>16</v>
      </c>
      <c r="J30" s="19" t="str">
        <f>VLOOKUP(F30,Intervalos!$B$3:$C$8,2,TRUE)</f>
        <v>0,10%</v>
      </c>
    </row>
    <row r="31" s="6" customFormat="1" ht="20.4" spans="1:10">
      <c r="A31" s="14">
        <v>26</v>
      </c>
      <c r="B31" s="15" t="s">
        <v>45</v>
      </c>
      <c r="C31" s="15" t="s">
        <v>27</v>
      </c>
      <c r="D31" s="16">
        <v>365418</v>
      </c>
      <c r="E31" s="15">
        <v>240</v>
      </c>
      <c r="F31" s="17">
        <v>23.9</v>
      </c>
      <c r="G31" s="17">
        <f t="shared" si="0"/>
        <v>5736</v>
      </c>
      <c r="H31" s="17" t="s">
        <v>15</v>
      </c>
      <c r="I31" s="18" t="s">
        <v>16</v>
      </c>
      <c r="J31" s="19">
        <f>VLOOKUP(F31,Intervalos!$B$3:$C$8,2,TRUE)</f>
        <v>0.05</v>
      </c>
    </row>
    <row r="32" s="6" customFormat="1" ht="30.6" spans="1:10">
      <c r="A32" s="14">
        <v>27</v>
      </c>
      <c r="B32" s="15" t="s">
        <v>46</v>
      </c>
      <c r="C32" s="15" t="s">
        <v>27</v>
      </c>
      <c r="D32" s="16">
        <v>333459</v>
      </c>
      <c r="E32" s="15">
        <v>22</v>
      </c>
      <c r="F32" s="17">
        <v>136</v>
      </c>
      <c r="G32" s="17">
        <f t="shared" si="0"/>
        <v>2992</v>
      </c>
      <c r="H32" s="17" t="s">
        <v>15</v>
      </c>
      <c r="I32" s="18" t="s">
        <v>16</v>
      </c>
      <c r="J32" s="19" t="str">
        <f>VLOOKUP(F32,Intervalos!$B$3:$C$8,2,TRUE)</f>
        <v>0,10%</v>
      </c>
    </row>
    <row r="33" s="6" customFormat="1" ht="40.8" spans="1:10">
      <c r="A33" s="14">
        <v>28</v>
      </c>
      <c r="B33" s="15" t="s">
        <v>47</v>
      </c>
      <c r="C33" s="15" t="s">
        <v>27</v>
      </c>
      <c r="D33" s="16">
        <v>331757</v>
      </c>
      <c r="E33" s="15">
        <v>7</v>
      </c>
      <c r="F33" s="17">
        <v>184.3</v>
      </c>
      <c r="G33" s="17">
        <f t="shared" si="0"/>
        <v>1290.1</v>
      </c>
      <c r="H33" s="17" t="s">
        <v>15</v>
      </c>
      <c r="I33" s="18" t="s">
        <v>16</v>
      </c>
      <c r="J33" s="19" t="str">
        <f>VLOOKUP(F33,Intervalos!$B$3:$C$8,2,TRUE)</f>
        <v>0,10%</v>
      </c>
    </row>
    <row r="34" s="6" customFormat="1" ht="30.6" spans="1:10">
      <c r="A34" s="14">
        <v>29</v>
      </c>
      <c r="B34" s="15" t="s">
        <v>48</v>
      </c>
      <c r="C34" s="15" t="s">
        <v>27</v>
      </c>
      <c r="D34" s="16">
        <v>331742</v>
      </c>
      <c r="E34" s="15">
        <v>20</v>
      </c>
      <c r="F34" s="17">
        <v>77.95</v>
      </c>
      <c r="G34" s="17">
        <f t="shared" si="0"/>
        <v>1559</v>
      </c>
      <c r="H34" s="17" t="s">
        <v>15</v>
      </c>
      <c r="I34" s="18" t="s">
        <v>16</v>
      </c>
      <c r="J34" s="19">
        <f>VLOOKUP(F34,Intervalos!$B$3:$C$8,2,TRUE)</f>
        <v>0.1</v>
      </c>
    </row>
    <row r="35" s="6" customFormat="1" ht="40.8" spans="1:10">
      <c r="A35" s="14">
        <v>30</v>
      </c>
      <c r="B35" s="15" t="s">
        <v>49</v>
      </c>
      <c r="C35" s="15" t="s">
        <v>27</v>
      </c>
      <c r="D35" s="16">
        <v>331837</v>
      </c>
      <c r="E35" s="15">
        <v>7</v>
      </c>
      <c r="F35" s="17">
        <v>91.2</v>
      </c>
      <c r="G35" s="17">
        <f t="shared" si="0"/>
        <v>638.4</v>
      </c>
      <c r="H35" s="17" t="s">
        <v>15</v>
      </c>
      <c r="I35" s="18" t="s">
        <v>16</v>
      </c>
      <c r="J35" s="19">
        <f>VLOOKUP(F35,Intervalos!$B$3:$C$8,2,TRUE)</f>
        <v>0.1</v>
      </c>
    </row>
    <row r="36" s="6" customFormat="1" ht="40.8" spans="1:10">
      <c r="A36" s="14">
        <v>31</v>
      </c>
      <c r="B36" s="15" t="s">
        <v>50</v>
      </c>
      <c r="C36" s="15" t="s">
        <v>27</v>
      </c>
      <c r="D36" s="16">
        <v>350233</v>
      </c>
      <c r="E36" s="15">
        <v>20</v>
      </c>
      <c r="F36" s="17">
        <v>59.15</v>
      </c>
      <c r="G36" s="17">
        <f t="shared" si="0"/>
        <v>1183</v>
      </c>
      <c r="H36" s="17" t="s">
        <v>15</v>
      </c>
      <c r="I36" s="18" t="s">
        <v>16</v>
      </c>
      <c r="J36" s="19">
        <f>VLOOKUP(F36,Intervalos!$B$3:$C$8,2,TRUE)</f>
        <v>0.1</v>
      </c>
    </row>
    <row r="37" s="6" customFormat="1" ht="10.2" spans="1:10">
      <c r="A37" s="14">
        <v>32</v>
      </c>
      <c r="B37" s="15" t="s">
        <v>51</v>
      </c>
      <c r="C37" s="15" t="s">
        <v>52</v>
      </c>
      <c r="D37" s="16">
        <v>373656</v>
      </c>
      <c r="E37" s="15">
        <v>13</v>
      </c>
      <c r="F37" s="17">
        <v>117.45</v>
      </c>
      <c r="G37" s="17">
        <f t="shared" si="0"/>
        <v>1526.85</v>
      </c>
      <c r="H37" s="17" t="s">
        <v>15</v>
      </c>
      <c r="I37" s="18" t="s">
        <v>16</v>
      </c>
      <c r="J37" s="19" t="str">
        <f>VLOOKUP(F37,Intervalos!$B$3:$C$8,2,TRUE)</f>
        <v>0,10%</v>
      </c>
    </row>
    <row r="38" s="6" customFormat="1" ht="40.8" spans="1:10">
      <c r="A38" s="14">
        <v>33</v>
      </c>
      <c r="B38" s="15" t="s">
        <v>53</v>
      </c>
      <c r="C38" s="15" t="s">
        <v>27</v>
      </c>
      <c r="D38" s="16">
        <v>334466</v>
      </c>
      <c r="E38" s="15">
        <v>14</v>
      </c>
      <c r="F38" s="17">
        <v>203</v>
      </c>
      <c r="G38" s="17">
        <f t="shared" si="0"/>
        <v>2842</v>
      </c>
      <c r="H38" s="17" t="s">
        <v>15</v>
      </c>
      <c r="I38" s="18" t="s">
        <v>16</v>
      </c>
      <c r="J38" s="19" t="str">
        <f>VLOOKUP(F38,Intervalos!$B$3:$C$8,2,TRUE)</f>
        <v>0,10%</v>
      </c>
    </row>
    <row r="39" s="6" customFormat="1" ht="10.2" spans="1:10">
      <c r="A39" s="14">
        <v>34</v>
      </c>
      <c r="B39" s="15" t="s">
        <v>54</v>
      </c>
      <c r="C39" s="15" t="s">
        <v>14</v>
      </c>
      <c r="D39" s="16">
        <v>326289</v>
      </c>
      <c r="E39" s="15">
        <v>10</v>
      </c>
      <c r="F39" s="17">
        <v>546.26</v>
      </c>
      <c r="G39" s="17">
        <f t="shared" si="0"/>
        <v>5462.6</v>
      </c>
      <c r="H39" s="17" t="s">
        <v>15</v>
      </c>
      <c r="I39" s="18" t="s">
        <v>16</v>
      </c>
      <c r="J39" s="19" t="str">
        <f>VLOOKUP(F39,Intervalos!$B$3:$C$8,2,TRUE)</f>
        <v>0,10%</v>
      </c>
    </row>
    <row r="40" s="6" customFormat="1" ht="10.2" spans="1:10">
      <c r="A40" s="14">
        <v>35</v>
      </c>
      <c r="B40" s="15" t="s">
        <v>55</v>
      </c>
      <c r="C40" s="15" t="s">
        <v>14</v>
      </c>
      <c r="D40" s="16">
        <v>326291</v>
      </c>
      <c r="E40" s="15">
        <v>8</v>
      </c>
      <c r="F40" s="17">
        <v>563.67</v>
      </c>
      <c r="G40" s="17">
        <f t="shared" si="0"/>
        <v>4509.36</v>
      </c>
      <c r="H40" s="17" t="s">
        <v>15</v>
      </c>
      <c r="I40" s="18" t="s">
        <v>16</v>
      </c>
      <c r="J40" s="19" t="str">
        <f>VLOOKUP(F40,Intervalos!$B$3:$C$8,2,TRUE)</f>
        <v>0,10%</v>
      </c>
    </row>
    <row r="41" s="6" customFormat="1" ht="10.2" spans="1:10">
      <c r="A41" s="14">
        <v>36</v>
      </c>
      <c r="B41" s="15" t="s">
        <v>56</v>
      </c>
      <c r="C41" s="15" t="s">
        <v>14</v>
      </c>
      <c r="D41" s="16">
        <v>326814</v>
      </c>
      <c r="E41" s="15">
        <v>2</v>
      </c>
      <c r="F41" s="17">
        <v>768.9</v>
      </c>
      <c r="G41" s="17">
        <f t="shared" si="0"/>
        <v>1537.8</v>
      </c>
      <c r="H41" s="17" t="s">
        <v>15</v>
      </c>
      <c r="I41" s="18" t="s">
        <v>16</v>
      </c>
      <c r="J41" s="19" t="str">
        <f>VLOOKUP(F41,Intervalos!$B$3:$C$8,2,TRUE)</f>
        <v>0,10%</v>
      </c>
    </row>
    <row r="42" s="6" customFormat="1" ht="10.2" spans="1:10">
      <c r="A42" s="14">
        <v>37</v>
      </c>
      <c r="B42" s="15" t="s">
        <v>57</v>
      </c>
      <c r="C42" s="15" t="s">
        <v>14</v>
      </c>
      <c r="D42" s="16">
        <v>326282</v>
      </c>
      <c r="E42" s="15">
        <v>4</v>
      </c>
      <c r="F42" s="17">
        <v>842.67</v>
      </c>
      <c r="G42" s="17">
        <f t="shared" si="0"/>
        <v>3370.68</v>
      </c>
      <c r="H42" s="17" t="s">
        <v>15</v>
      </c>
      <c r="I42" s="18" t="s">
        <v>16</v>
      </c>
      <c r="J42" s="19" t="str">
        <f>VLOOKUP(F42,Intervalos!$B$3:$C$8,2,TRUE)</f>
        <v>0,10%</v>
      </c>
    </row>
    <row r="43" s="6" customFormat="1" ht="10.2" spans="1:10">
      <c r="A43" s="14">
        <v>38</v>
      </c>
      <c r="B43" s="15" t="s">
        <v>58</v>
      </c>
      <c r="C43" s="15" t="s">
        <v>14</v>
      </c>
      <c r="D43" s="16">
        <v>326296</v>
      </c>
      <c r="E43" s="15">
        <v>9</v>
      </c>
      <c r="F43" s="17">
        <v>735.69</v>
      </c>
      <c r="G43" s="17">
        <f t="shared" si="0"/>
        <v>6621.21</v>
      </c>
      <c r="H43" s="17" t="s">
        <v>15</v>
      </c>
      <c r="I43" s="18" t="s">
        <v>16</v>
      </c>
      <c r="J43" s="19" t="str">
        <f>VLOOKUP(F43,Intervalos!$B$3:$C$8,2,TRUE)</f>
        <v>0,10%</v>
      </c>
    </row>
    <row r="44" s="6" customFormat="1" ht="10.2" spans="1:10">
      <c r="A44" s="14">
        <v>39</v>
      </c>
      <c r="B44" s="15" t="s">
        <v>59</v>
      </c>
      <c r="C44" s="15" t="s">
        <v>14</v>
      </c>
      <c r="D44" s="16">
        <v>326279</v>
      </c>
      <c r="E44" s="15">
        <v>8</v>
      </c>
      <c r="F44" s="17">
        <v>502.6</v>
      </c>
      <c r="G44" s="17">
        <f t="shared" si="0"/>
        <v>4020.8</v>
      </c>
      <c r="H44" s="17" t="s">
        <v>15</v>
      </c>
      <c r="I44" s="18" t="s">
        <v>16</v>
      </c>
      <c r="J44" s="19" t="str">
        <f>VLOOKUP(F44,Intervalos!$B$3:$C$8,2,TRUE)</f>
        <v>0,10%</v>
      </c>
    </row>
    <row r="45" s="6" customFormat="1" ht="10.2" spans="1:10">
      <c r="A45" s="14">
        <v>40</v>
      </c>
      <c r="B45" s="15" t="s">
        <v>60</v>
      </c>
      <c r="C45" s="15" t="s">
        <v>14</v>
      </c>
      <c r="D45" s="16">
        <v>326883</v>
      </c>
      <c r="E45" s="15">
        <v>12</v>
      </c>
      <c r="F45" s="17">
        <v>870.62</v>
      </c>
      <c r="G45" s="17">
        <f t="shared" si="0"/>
        <v>10447.44</v>
      </c>
      <c r="H45" s="17" t="s">
        <v>15</v>
      </c>
      <c r="I45" s="18" t="s">
        <v>16</v>
      </c>
      <c r="J45" s="19" t="str">
        <f>VLOOKUP(F45,Intervalos!$B$3:$C$8,2,TRUE)</f>
        <v>0,10%</v>
      </c>
    </row>
    <row r="46" s="6" customFormat="1" ht="10.2" spans="1:10">
      <c r="A46" s="14">
        <v>41</v>
      </c>
      <c r="B46" s="15" t="s">
        <v>61</v>
      </c>
      <c r="C46" s="15" t="s">
        <v>14</v>
      </c>
      <c r="D46" s="16">
        <v>326295</v>
      </c>
      <c r="E46" s="15">
        <v>8</v>
      </c>
      <c r="F46" s="17">
        <v>1062.41</v>
      </c>
      <c r="G46" s="17">
        <f t="shared" si="0"/>
        <v>8499.28</v>
      </c>
      <c r="H46" s="17" t="s">
        <v>15</v>
      </c>
      <c r="I46" s="18" t="s">
        <v>16</v>
      </c>
      <c r="J46" s="19" t="str">
        <f>VLOOKUP(F46,Intervalos!$B$3:$C$8,2,TRUE)</f>
        <v>0,10%</v>
      </c>
    </row>
    <row r="47" s="6" customFormat="1" ht="10.2" spans="1:10">
      <c r="A47" s="14">
        <v>42</v>
      </c>
      <c r="B47" s="15" t="s">
        <v>62</v>
      </c>
      <c r="C47" s="15" t="s">
        <v>14</v>
      </c>
      <c r="D47" s="16">
        <v>431587</v>
      </c>
      <c r="E47" s="15">
        <v>8</v>
      </c>
      <c r="F47" s="17">
        <v>816</v>
      </c>
      <c r="G47" s="17">
        <f t="shared" si="0"/>
        <v>6528</v>
      </c>
      <c r="H47" s="17" t="s">
        <v>15</v>
      </c>
      <c r="I47" s="18" t="s">
        <v>16</v>
      </c>
      <c r="J47" s="19" t="str">
        <f>VLOOKUP(F47,Intervalos!$B$3:$C$8,2,TRUE)</f>
        <v>0,10%</v>
      </c>
    </row>
    <row r="48" s="6" customFormat="1" ht="10.2" spans="1:10">
      <c r="A48" s="14">
        <v>43</v>
      </c>
      <c r="B48" s="15" t="s">
        <v>63</v>
      </c>
      <c r="C48" s="15" t="s">
        <v>64</v>
      </c>
      <c r="D48" s="16">
        <v>326420</v>
      </c>
      <c r="E48" s="15">
        <v>3</v>
      </c>
      <c r="F48" s="17">
        <v>3653.77</v>
      </c>
      <c r="G48" s="17">
        <f t="shared" si="0"/>
        <v>10961.31</v>
      </c>
      <c r="H48" s="17" t="s">
        <v>15</v>
      </c>
      <c r="I48" s="18" t="s">
        <v>16</v>
      </c>
      <c r="J48" s="19" t="str">
        <f>VLOOKUP(F48,Intervalos!$B$3:$C$8,2,TRUE)</f>
        <v>0,10%</v>
      </c>
    </row>
    <row r="49" s="6" customFormat="1" ht="10.2" spans="1:10">
      <c r="A49" s="14">
        <v>44</v>
      </c>
      <c r="B49" s="15" t="s">
        <v>65</v>
      </c>
      <c r="C49" s="15" t="s">
        <v>14</v>
      </c>
      <c r="D49" s="16">
        <v>393124</v>
      </c>
      <c r="E49" s="15">
        <v>3</v>
      </c>
      <c r="F49" s="17">
        <v>726.14</v>
      </c>
      <c r="G49" s="17">
        <f t="shared" si="0"/>
        <v>2178.42</v>
      </c>
      <c r="H49" s="17" t="s">
        <v>15</v>
      </c>
      <c r="I49" s="18" t="s">
        <v>16</v>
      </c>
      <c r="J49" s="19" t="str">
        <f>VLOOKUP(F49,Intervalos!$B$3:$C$8,2,TRUE)</f>
        <v>0,10%</v>
      </c>
    </row>
    <row r="50" s="6" customFormat="1" ht="30.6" spans="1:10">
      <c r="A50" s="14">
        <v>45</v>
      </c>
      <c r="B50" s="15" t="s">
        <v>66</v>
      </c>
      <c r="C50" s="15" t="s">
        <v>67</v>
      </c>
      <c r="D50" s="16">
        <v>415798</v>
      </c>
      <c r="E50" s="15">
        <v>4</v>
      </c>
      <c r="F50" s="17">
        <v>3806.33</v>
      </c>
      <c r="G50" s="17">
        <f t="shared" si="0"/>
        <v>15225.32</v>
      </c>
      <c r="H50" s="17" t="s">
        <v>15</v>
      </c>
      <c r="I50" s="18" t="s">
        <v>16</v>
      </c>
      <c r="J50" s="19" t="str">
        <f>VLOOKUP(F50,Intervalos!$B$3:$C$8,2,TRUE)</f>
        <v>0,10%</v>
      </c>
    </row>
    <row r="51" s="6" customFormat="1" ht="30.6" spans="1:10">
      <c r="A51" s="14">
        <v>46</v>
      </c>
      <c r="B51" s="15" t="s">
        <v>68</v>
      </c>
      <c r="C51" s="15" t="s">
        <v>27</v>
      </c>
      <c r="D51" s="16">
        <v>335453</v>
      </c>
      <c r="E51" s="15">
        <v>3</v>
      </c>
      <c r="F51" s="17">
        <v>112.48</v>
      </c>
      <c r="G51" s="17">
        <f t="shared" si="0"/>
        <v>337.44</v>
      </c>
      <c r="H51" s="17" t="s">
        <v>15</v>
      </c>
      <c r="I51" s="18" t="s">
        <v>16</v>
      </c>
      <c r="J51" s="19" t="str">
        <f>VLOOKUP(F51,Intervalos!$B$3:$C$8,2,TRUE)</f>
        <v>0,10%</v>
      </c>
    </row>
    <row r="52" s="6" customFormat="1" ht="51" spans="1:10">
      <c r="A52" s="14">
        <v>47</v>
      </c>
      <c r="B52" s="15" t="s">
        <v>69</v>
      </c>
      <c r="C52" s="15" t="s">
        <v>70</v>
      </c>
      <c r="D52" s="16">
        <v>327336</v>
      </c>
      <c r="E52" s="15">
        <v>7</v>
      </c>
      <c r="F52" s="17">
        <v>59.35</v>
      </c>
      <c r="G52" s="17">
        <f t="shared" si="0"/>
        <v>415.45</v>
      </c>
      <c r="H52" s="17" t="s">
        <v>15</v>
      </c>
      <c r="I52" s="18" t="s">
        <v>16</v>
      </c>
      <c r="J52" s="19">
        <f>VLOOKUP(F52,Intervalos!$B$3:$C$8,2,TRUE)</f>
        <v>0.1</v>
      </c>
    </row>
    <row r="53" s="6" customFormat="1" ht="10.2" spans="1:10">
      <c r="A53" s="14">
        <v>48</v>
      </c>
      <c r="B53" s="15" t="s">
        <v>71</v>
      </c>
      <c r="C53" s="15" t="s">
        <v>72</v>
      </c>
      <c r="D53" s="16">
        <v>411558</v>
      </c>
      <c r="E53" s="15">
        <v>29</v>
      </c>
      <c r="F53" s="17">
        <v>236.84</v>
      </c>
      <c r="G53" s="17">
        <f t="shared" si="0"/>
        <v>6868.36</v>
      </c>
      <c r="H53" s="17" t="s">
        <v>15</v>
      </c>
      <c r="I53" s="18" t="s">
        <v>16</v>
      </c>
      <c r="J53" s="19" t="str">
        <f>VLOOKUP(F53,Intervalos!$B$3:$C$8,2,TRUE)</f>
        <v>0,10%</v>
      </c>
    </row>
    <row r="54" s="6" customFormat="1" ht="81.6" spans="1:10">
      <c r="A54" s="14">
        <v>49</v>
      </c>
      <c r="B54" s="15" t="s">
        <v>73</v>
      </c>
      <c r="C54" s="15" t="s">
        <v>74</v>
      </c>
      <c r="D54" s="16">
        <v>444601</v>
      </c>
      <c r="E54" s="15">
        <v>14</v>
      </c>
      <c r="F54" s="17">
        <v>83.3</v>
      </c>
      <c r="G54" s="17">
        <f t="shared" si="0"/>
        <v>1166.2</v>
      </c>
      <c r="H54" s="17" t="s">
        <v>15</v>
      </c>
      <c r="I54" s="18" t="s">
        <v>16</v>
      </c>
      <c r="J54" s="19">
        <f>VLOOKUP(F54,Intervalos!$B$3:$C$8,2,TRUE)</f>
        <v>0.1</v>
      </c>
    </row>
    <row r="55" s="6" customFormat="1" ht="10.2" spans="1:10">
      <c r="A55" s="14">
        <v>50</v>
      </c>
      <c r="B55" s="15" t="s">
        <v>75</v>
      </c>
      <c r="C55" s="15" t="s">
        <v>76</v>
      </c>
      <c r="D55" s="16">
        <v>424846</v>
      </c>
      <c r="E55" s="15">
        <v>23</v>
      </c>
      <c r="F55" s="17">
        <v>2662.04</v>
      </c>
      <c r="G55" s="17">
        <f t="shared" si="0"/>
        <v>61226.92</v>
      </c>
      <c r="H55" s="17" t="s">
        <v>15</v>
      </c>
      <c r="I55" s="18" t="s">
        <v>16</v>
      </c>
      <c r="J55" s="19" t="str">
        <f>VLOOKUP(F55,Intervalos!$B$3:$C$8,2,TRUE)</f>
        <v>0,10%</v>
      </c>
    </row>
    <row r="56" s="6" customFormat="1" ht="30.6" spans="1:10">
      <c r="A56" s="14">
        <v>51</v>
      </c>
      <c r="B56" s="15" t="s">
        <v>77</v>
      </c>
      <c r="C56" s="15" t="s">
        <v>78</v>
      </c>
      <c r="D56" s="16">
        <v>329544</v>
      </c>
      <c r="E56" s="15">
        <v>2</v>
      </c>
      <c r="F56" s="17">
        <v>828</v>
      </c>
      <c r="G56" s="17">
        <f t="shared" si="0"/>
        <v>1656</v>
      </c>
      <c r="H56" s="17" t="s">
        <v>15</v>
      </c>
      <c r="I56" s="18" t="s">
        <v>16</v>
      </c>
      <c r="J56" s="19" t="str">
        <f>VLOOKUP(F56,Intervalos!$B$3:$C$8,2,TRUE)</f>
        <v>0,10%</v>
      </c>
    </row>
    <row r="57" s="6" customFormat="1" ht="20.4" spans="1:10">
      <c r="A57" s="14">
        <v>52</v>
      </c>
      <c r="B57" s="15" t="s">
        <v>79</v>
      </c>
      <c r="C57" s="15" t="s">
        <v>80</v>
      </c>
      <c r="D57" s="16">
        <v>280353</v>
      </c>
      <c r="E57" s="15">
        <v>10</v>
      </c>
      <c r="F57" s="17">
        <v>108.33</v>
      </c>
      <c r="G57" s="17">
        <f t="shared" si="0"/>
        <v>1083.3</v>
      </c>
      <c r="H57" s="17" t="s">
        <v>15</v>
      </c>
      <c r="I57" s="18" t="s">
        <v>16</v>
      </c>
      <c r="J57" s="19" t="str">
        <f>VLOOKUP(F57,Intervalos!$B$3:$C$8,2,TRUE)</f>
        <v>0,10%</v>
      </c>
    </row>
    <row r="58" s="6" customFormat="1" ht="20.4" spans="1:10">
      <c r="A58" s="14">
        <v>53</v>
      </c>
      <c r="B58" s="15" t="s">
        <v>81</v>
      </c>
      <c r="C58" s="15" t="s">
        <v>14</v>
      </c>
      <c r="D58" s="16">
        <v>393125</v>
      </c>
      <c r="E58" s="15">
        <v>2</v>
      </c>
      <c r="F58" s="17">
        <v>477.8</v>
      </c>
      <c r="G58" s="17">
        <f t="shared" si="0"/>
        <v>955.6</v>
      </c>
      <c r="H58" s="17" t="s">
        <v>15</v>
      </c>
      <c r="I58" s="18" t="s">
        <v>16</v>
      </c>
      <c r="J58" s="19" t="str">
        <f>VLOOKUP(F58,Intervalos!$B$3:$C$8,2,TRUE)</f>
        <v>0,10%</v>
      </c>
    </row>
    <row r="59" s="6" customFormat="1" ht="20.4" spans="1:10">
      <c r="A59" s="14">
        <v>54</v>
      </c>
      <c r="B59" s="15" t="s">
        <v>82</v>
      </c>
      <c r="C59" s="15" t="s">
        <v>83</v>
      </c>
      <c r="D59" s="16">
        <v>380464</v>
      </c>
      <c r="E59" s="15">
        <v>4</v>
      </c>
      <c r="F59" s="17">
        <v>115.74</v>
      </c>
      <c r="G59" s="17">
        <f t="shared" si="0"/>
        <v>462.96</v>
      </c>
      <c r="H59" s="17" t="s">
        <v>15</v>
      </c>
      <c r="I59" s="18" t="s">
        <v>16</v>
      </c>
      <c r="J59" s="19" t="str">
        <f>VLOOKUP(F59,Intervalos!$B$3:$C$8,2,TRUE)</f>
        <v>0,10%</v>
      </c>
    </row>
    <row r="60" s="6" customFormat="1" ht="20.4" spans="1:10">
      <c r="A60" s="14">
        <v>55</v>
      </c>
      <c r="B60" s="15" t="s">
        <v>84</v>
      </c>
      <c r="C60" s="15" t="s">
        <v>27</v>
      </c>
      <c r="D60" s="16">
        <v>339560</v>
      </c>
      <c r="E60" s="15">
        <v>6700</v>
      </c>
      <c r="F60" s="17">
        <v>0.93</v>
      </c>
      <c r="G60" s="17">
        <f t="shared" si="0"/>
        <v>6231</v>
      </c>
      <c r="H60" s="17" t="s">
        <v>15</v>
      </c>
      <c r="I60" s="18" t="s">
        <v>16</v>
      </c>
      <c r="J60" s="19">
        <f>VLOOKUP(F60,Intervalos!$B$3:$C$8,2,TRUE)</f>
        <v>0.01</v>
      </c>
    </row>
    <row r="61" spans="1:10">
      <c r="F61" s="13" t="s">
        <v>9</v>
      </c>
      <c r="G61" s="20">
        <f>SUM(G6:G60)</f>
        <v>289125.6</v>
      </c>
    </row>
  </sheetData>
  <mergeCells count="3">
    <mergeCell ref="A1:J1"/>
    <mergeCell ref="A2:J2"/>
    <mergeCell ref="A3:J3"/>
  </mergeCells>
  <pageMargins left="0.236220472440945" right="0.236220472440945" top="0.748031496062992" bottom="0.748031496062992" header="0.31496062992126" footer="0.31496062992126"/>
  <pageSetup paperSize="9" scale="91" fitToHeight="0" orientation="landscape"/>
  <headerFooter>
    <oddHeader>&amp;L&amp;G&amp;CPREGÃO ELETRÔNICO XX/2026
&amp;R&amp;G</oddHeader>
    <oddFooter>&amp;L&amp;"-,Itálico"&amp;9ANEXO III - PLANILHA ESTIMATIVA DE QUANTIDADE E PREÇO&amp;R&amp;9&amp;P/&amp;N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9"/>
  <sheetViews>
    <sheetView workbookViewId="0">
      <selection activeCell="C3" sqref="C3"/>
    </sheetView>
  </sheetViews>
  <sheetFormatPr defaultColWidth="0" defaultRowHeight="14.4" zeroHeight="1" outlineLevelCol="4"/>
  <cols>
    <col min="1" max="1" width="2.44444444444444" customWidth="1"/>
    <col min="2" max="2" width="12.8888888888889" customWidth="1"/>
    <col min="3" max="3" width="17.6666666666667" customWidth="1"/>
    <col min="4" max="4" width="3.11111111111111" customWidth="1"/>
    <col min="5" max="5" width="27" customWidth="1"/>
    <col min="6" max="6" width="4" customWidth="1"/>
    <col min="7" max="16384" width="9.11111111111111" hidden="1"/>
  </cols>
  <sheetData>
    <row r="1" ht="10.5" customHeight="1"/>
    <row r="2" ht="63" customHeight="1" spans="2:5">
      <c r="B2" s="1" t="s">
        <v>85</v>
      </c>
      <c r="C2" s="1" t="s">
        <v>86</v>
      </c>
      <c r="E2" s="2" t="s">
        <v>87</v>
      </c>
    </row>
    <row r="3" spans="2:5">
      <c r="B3" s="3">
        <v>0.01</v>
      </c>
      <c r="C3" s="3">
        <v>0.01</v>
      </c>
      <c r="E3" s="4" t="s">
        <v>88</v>
      </c>
    </row>
    <row r="4" spans="2:5">
      <c r="B4" s="3">
        <v>5</v>
      </c>
      <c r="C4" s="3">
        <v>0.02</v>
      </c>
      <c r="E4" s="4" t="s">
        <v>89</v>
      </c>
    </row>
    <row r="5" spans="2:5">
      <c r="B5" s="3">
        <v>10</v>
      </c>
      <c r="C5" s="3">
        <v>0.03</v>
      </c>
      <c r="E5" s="4" t="s">
        <v>90</v>
      </c>
    </row>
    <row r="6" spans="2:5">
      <c r="B6" s="3">
        <v>20</v>
      </c>
      <c r="C6" s="3">
        <v>0.05</v>
      </c>
      <c r="E6" s="4" t="s">
        <v>91</v>
      </c>
    </row>
    <row r="7" spans="2:5">
      <c r="B7" s="3">
        <v>50</v>
      </c>
      <c r="C7" s="3">
        <v>0.1</v>
      </c>
      <c r="E7" s="4" t="s">
        <v>92</v>
      </c>
    </row>
    <row r="8" spans="2:5">
      <c r="B8" s="3">
        <v>100</v>
      </c>
      <c r="C8" s="5" t="s">
        <v>93</v>
      </c>
      <c r="E8" s="4" t="s">
        <v>94</v>
      </c>
    </row>
    <row r="9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Anexo III</vt:lpstr>
      <vt:lpstr>Intervalos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Hellen de Lima Medeiros da Silva</cp:lastModifiedBy>
  <dcterms:created xsi:type="dcterms:W3CDTF">2019-07-30T23:05:00Z</dcterms:created>
  <cp:lastPrinted>2023-05-30T20:53:00Z</cp:lastPrinted>
  <dcterms:modified xsi:type="dcterms:W3CDTF">2026-08-27T18:33:39Z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115F1C3DB430480FB9707CAFFF8EF248_13</vt:lpwstr>
  </property>
  <property fmtid="{D5CDD505-2E9C-101B-9397-08002B2CF9AE}" pid="3" name="KSOProductBuildVer">
    <vt:lpwstr>1046-12.1.0.28032</vt:lpwstr>
  </property>
  <property fmtid="{D5CDD505-2E9C-101B-9397-08002B2CF9AE}" pid="4" name="CalculationRule">
    <vt:i4>0</vt:i4>
  </property>
</Properties>
</file>