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mc:AlternateContent xmlns:mc="http://schemas.openxmlformats.org/markup-compatibility/2006">
    <mc:Choice Requires="x15">
      <x15ac:absPath xmlns:x15ac="http://schemas.microsoft.com/office/spreadsheetml/2010/11/ac" url="C:\Users\jubor\OneDrive\Área de Trabalho\UFF\00A. PE 2026\116.2026 - COLUNI MOD\2. Edital e Anexos PE 116.2026 - Sv\"/>
    </mc:Choice>
  </mc:AlternateContent>
  <xr:revisionPtr revIDLastSave="0" documentId="13_ncr:1_{4779F090-EA37-4438-8C62-DB647188774A}" xr6:coauthVersionLast="47" xr6:coauthVersionMax="47" xr10:uidLastSave="{00000000-0000-0000-0000-000000000000}"/>
  <bookViews>
    <workbookView xWindow="20370" yWindow="-120" windowWidth="20730" windowHeight="11040" tabRatio="777" firstSheet="3" activeTab="7" xr2:uid="{00000000-000D-0000-FFFF-FFFF00000000}"/>
  </bookViews>
  <sheets>
    <sheet name="MENU PLANILHA" sheetId="1" r:id="rId1"/>
    <sheet name="Anexo II-A Endereço" sheetId="3" r:id="rId2"/>
    <sheet name="Anexo II-B Salários" sheetId="4" r:id="rId3"/>
    <sheet name="Anexo III-A Equip." sheetId="11" r:id="rId4"/>
    <sheet name="Anexo III-B Uniformes" sheetId="12" r:id="rId5"/>
    <sheet name="Anexo IVA  Custos " sheetId="14" r:id="rId6"/>
    <sheet name="Anexo IV B - Reemb. Creche" sheetId="17" r:id="rId7"/>
    <sheet name="Anexo IV C - Custo Total MDO" sheetId="9" r:id="rId8"/>
  </sheets>
  <definedNames>
    <definedName name="_xlnm.Print_Area" localSheetId="2">'Anexo II-B Salários'!$A$1:$F$14</definedName>
    <definedName name="_xlnm.Print_Area" localSheetId="3">'Anexo III-A Equip.'!$A$1:$F$12</definedName>
    <definedName name="_xlnm.Print_Area" localSheetId="6">'Anexo IV B - Reemb. Creche'!$A$1:$E$27</definedName>
    <definedName name="_xlnm.Print_Area" localSheetId="7">'Anexo IV C - Custo Total MDO'!$A$2:$J$18</definedName>
    <definedName name="_xlnm.Print_Area" localSheetId="5">'Anexo IVA  Custos '!$A$1:$J$140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9" l="1"/>
  <c r="J17" i="9" s="1"/>
  <c r="H16" i="9"/>
  <c r="H15" i="9"/>
  <c r="H14" i="9"/>
  <c r="H13" i="9"/>
  <c r="H12" i="9"/>
  <c r="H11" i="9"/>
  <c r="G12" i="9"/>
  <c r="G13" i="9"/>
  <c r="G14" i="9"/>
  <c r="G15" i="9"/>
  <c r="G16" i="9"/>
  <c r="G17" i="9"/>
  <c r="G11" i="9"/>
  <c r="C18" i="9"/>
  <c r="F17" i="9"/>
  <c r="E17" i="9"/>
  <c r="F16" i="9"/>
  <c r="C16" i="9"/>
  <c r="D16" i="9" s="1"/>
  <c r="E16" i="9" s="1"/>
  <c r="B16" i="9"/>
  <c r="F15" i="9"/>
  <c r="C15" i="9"/>
  <c r="D15" i="9" s="1"/>
  <c r="E15" i="9" s="1"/>
  <c r="B15" i="9"/>
  <c r="F14" i="9"/>
  <c r="D14" i="9"/>
  <c r="E14" i="9" s="1"/>
  <c r="C14" i="9"/>
  <c r="B14" i="9"/>
  <c r="F13" i="9"/>
  <c r="C13" i="9"/>
  <c r="D13" i="9" s="1"/>
  <c r="E13" i="9" s="1"/>
  <c r="B13" i="9"/>
  <c r="F12" i="9"/>
  <c r="C12" i="9"/>
  <c r="D12" i="9" s="1"/>
  <c r="B12" i="9"/>
  <c r="F11" i="9"/>
  <c r="D11" i="9"/>
  <c r="E11" i="9" s="1"/>
  <c r="C11" i="9"/>
  <c r="B11" i="9"/>
  <c r="E25" i="17"/>
  <c r="D25" i="17"/>
  <c r="E23" i="17"/>
  <c r="E21" i="17"/>
  <c r="E19" i="17"/>
  <c r="E18" i="17"/>
  <c r="E17" i="17"/>
  <c r="J140" i="14"/>
  <c r="I140" i="14"/>
  <c r="H140" i="14"/>
  <c r="G140" i="14"/>
  <c r="F140" i="14"/>
  <c r="E140" i="14"/>
  <c r="J139" i="14"/>
  <c r="I139" i="14"/>
  <c r="H139" i="14"/>
  <c r="G139" i="14"/>
  <c r="F139" i="14"/>
  <c r="E139" i="14"/>
  <c r="J138" i="14"/>
  <c r="I138" i="14"/>
  <c r="H138" i="14"/>
  <c r="G138" i="14"/>
  <c r="F138" i="14"/>
  <c r="E138" i="14"/>
  <c r="J137" i="14"/>
  <c r="I137" i="14"/>
  <c r="H137" i="14"/>
  <c r="G137" i="14"/>
  <c r="F137" i="14"/>
  <c r="E137" i="14"/>
  <c r="J136" i="14"/>
  <c r="I136" i="14"/>
  <c r="H136" i="14"/>
  <c r="G136" i="14"/>
  <c r="F136" i="14"/>
  <c r="E136" i="14"/>
  <c r="J135" i="14"/>
  <c r="I135" i="14"/>
  <c r="H135" i="14"/>
  <c r="G135" i="14"/>
  <c r="F135" i="14"/>
  <c r="E135" i="14"/>
  <c r="J134" i="14"/>
  <c r="I134" i="14"/>
  <c r="H134" i="14"/>
  <c r="G134" i="14"/>
  <c r="F134" i="14"/>
  <c r="E134" i="14"/>
  <c r="J133" i="14"/>
  <c r="I133" i="14"/>
  <c r="H133" i="14"/>
  <c r="G133" i="14"/>
  <c r="F133" i="14"/>
  <c r="E133" i="14"/>
  <c r="J132" i="14"/>
  <c r="I132" i="14"/>
  <c r="H132" i="14"/>
  <c r="G132" i="14"/>
  <c r="F132" i="14"/>
  <c r="E132" i="14"/>
  <c r="J126" i="14"/>
  <c r="I126" i="14"/>
  <c r="H126" i="14"/>
  <c r="G126" i="14"/>
  <c r="F126" i="14"/>
  <c r="E126" i="14"/>
  <c r="D126" i="14"/>
  <c r="J124" i="14"/>
  <c r="I124" i="14"/>
  <c r="H124" i="14"/>
  <c r="G124" i="14"/>
  <c r="F124" i="14"/>
  <c r="E124" i="14"/>
  <c r="J122" i="14"/>
  <c r="I122" i="14"/>
  <c r="H122" i="14"/>
  <c r="G122" i="14"/>
  <c r="F122" i="14"/>
  <c r="E122" i="14"/>
  <c r="J120" i="14"/>
  <c r="I120" i="14"/>
  <c r="H120" i="14"/>
  <c r="G120" i="14"/>
  <c r="F120" i="14"/>
  <c r="E120" i="14"/>
  <c r="D120" i="14"/>
  <c r="C120" i="14"/>
  <c r="J119" i="14"/>
  <c r="I119" i="14"/>
  <c r="H119" i="14"/>
  <c r="G119" i="14"/>
  <c r="F119" i="14"/>
  <c r="E119" i="14"/>
  <c r="J118" i="14"/>
  <c r="I118" i="14"/>
  <c r="H118" i="14"/>
  <c r="G118" i="14"/>
  <c r="F118" i="14"/>
  <c r="E118" i="14"/>
  <c r="J117" i="14"/>
  <c r="I117" i="14"/>
  <c r="H117" i="14"/>
  <c r="G117" i="14"/>
  <c r="F117" i="14"/>
  <c r="E117" i="14"/>
  <c r="J113" i="14"/>
  <c r="I113" i="14"/>
  <c r="H113" i="14"/>
  <c r="G113" i="14"/>
  <c r="F113" i="14"/>
  <c r="E113" i="14"/>
  <c r="J111" i="14"/>
  <c r="I111" i="14"/>
  <c r="H111" i="14"/>
  <c r="G111" i="14"/>
  <c r="F111" i="14"/>
  <c r="E111" i="14"/>
  <c r="J109" i="14"/>
  <c r="J107" i="14"/>
  <c r="I107" i="14"/>
  <c r="H107" i="14"/>
  <c r="G107" i="14"/>
  <c r="F107" i="14"/>
  <c r="E107" i="14"/>
  <c r="J103" i="14"/>
  <c r="I103" i="14"/>
  <c r="H103" i="14"/>
  <c r="G103" i="14"/>
  <c r="F103" i="14"/>
  <c r="E103" i="14"/>
  <c r="J101" i="14"/>
  <c r="I101" i="14"/>
  <c r="H101" i="14"/>
  <c r="G101" i="14"/>
  <c r="F101" i="14"/>
  <c r="E101" i="14"/>
  <c r="J96" i="14"/>
  <c r="I96" i="14"/>
  <c r="H96" i="14"/>
  <c r="G96" i="14"/>
  <c r="F96" i="14"/>
  <c r="E96" i="14"/>
  <c r="J94" i="14"/>
  <c r="I94" i="14"/>
  <c r="H94" i="14"/>
  <c r="G94" i="14"/>
  <c r="F94" i="14"/>
  <c r="E94" i="14"/>
  <c r="D94" i="14"/>
  <c r="J93" i="14"/>
  <c r="I93" i="14"/>
  <c r="H93" i="14"/>
  <c r="G93" i="14"/>
  <c r="F93" i="14"/>
  <c r="E93" i="14"/>
  <c r="D93" i="14"/>
  <c r="J92" i="14"/>
  <c r="I92" i="14"/>
  <c r="H92" i="14"/>
  <c r="G92" i="14"/>
  <c r="F92" i="14"/>
  <c r="E92" i="14"/>
  <c r="D92" i="14"/>
  <c r="J91" i="14"/>
  <c r="I91" i="14"/>
  <c r="H91" i="14"/>
  <c r="G91" i="14"/>
  <c r="F91" i="14"/>
  <c r="E91" i="14"/>
  <c r="D91" i="14"/>
  <c r="J90" i="14"/>
  <c r="I90" i="14"/>
  <c r="H90" i="14"/>
  <c r="G90" i="14"/>
  <c r="F90" i="14"/>
  <c r="E90" i="14"/>
  <c r="D90" i="14"/>
  <c r="J86" i="14"/>
  <c r="I86" i="14"/>
  <c r="H86" i="14"/>
  <c r="G86" i="14"/>
  <c r="F86" i="14"/>
  <c r="E86" i="14"/>
  <c r="J84" i="14"/>
  <c r="I84" i="14"/>
  <c r="H84" i="14"/>
  <c r="G84" i="14"/>
  <c r="F84" i="14"/>
  <c r="E84" i="14"/>
  <c r="J83" i="14"/>
  <c r="I83" i="14"/>
  <c r="H83" i="14"/>
  <c r="G83" i="14"/>
  <c r="F83" i="14"/>
  <c r="E83" i="14"/>
  <c r="D83" i="14"/>
  <c r="J82" i="14"/>
  <c r="I82" i="14"/>
  <c r="H82" i="14"/>
  <c r="G82" i="14"/>
  <c r="F82" i="14"/>
  <c r="E82" i="14"/>
  <c r="J81" i="14"/>
  <c r="I81" i="14"/>
  <c r="H81" i="14"/>
  <c r="G81" i="14"/>
  <c r="F81" i="14"/>
  <c r="E81" i="14"/>
  <c r="D81" i="14"/>
  <c r="J80" i="14"/>
  <c r="I80" i="14"/>
  <c r="H80" i="14"/>
  <c r="G80" i="14"/>
  <c r="F80" i="14"/>
  <c r="E80" i="14"/>
  <c r="D80" i="14"/>
  <c r="J79" i="14"/>
  <c r="I79" i="14"/>
  <c r="H79" i="14"/>
  <c r="G79" i="14"/>
  <c r="F79" i="14"/>
  <c r="E79" i="14"/>
  <c r="J78" i="14"/>
  <c r="I78" i="14"/>
  <c r="H78" i="14"/>
  <c r="G78" i="14"/>
  <c r="F78" i="14"/>
  <c r="E78" i="14"/>
  <c r="D78" i="14"/>
  <c r="J74" i="14"/>
  <c r="I74" i="14"/>
  <c r="H74" i="14"/>
  <c r="G74" i="14"/>
  <c r="F74" i="14"/>
  <c r="E74" i="14"/>
  <c r="J72" i="14"/>
  <c r="I72" i="14"/>
  <c r="H72" i="14"/>
  <c r="G72" i="14"/>
  <c r="F72" i="14"/>
  <c r="E72" i="14"/>
  <c r="J71" i="14"/>
  <c r="I71" i="14"/>
  <c r="H71" i="14"/>
  <c r="G71" i="14"/>
  <c r="F71" i="14"/>
  <c r="E71" i="14"/>
  <c r="J70" i="14"/>
  <c r="I70" i="14"/>
  <c r="H70" i="14"/>
  <c r="G70" i="14"/>
  <c r="F70" i="14"/>
  <c r="E70" i="14"/>
  <c r="J69" i="14"/>
  <c r="I69" i="14"/>
  <c r="H69" i="14"/>
  <c r="G69" i="14"/>
  <c r="F69" i="14"/>
  <c r="E69" i="14"/>
  <c r="J65" i="14"/>
  <c r="I65" i="14"/>
  <c r="H65" i="14"/>
  <c r="G65" i="14"/>
  <c r="F65" i="14"/>
  <c r="E65" i="14"/>
  <c r="J62" i="14"/>
  <c r="I62" i="14"/>
  <c r="H62" i="14"/>
  <c r="G62" i="14"/>
  <c r="F62" i="14"/>
  <c r="E62" i="14"/>
  <c r="J61" i="14"/>
  <c r="I61" i="14"/>
  <c r="E61" i="14"/>
  <c r="H60" i="14"/>
  <c r="G60" i="14"/>
  <c r="F60" i="14"/>
  <c r="J55" i="14"/>
  <c r="I55" i="14"/>
  <c r="H55" i="14"/>
  <c r="G55" i="14"/>
  <c r="F55" i="14"/>
  <c r="E55" i="14"/>
  <c r="D55" i="14"/>
  <c r="J54" i="14"/>
  <c r="I54" i="14"/>
  <c r="H54" i="14"/>
  <c r="G54" i="14"/>
  <c r="F54" i="14"/>
  <c r="E54" i="14"/>
  <c r="J53" i="14"/>
  <c r="I53" i="14"/>
  <c r="H53" i="14"/>
  <c r="G53" i="14"/>
  <c r="F53" i="14"/>
  <c r="E53" i="14"/>
  <c r="J52" i="14"/>
  <c r="I52" i="14"/>
  <c r="H52" i="14"/>
  <c r="G52" i="14"/>
  <c r="F52" i="14"/>
  <c r="E52" i="14"/>
  <c r="J51" i="14"/>
  <c r="I51" i="14"/>
  <c r="H51" i="14"/>
  <c r="G51" i="14"/>
  <c r="F51" i="14"/>
  <c r="E51" i="14"/>
  <c r="J50" i="14"/>
  <c r="I50" i="14"/>
  <c r="H50" i="14"/>
  <c r="G50" i="14"/>
  <c r="F50" i="14"/>
  <c r="E50" i="14"/>
  <c r="J49" i="14"/>
  <c r="I49" i="14"/>
  <c r="H49" i="14"/>
  <c r="G49" i="14"/>
  <c r="F49" i="14"/>
  <c r="E49" i="14"/>
  <c r="J48" i="14"/>
  <c r="I48" i="14"/>
  <c r="H48" i="14"/>
  <c r="G48" i="14"/>
  <c r="F48" i="14"/>
  <c r="E48" i="14"/>
  <c r="J47" i="14"/>
  <c r="I47" i="14"/>
  <c r="H47" i="14"/>
  <c r="G47" i="14"/>
  <c r="F47" i="14"/>
  <c r="E47" i="14"/>
  <c r="J43" i="14"/>
  <c r="I43" i="14"/>
  <c r="H43" i="14"/>
  <c r="G43" i="14"/>
  <c r="F43" i="14"/>
  <c r="E43" i="14"/>
  <c r="J41" i="14"/>
  <c r="I41" i="14"/>
  <c r="H41" i="14"/>
  <c r="G41" i="14"/>
  <c r="F41" i="14"/>
  <c r="E41" i="14"/>
  <c r="J40" i="14"/>
  <c r="I40" i="14"/>
  <c r="H40" i="14"/>
  <c r="G40" i="14"/>
  <c r="F40" i="14"/>
  <c r="E40" i="14"/>
  <c r="J39" i="14"/>
  <c r="I39" i="14"/>
  <c r="H39" i="14"/>
  <c r="G39" i="14"/>
  <c r="F39" i="14"/>
  <c r="E39" i="14"/>
  <c r="J34" i="14"/>
  <c r="I34" i="14"/>
  <c r="H34" i="14"/>
  <c r="G34" i="14"/>
  <c r="F34" i="14"/>
  <c r="E34" i="14"/>
  <c r="J29" i="14"/>
  <c r="I29" i="14"/>
  <c r="H29" i="14"/>
  <c r="G29" i="14"/>
  <c r="F29" i="14"/>
  <c r="E29" i="14"/>
  <c r="D25" i="14"/>
  <c r="C25" i="14"/>
  <c r="B25" i="14"/>
  <c r="D24" i="14"/>
  <c r="C24" i="14"/>
  <c r="B24" i="14"/>
  <c r="D23" i="14"/>
  <c r="C23" i="14"/>
  <c r="B23" i="14"/>
  <c r="D22" i="14"/>
  <c r="C22" i="14"/>
  <c r="B22" i="14"/>
  <c r="D21" i="14"/>
  <c r="C21" i="14"/>
  <c r="B21" i="14"/>
  <c r="D20" i="14"/>
  <c r="C20" i="14"/>
  <c r="B20" i="14"/>
  <c r="H29" i="12"/>
  <c r="H28" i="12"/>
  <c r="H27" i="12"/>
  <c r="H26" i="12"/>
  <c r="H25" i="12"/>
  <c r="F25" i="12"/>
  <c r="H24" i="12"/>
  <c r="F24" i="12"/>
  <c r="H23" i="12"/>
  <c r="F23" i="12"/>
  <c r="H22" i="12"/>
  <c r="F22" i="12"/>
  <c r="H21" i="12"/>
  <c r="F21" i="12"/>
  <c r="H20" i="12"/>
  <c r="F20" i="12"/>
  <c r="E14" i="12"/>
  <c r="E13" i="12"/>
  <c r="E12" i="12"/>
  <c r="E11" i="12"/>
  <c r="E10" i="12"/>
  <c r="F11" i="11"/>
  <c r="F10" i="11"/>
  <c r="F9" i="11"/>
  <c r="D13" i="4"/>
  <c r="I17" i="9" l="1"/>
  <c r="J14" i="9"/>
  <c r="I14" i="9"/>
  <c r="J11" i="9"/>
  <c r="I11" i="9"/>
  <c r="D18" i="9"/>
  <c r="E12" i="9"/>
  <c r="J12" i="9" l="1"/>
  <c r="I12" i="9"/>
  <c r="H18" i="9"/>
  <c r="J13" i="9"/>
  <c r="I13" i="9"/>
  <c r="J16" i="9"/>
  <c r="I16" i="9"/>
  <c r="J15" i="9"/>
  <c r="I15" i="9"/>
  <c r="I18" i="9" l="1"/>
  <c r="J1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jubor</author>
  </authors>
  <commentList>
    <comment ref="D78" authorId="0" shapeId="0" xr:uid="{00000000-0006-0000-0500-000001000000}">
      <text>
        <r>
          <rPr>
            <b/>
            <sz val="9"/>
            <rFont val="Arial"/>
            <charset val="134"/>
          </rPr>
          <t>jubor:</t>
        </r>
        <r>
          <rPr>
            <sz val="9"/>
            <rFont val="Arial"/>
            <charset val="134"/>
          </rPr>
          <t xml:space="preserve">
1/12 * 5% (estatística) 
esse percentual deveria ser obtido por meio de um histórico.. tomei por base o que acho que colocamos na memoria</t>
        </r>
      </text>
    </comment>
    <comment ref="E78" authorId="0" shapeId="0" xr:uid="{00000000-0006-0000-0500-000002000000}">
      <text>
        <r>
          <rPr>
            <b/>
            <sz val="9"/>
            <rFont val="Arial"/>
            <charset val="134"/>
          </rPr>
          <t>jubor:</t>
        </r>
        <r>
          <rPr>
            <sz val="9"/>
            <rFont val="Arial"/>
            <charset val="134"/>
          </rPr>
          <t xml:space="preserve">
total de M1+M2 * o percentual</t>
        </r>
      </text>
    </comment>
    <comment ref="D79" authorId="0" shapeId="0" xr:uid="{00000000-0006-0000-0500-000003000000}">
      <text>
        <r>
          <rPr>
            <b/>
            <sz val="9"/>
            <rFont val="Arial"/>
            <charset val="134"/>
          </rPr>
          <t>jubor:</t>
        </r>
        <r>
          <rPr>
            <sz val="9"/>
            <rFont val="Arial"/>
            <charset val="134"/>
          </rPr>
          <t xml:space="preserve">
valor do FGTS,    célula H48</t>
        </r>
      </text>
    </comment>
    <comment ref="D80" authorId="0" shapeId="0" xr:uid="{00000000-0006-0000-0500-000004000000}">
      <text>
        <r>
          <rPr>
            <b/>
            <sz val="9"/>
            <rFont val="Arial"/>
            <charset val="134"/>
          </rPr>
          <t>jubor:</t>
        </r>
        <r>
          <rPr>
            <sz val="9"/>
            <rFont val="Arial"/>
            <charset val="134"/>
          </rPr>
          <t xml:space="preserve">
8%de FGTS x 40% de multa * 5%(estatística)
</t>
        </r>
      </text>
    </comment>
    <comment ref="D82" authorId="0" shapeId="0" xr:uid="{00000000-0006-0000-0500-000005000000}">
      <text>
        <r>
          <rPr>
            <b/>
            <sz val="9"/>
            <rFont val="Arial"/>
            <charset val="134"/>
          </rPr>
          <t>jubor:</t>
        </r>
        <r>
          <rPr>
            <sz val="9"/>
            <rFont val="Arial"/>
            <charset val="134"/>
          </rPr>
          <t xml:space="preserve">
valor do percentual total do submódulo 2.2,  célula D49
</t>
        </r>
      </text>
    </comment>
    <comment ref="D83" authorId="0" shapeId="0" xr:uid="{00000000-0006-0000-0500-000006000000}">
      <text>
        <r>
          <rPr>
            <b/>
            <sz val="9"/>
            <rFont val="Arial"/>
            <charset val="134"/>
          </rPr>
          <t>jubor:</t>
        </r>
        <r>
          <rPr>
            <sz val="9"/>
            <rFont val="Arial"/>
            <charset val="134"/>
          </rPr>
          <t xml:space="preserve">
8% de FGTS x 40% de multa x 100%</t>
        </r>
      </text>
    </comment>
    <comment ref="D90" authorId="0" shapeId="0" xr:uid="{00000000-0006-0000-0500-000007000000}">
      <text>
        <r>
          <rPr>
            <b/>
            <sz val="9"/>
            <rFont val="Arial"/>
            <charset val="134"/>
          </rPr>
          <t>jubor:</t>
        </r>
        <r>
          <rPr>
            <sz val="9"/>
            <rFont val="Arial"/>
            <charset val="134"/>
          </rPr>
          <t xml:space="preserve">
remuneração + terço constitucional / pelo numero de meses
multiplica M1+M2+M3 vezes o percentual
</t>
        </r>
      </text>
    </comment>
    <comment ref="E90" authorId="0" shapeId="0" xr:uid="{00000000-0006-0000-0500-000008000000}">
      <text>
        <r>
          <rPr>
            <b/>
            <sz val="9"/>
            <rFont val="Arial"/>
            <charset val="134"/>
          </rPr>
          <t>jubor:</t>
        </r>
        <r>
          <rPr>
            <sz val="9"/>
            <rFont val="Arial"/>
            <charset val="134"/>
          </rPr>
          <t xml:space="preserve">
Multiplica a soma dos módulos 1,2,3 pelo percentual</t>
        </r>
      </text>
    </comment>
    <comment ref="D91" authorId="0" shapeId="0" xr:uid="{00000000-0006-0000-0500-000009000000}">
      <text>
        <r>
          <rPr>
            <b/>
            <sz val="9"/>
            <rFont val="Arial"/>
            <charset val="134"/>
          </rPr>
          <t>jubor:</t>
        </r>
        <r>
          <rPr>
            <sz val="9"/>
            <rFont val="Arial"/>
            <charset val="134"/>
          </rPr>
          <t xml:space="preserve">
número de faltas / 30 / 12</t>
        </r>
      </text>
    </comment>
    <comment ref="D92" authorId="0" shapeId="0" xr:uid="{00000000-0006-0000-0500-00000A000000}">
      <text>
        <r>
          <rPr>
            <b/>
            <sz val="9"/>
            <rFont val="Arial"/>
            <charset val="134"/>
          </rPr>
          <t>jubor:</t>
        </r>
        <r>
          <rPr>
            <sz val="9"/>
            <rFont val="Arial"/>
            <charset val="134"/>
          </rPr>
          <t xml:space="preserve">
5 dias / 30 dias / 12 meses * percentual médio de 1,5%</t>
        </r>
      </text>
    </comment>
    <comment ref="D93" authorId="0" shapeId="0" xr:uid="{00000000-0006-0000-0500-00000B000000}">
      <text>
        <r>
          <rPr>
            <b/>
            <sz val="9"/>
            <rFont val="Arial"/>
            <charset val="134"/>
          </rPr>
          <t>jubor:</t>
        </r>
        <r>
          <rPr>
            <sz val="9"/>
            <rFont val="Arial"/>
            <charset val="134"/>
          </rPr>
          <t xml:space="preserve">
15 dias / 30 dias / 12 meses * percentual médio de 0,78%
</t>
        </r>
      </text>
    </comment>
    <comment ref="D94" authorId="0" shapeId="0" xr:uid="{00000000-0006-0000-0500-00000C000000}">
      <text>
        <r>
          <rPr>
            <b/>
            <sz val="9"/>
            <rFont val="Arial"/>
            <charset val="134"/>
          </rPr>
          <t>jubor:</t>
        </r>
        <r>
          <rPr>
            <sz val="9"/>
            <rFont val="Arial"/>
            <charset val="134"/>
          </rPr>
          <t xml:space="preserve">
https://agendadopoder.com.br/rio-de-janeiro-tem-a-menor-taxa-de-fecundidade-do-brasil-aponta-ibge/#google_vignette - acesso em 13/02/2026, 
percentual de fecundidade: 1,35% * percentual de mulheres no contrato: supondo que metade dos auxiliares sejam mulheres, temos 50% de 2, que é 1 mulher multiplicado por 1,35% de fecundidade = 0,675%
se nao tiver mulher, zerar
4/12/12*0,675%</t>
        </r>
      </text>
    </comment>
  </commentList>
</comments>
</file>

<file path=xl/sharedStrings.xml><?xml version="1.0" encoding="utf-8"?>
<sst xmlns="http://schemas.openxmlformats.org/spreadsheetml/2006/main" count="462" uniqueCount="214">
  <si>
    <t>PRÓ-REITORIA DE ADMINISTRAÇÃO</t>
  </si>
  <si>
    <t>COORDENAÇÃO DE CONTRATOS</t>
  </si>
  <si>
    <t>GRUPO 1 - MÃO DE OBRA APOIO ADMINISTRATIVO, ESCOLAR E OPERACIONAL</t>
  </si>
  <si>
    <t>dos Equipamentos (preenchimento licitante)</t>
  </si>
  <si>
    <t>Anexo II - A - ENDEREÇO DAS UNIDADES</t>
  </si>
  <si>
    <t>ITEM 1 - Contratação de Serviços de Apoio Administrativo, Escolar e Operacional</t>
  </si>
  <si>
    <t>Item</t>
  </si>
  <si>
    <t>Descrição</t>
  </si>
  <si>
    <t>Prédio</t>
  </si>
  <si>
    <t>Endereço</t>
  </si>
  <si>
    <t>Complexo COLUNI</t>
  </si>
  <si>
    <t>Colégio Universitário Geraldo Reis - COLUNI</t>
  </si>
  <si>
    <t>Rua Alexandre Moura, 8 - São Domingos, Niterói - RJ</t>
  </si>
  <si>
    <t>Creche UFF</t>
  </si>
  <si>
    <t>R. Alexandre Moura, 8 - São Domingos, Niterói - RJ, 24210-200</t>
  </si>
  <si>
    <t>Anexo II - B - Composição dos salários</t>
  </si>
  <si>
    <t>Descrição/Especificação</t>
  </si>
  <si>
    <t>CBO</t>
  </si>
  <si>
    <t>Quantidade de Pessoal</t>
  </si>
  <si>
    <t>CCT  RJ00952/2026</t>
  </si>
  <si>
    <t>Base do Salário na CCT</t>
  </si>
  <si>
    <t>Orientador Educacional 40 horas</t>
  </si>
  <si>
    <t>2394-10</t>
  </si>
  <si>
    <t>Cuidador de Aluno 40 horas</t>
  </si>
  <si>
    <t>5162-20</t>
  </si>
  <si>
    <t>Porteiro</t>
  </si>
  <si>
    <t>Secretario Escolar 40 horas</t>
  </si>
  <si>
    <t>2523-20</t>
  </si>
  <si>
    <t>Aux. Escritório</t>
  </si>
  <si>
    <t>Agente Educacional 40 horas</t>
  </si>
  <si>
    <t>5153-25</t>
  </si>
  <si>
    <t>Auxiliar de desenvolvimento infantil 40 horas</t>
  </si>
  <si>
    <t>2934-10</t>
  </si>
  <si>
    <t>Supervisor 40 horas</t>
  </si>
  <si>
    <t>4101-05</t>
  </si>
  <si>
    <t>TOTAL</t>
  </si>
  <si>
    <r>
      <rPr>
        <b/>
        <sz val="9"/>
        <rFont val="Verdana"/>
        <charset val="134"/>
      </rPr>
      <t>Anexo III - A - PLANILHA DE COMPOSIÇÃO DE CUSTOS E FORMAÇÃO DE PREÇOS</t>
    </r>
    <r>
      <rPr>
        <sz val="9"/>
        <rFont val="Verdana"/>
        <charset val="134"/>
      </rPr>
      <t xml:space="preserve"> (Anexo VII da I.N. da SLTI/MPOG n.º 5 de 26/Maio/2017			</t>
    </r>
  </si>
  <si>
    <t>Disponibilização de Equipamentos para os postos de Supervisor</t>
  </si>
  <si>
    <t>Qnt</t>
  </si>
  <si>
    <t>Valor unitário</t>
  </si>
  <si>
    <t>Valor Total</t>
  </si>
  <si>
    <t>Contratação de serviço para controle de ponto eletrônico, através de software, a ser instalado em computador convencional, sem necessidade de relógio físico específico, com as seguintes especificações mínimas: software de controle de ponto eletrônico, com suporte mínimo a 30 (trinta) colaboradores, controle biométrico, com solução de gestão e controle da jornada, notificações de atrasos, horas extras, alerta de suspeita de fraudes, bloqueio da batida em razão de férias, licença ou desligamento, com custódia dos arquivos de ponto em servidores na nuvem, apto à instalação em aparelho de computação com suporte ao sistema operacional Windows e celulares com sistema android e ios. Incluso treinamento, configuração e suporte.</t>
  </si>
  <si>
    <t>Total da Solução</t>
  </si>
  <si>
    <t>Total dos equipamentos por mês Supervisor</t>
  </si>
  <si>
    <r>
      <rPr>
        <b/>
        <sz val="9"/>
        <rFont val="Verdana"/>
        <charset val="134"/>
      </rPr>
      <t>Anexo III - B - PLANILHA DE COMPOSIÇÃO DE CUSTOS E FORMAÇÃO DE PREÇOS</t>
    </r>
    <r>
      <rPr>
        <sz val="9"/>
        <rFont val="Verdana"/>
        <charset val="134"/>
      </rPr>
      <t xml:space="preserve"> </t>
    </r>
  </si>
  <si>
    <t>COMPOSIÇÃO DE CUSTO DE UNIFORME PARA OS CARGOS DE  ORIENTADOR ESCOLAR, CUIDADOR DE ALUNO,  AGENTE EDUCACIONAL, AUX. DE DESENVOLVIMENTO INFANTIL E SECRETÁRIO ADMINISTRATIVO</t>
  </si>
  <si>
    <t>ITEM</t>
  </si>
  <si>
    <t>DISCRIMINAÇÃO UNIFORME</t>
  </si>
  <si>
    <t>QUANT. ANUAL POR FUNCIONÁRIO</t>
  </si>
  <si>
    <t>VALOR UNITÁRIO</t>
  </si>
  <si>
    <t>VALOR TOTAL</t>
  </si>
  <si>
    <t>Crachá funcional, em pvc, com foto, nome e cargo.</t>
  </si>
  <si>
    <t>Camiseta gola pólo em tecido 100% algodão, com destaque nas costas escrito A SERVIÇO DA UFF, e brasão/emblema da contratada (a Direção da Unidade poderá solicitar cores variadas para os postos)</t>
  </si>
  <si>
    <t>Calça Jeans Tradicional</t>
  </si>
  <si>
    <t>Valor anual por funcionário</t>
  </si>
  <si>
    <t>Valor mensal por funcionário</t>
  </si>
  <si>
    <t>Obs.: Quantidade estimada por ano, sendo 3 camisetas e 2 calças jeans entregues na admissão e outras 3 camisetas e 2 calças após 6 meses, ou quando apresentarem defeito ou desgastes, independente do prazo mínimo estabelecido, conforme decisão Administrativa e Cláusula 54ª da CCT.</t>
  </si>
  <si>
    <t>COMPOSIÇÃO DE CUSTO DE UNIFORME PARA O CARGO DE SUPERVISOR</t>
  </si>
  <si>
    <t>UNID.</t>
  </si>
  <si>
    <t>QT. INICIAL</t>
  </si>
  <si>
    <t>QT. SEMESTRE</t>
  </si>
  <si>
    <r>
      <rPr>
        <sz val="10"/>
        <color rgb="FF000000"/>
        <rFont val="Calibri"/>
        <charset val="134"/>
      </rPr>
      <t>Camisa tipo</t>
    </r>
    <r>
      <rPr>
        <u/>
        <sz val="10"/>
        <color rgb="FF008080"/>
        <rFont val="Calibri"/>
        <charset val="134"/>
      </rPr>
      <t xml:space="preserve"> </t>
    </r>
    <r>
      <rPr>
        <strike/>
        <sz val="10"/>
        <color rgb="FFFF0000"/>
        <rFont val="Calibri"/>
        <charset val="134"/>
      </rPr>
      <t xml:space="preserve"> </t>
    </r>
    <r>
      <rPr>
        <sz val="10"/>
        <color rgb="FF000000"/>
        <rFont val="Calibri"/>
        <charset val="134"/>
      </rPr>
      <t>social, manga curta, tricoline mista (60% Algodão  e 40% Poliester) ou microfibra, bolso lado esquerdo com emblema da Contratada e a informação "A serviço da UFF" </t>
    </r>
  </si>
  <si>
    <t>Qt.</t>
  </si>
  <si>
    <t>Calça social, Confeccionada em oxford, cor preta, bolsos laterais e posteriores, cós com passantes de cinto e abertura/fechamento frontal por colchete e zíper.</t>
  </si>
  <si>
    <t>Cinto constituído de uma face na cor preta sem costura, fivela em metal, com garra regulável.</t>
  </si>
  <si>
    <t>peça</t>
  </si>
  <si>
    <t>Sapato tipo segurança  ocupacional confeccionado em couro. Colarinho soft acolchoado. Fechamento em cadarço. Palmilha de montagem em poliéster resinado. Solado em PU bidensidade.</t>
  </si>
  <si>
    <t>par</t>
  </si>
  <si>
    <t>Meia Vestuário, Material 100% Poliamida, Tipo Social, Cor Preta,  Cano Longo</t>
  </si>
  <si>
    <t>Capa para chuva em PVC, com capuz, manga comprida, com perfeito acabamento, soldada eletronicamente, botão plástico resistente com pressão.</t>
  </si>
  <si>
    <t>Jaqueta de frio forrada manga longa, na cor azul marinho, antialérgica, com decote modelo V, com 20 mm de largura; ribana da cintura e das mangas com 70 mm de largura.</t>
  </si>
  <si>
    <t>-</t>
  </si>
  <si>
    <t xml:space="preserve">Crachá funcional em PVC (100%) com dupla face, colorido frente (alta qualidade), apresentando fotografia digitalizada, dados funcionais do empregado, RG e CPF e logomarca da empresa. </t>
  </si>
  <si>
    <t>Anexo IV-A  - FORMAÇÃO CUSTOS POSTOS GRUPO 1</t>
  </si>
  <si>
    <t>MÃO-DE-OBRA VINCULADA À EXECUÇÃO CONTRATUAL</t>
  </si>
  <si>
    <t>Dados para composição dos custos referentes a mão de obra</t>
  </si>
  <si>
    <t>Regime tributário da Licitante</t>
  </si>
  <si>
    <r>
      <rPr>
        <b/>
        <sz val="11"/>
        <color theme="1"/>
        <rFont val="Calibri"/>
        <charset val="134"/>
      </rPr>
      <t xml:space="preserve">Documento Comprobatório </t>
    </r>
    <r>
      <rPr>
        <b/>
        <i/>
        <sz val="11"/>
        <color theme="1"/>
        <rFont val="Calibri"/>
        <charset val="134"/>
      </rPr>
      <t>*Anexar Comprovante</t>
    </r>
  </si>
  <si>
    <r>
      <rPr>
        <b/>
        <sz val="11"/>
        <color theme="1"/>
        <rFont val="Calibri"/>
        <charset val="134"/>
      </rPr>
      <t>ACT/CCT/DCT</t>
    </r>
    <r>
      <rPr>
        <sz val="11"/>
        <color theme="1"/>
        <rFont val="Calibri"/>
        <charset val="134"/>
      </rPr>
      <t xml:space="preserve"> </t>
    </r>
    <r>
      <rPr>
        <i/>
        <sz val="8"/>
        <color theme="1"/>
        <rFont val="Calibri"/>
        <charset val="134"/>
      </rPr>
      <t>inclusive aditivos se houver</t>
    </r>
  </si>
  <si>
    <t>Entidade Sindical da Empresa</t>
  </si>
  <si>
    <t>Entidade Sindical dos Empregados</t>
  </si>
  <si>
    <t>Número de Registro</t>
  </si>
  <si>
    <t>Início Vigência</t>
  </si>
  <si>
    <t>Fim Vigência</t>
  </si>
  <si>
    <t>Descrição Cargos</t>
  </si>
  <si>
    <t>Dias/Mês</t>
  </si>
  <si>
    <t>Posto</t>
  </si>
  <si>
    <t>Salário</t>
  </si>
  <si>
    <t>Carga Horária</t>
  </si>
  <si>
    <t>40 horas</t>
  </si>
  <si>
    <t>MÓDULO 1 : COMPOSIÇÃO DA REMUNERAÇÃO</t>
  </si>
  <si>
    <t>Composição da Remuneração</t>
  </si>
  <si>
    <t>Valor(R$)</t>
  </si>
  <si>
    <t>A</t>
  </si>
  <si>
    <t>Salário Base</t>
  </si>
  <si>
    <t>B</t>
  </si>
  <si>
    <t xml:space="preserve">Adicional de Periculosidade </t>
  </si>
  <si>
    <t>C</t>
  </si>
  <si>
    <t>Adicional de Insalubridade (40% Grau Máximo CCT RJ00952/2026)</t>
  </si>
  <si>
    <t>D</t>
  </si>
  <si>
    <t>Adicional Noturno</t>
  </si>
  <si>
    <t>E</t>
  </si>
  <si>
    <t>Adicional de Hora Noturna Reduzida</t>
  </si>
  <si>
    <t>Total de Remuneração para cálculo do Sumodulo 2.2</t>
  </si>
  <si>
    <t>MÓDULO 2: ENCARGOS E BENEFÍCIOS ANUAIS, MENSAIS E DIÁRIOS</t>
  </si>
  <si>
    <t>Submódulo 2.1 - 13º (décimo terceiro) Salário, Férias e Adicional de Férias</t>
  </si>
  <si>
    <t>13º (décimo terceiro) Salário</t>
  </si>
  <si>
    <t>Férias e Adicional de Férias</t>
  </si>
  <si>
    <t>Total</t>
  </si>
  <si>
    <t>BASE DE CÁLCULO PARA O MÓDULO 2.2 (Módulo 1 + Submódulo 2.1)</t>
  </si>
  <si>
    <t>Submódulo 2.2 - Encargos Previdenciários (GPS), Fundo de Garantia por Tempo de Serviço (FGTS) e outras contribuições</t>
  </si>
  <si>
    <t>2.2</t>
  </si>
  <si>
    <t>GPS, FGTS e outras contribuições</t>
  </si>
  <si>
    <t>%</t>
  </si>
  <si>
    <t>INSS</t>
  </si>
  <si>
    <t>Salário Educação</t>
  </si>
  <si>
    <r>
      <rPr>
        <sz val="11"/>
        <color theme="1"/>
        <rFont val="Calibri"/>
        <charset val="134"/>
      </rPr>
      <t xml:space="preserve">Seguro acidente do trabalho </t>
    </r>
    <r>
      <rPr>
        <sz val="11"/>
        <color rgb="FFFF0000"/>
        <rFont val="Calibri"/>
        <charset val="134"/>
      </rPr>
      <t>(+FAP de 2%) x (RAT de 3%)</t>
    </r>
  </si>
  <si>
    <t>SESI ou SESC</t>
  </si>
  <si>
    <t>SENAI ou SENAC</t>
  </si>
  <si>
    <t>F</t>
  </si>
  <si>
    <t>SEBRAE</t>
  </si>
  <si>
    <t>G</t>
  </si>
  <si>
    <t>INCRA</t>
  </si>
  <si>
    <t>H</t>
  </si>
  <si>
    <t>FGTS</t>
  </si>
  <si>
    <t>Itens não aplicáveis a Optantes do SIMPLES</t>
  </si>
  <si>
    <t>Submódulo 2.3 - Benefícios Mensais e Diários</t>
  </si>
  <si>
    <t>2.3</t>
  </si>
  <si>
    <t>Benefícios Mensais e Diários</t>
  </si>
  <si>
    <t xml:space="preserve">Transporte -Cláusula 22ª da CCT  - considerando 2 passagens/dia (BUI) - Benefício para renda mensal inferior ou igual a R$3.205,20. Rendas superiores, 2 bilhetes diários de R$9,40. </t>
  </si>
  <si>
    <t>Transporte -Cláusula 22ª da CCT  - considerando 4 passagens/dia  Para aqueles funcionários que não são habilitados ao BUI, o custo será de 4 passagens por dia, ao custo de R$5,60 (Tarifa Niterói)</t>
  </si>
  <si>
    <t xml:space="preserve">Ticket Alimentação - Cláusula 21ª da CCT </t>
  </si>
  <si>
    <t>Benefício Social Familiar Cláusula 27ª da CCT</t>
  </si>
  <si>
    <t>Outros</t>
  </si>
  <si>
    <t>Total de Benefícios Mensais e Diários</t>
  </si>
  <si>
    <t>Quadro-Resumo do Módulo 2 - Encargos e Benefícios anuais, mensais e diários</t>
  </si>
  <si>
    <t>Encargos e Benefícios Anuais, Mensais e Diários</t>
  </si>
  <si>
    <t>2.1</t>
  </si>
  <si>
    <t>13º (décimo terceiro) Salário, Férias e Adicional de Férias</t>
  </si>
  <si>
    <t xml:space="preserve">MÓDULO 1 + MÓDULO 2 </t>
  </si>
  <si>
    <t>MÓDULO 3: PROVISÃO PARA RESCISÃO</t>
  </si>
  <si>
    <t>Provisão para Rescisão</t>
  </si>
  <si>
    <t>Aviso prévio indenizado</t>
  </si>
  <si>
    <t>Incidência do FGTS sobre o Aviso Prévio Indenizado</t>
  </si>
  <si>
    <t>Multa do FGTS e contribuição social sobre o aviso prévio indenizado</t>
  </si>
  <si>
    <t>Aviso prévio trabalhado</t>
  </si>
  <si>
    <t>Incidência de GPS, FGTS e outras contribuições sobre o aviso prévio trabalhado</t>
  </si>
  <si>
    <t>Multa do FGTS e contribuição social sobre o aviso prévio trabalhado</t>
  </si>
  <si>
    <t>MÓDULO 1 + MÓDULO 2 + MÓDULO 3</t>
  </si>
  <si>
    <t>MÓDULO 4: CUSTO DE REPOSIÇÃO DO PROFISSIONAL AUSENTE</t>
  </si>
  <si>
    <t>4.1</t>
  </si>
  <si>
    <t>Submódulo 4.1. Ausências legais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</si>
  <si>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</si>
  <si>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</si>
  <si>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</si>
  <si>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</si>
  <si>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</si>
  <si>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 (especificar)</t>
  </si>
  <si>
    <t>Quadro-Resumo do Módulo 4 - Custo de Reposição do Profissional Ausente</t>
  </si>
  <si>
    <t>Custo de reposição</t>
  </si>
  <si>
    <t>Ausências legais</t>
  </si>
  <si>
    <t>4.2</t>
  </si>
  <si>
    <t>Intrajornada</t>
  </si>
  <si>
    <t>MÓDULO 5: INSUMOS DIVERSOS</t>
  </si>
  <si>
    <t>Insumos Diversos</t>
  </si>
  <si>
    <t>Uniformes E EPIS</t>
  </si>
  <si>
    <t xml:space="preserve">Materiais </t>
  </si>
  <si>
    <t>Equipamentos</t>
  </si>
  <si>
    <t xml:space="preserve">Outros </t>
  </si>
  <si>
    <t>Total de Insumos Diversos</t>
  </si>
  <si>
    <t>MÓDULO 1 + MÓDULO 2 + MÓDULO 3 + MÓDULO 4 + MÓDULO 5</t>
  </si>
  <si>
    <t>MÓDULO 6: CUSTOS INDIRETOS, TRIBUTOS E LUCRO – (LUCRO REAL) - alterar quando for presumido</t>
  </si>
  <si>
    <t>Custos Indiretos, Tributos e Lucro</t>
  </si>
  <si>
    <t>Custos Indiretos</t>
  </si>
  <si>
    <t>Lucro</t>
  </si>
  <si>
    <t xml:space="preserve">  FATURAMENTO  (MT + M6A + M6B)</t>
  </si>
  <si>
    <t>CÁLCULO POR DENTRO</t>
  </si>
  <si>
    <t>Tributos</t>
  </si>
  <si>
    <t>C.1) Tributos Federais (PIS = 1,65% e COFINS = 7,60%)</t>
  </si>
  <si>
    <t>C.2) Tributos Estaduais (especificar)</t>
  </si>
  <si>
    <t>C.3) Tributos Municipais (ISS = 5,0%)</t>
  </si>
  <si>
    <t>C.4) Outros tributos (especificar)</t>
  </si>
  <si>
    <t>Quadro-resumo do Custo por Empregado (LUCRO REAL)</t>
  </si>
  <si>
    <t>LUCRO REAL</t>
  </si>
  <si>
    <t>Mão-de-obra vinculada à execução contratual (valor por empregado)</t>
  </si>
  <si>
    <t>Módulo 1 - Composição da Remuneração</t>
  </si>
  <si>
    <t>Módulo 2 - 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</si>
  <si>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</si>
  <si>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</si>
  <si>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</si>
  <si>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</si>
  <si>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</si>
  <si>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</si>
  <si>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FATOR K</t>
  </si>
  <si>
    <t>INSTRUÇÃO NORMATIVA SEGES /MGI Nº 147, DE 13 DE ABRIL DE 2026</t>
  </si>
  <si>
    <t>PARA ESTA CONTRATAÇÃO O QUANTITATIVO ESTIMADO MÁXIMO É DE 12 (APROX. 20%) TRABALHADORES (AS), PODENDO, CASO QUANDO DA EFETIVAÇÃO, ESTE VALOR SER SUPLEMENTADO POR TERMO APOSTILAMENTO, DESDE QUE COMPROVADO OS CUSTOS MÍNIMOS OBRIGATÓRIOS</t>
  </si>
  <si>
    <t>MÓDULO 1: CUSTOS INDIRETOS, TRIBUTOS E LUCRO – (LUCRO REAL) - alterar quando for presumido</t>
  </si>
  <si>
    <t xml:space="preserve">BASE DE CÁLCULO </t>
  </si>
  <si>
    <t>(PLANILHA A SER FORNECIDA PELA PROPONENTE EM PAPEL TIMBRADO)</t>
  </si>
  <si>
    <r>
      <rPr>
        <sz val="9"/>
        <color theme="1"/>
        <rFont val="Arial"/>
        <charset val="134"/>
      </rPr>
      <t xml:space="preserve">EMPRESA </t>
    </r>
    <r>
      <rPr>
        <sz val="9"/>
        <color rgb="FFFF0000"/>
        <rFont val="Arial"/>
        <charset val="134"/>
      </rPr>
      <t>(nome da empresa)</t>
    </r>
  </si>
  <si>
    <r>
      <rPr>
        <sz val="9"/>
        <color theme="1"/>
        <rFont val="Arial"/>
        <charset val="134"/>
      </rPr>
      <t>CNPJ N.º :</t>
    </r>
    <r>
      <rPr>
        <sz val="9"/>
        <color rgb="FFFF0000"/>
        <rFont val="Arial"/>
        <charset val="134"/>
      </rPr>
      <t xml:space="preserve"> (n.º do CNPJ)</t>
    </r>
  </si>
  <si>
    <t>ANEXO IV- B</t>
  </si>
  <si>
    <r>
      <rPr>
        <b/>
        <sz val="9"/>
        <color theme="1"/>
        <rFont val="Arial"/>
        <charset val="134"/>
      </rPr>
      <t>PLANILHA DE COMPOSIÇÃO DE CUSTOS E FORMAÇÃO DE PREÇOS</t>
    </r>
    <r>
      <rPr>
        <sz val="9"/>
        <color theme="1"/>
        <rFont val="Arial"/>
        <charset val="134"/>
      </rPr>
      <t xml:space="preserve"> (Anexo VII da I.N. da SLTI/MPOG n.º 5 de 26/Maio/2017			</t>
    </r>
  </si>
  <si>
    <t>Processo 23069.168084/2026-36</t>
  </si>
  <si>
    <t>Custo total da contratação</t>
  </si>
  <si>
    <t>DISCRIMINAÇÃO DO POSTO</t>
  </si>
  <si>
    <t>POSTOS</t>
  </si>
  <si>
    <t>FUNCIONÁRIOS</t>
  </si>
  <si>
    <t>Total a ser Registrado Compras.gov</t>
  </si>
  <si>
    <t>VALOR MENSAL POR POSTO</t>
  </si>
  <si>
    <t>TOTAL MENSAL</t>
  </si>
  <si>
    <t>TOTAL ANUAL</t>
  </si>
  <si>
    <t>TOTAL 24 MÊS</t>
  </si>
  <si>
    <t>REEMBOLSO CRECHE (VALOR PAGO APENAS APÓS COMPROVAÇÃO DA CONTRATADA) Preencher Anexo IV-B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</si>
</sst>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8" formatCode="&quot;R$&quot;\ #,##0.00;[Red]\-&quot;R$&quot;\ #,##0.00"/>
    <numFmt numFmtId="41" formatCode="_-* #,##0_-;\-* #,##0_-;_-* &quot;-&quot;_-;_-@_-"/>
    <numFmt numFmtId="44" formatCode="_-&quot;R$&quot;\ * #,##0.00_-;\-&quot;R$&quot;\ * #,##0.00_-;_-&quot;R$&quot;\ * &quot;-&quot;??_-;_-@_-"/>
    <numFmt numFmtId="43" formatCode="_-* #,##0.00_-;\-* #,##0.00_-;_-* &quot;-&quot;??_-;_-@_-"/>
    <numFmt numFmtId="164" formatCode="_-* #,##0\ &quot;€&quot;_-;\-* #,##0\ &quot;€&quot;_-;_-* &quot;-&quot;\ &quot;€&quot;_-;_-@_-"/>
    <numFmt numFmtId="165" formatCode="_-&quot;R$ &quot;* #,##0.00_-;&quot;-R$ &quot;* #,##0.00_-;_-&quot;R$ &quot;* \-??_-;_-@_-"/>
    <numFmt numFmtId="166" formatCode="_(&quot;R$ &quot;* #,##0.00_);_(&quot;R$ &quot;* \(#,##0.00\);_(&quot;R$ &quot;* &quot;-&quot;??_);_(@_)"/>
    <numFmt numFmtId="167" formatCode="_-* #,##0.00\ &quot;€&quot;_-;\-* #,##0.00\ &quot;€&quot;_-;_-* &quot;-&quot;??\ &quot;€&quot;_-;_-@_-"/>
    <numFmt numFmtId="168" formatCode="&quot;R$&quot;\ #,##0.00"/>
    <numFmt numFmtId="169" formatCode="_-&quot;R$&quot;\ * #,##0.00_-;\-&quot;R$&quot;\ * #,##0.00_-;_-&quot;R$&quot;\ * &quot;-&quot;??_-;_-@"/>
    <numFmt numFmtId="170" formatCode="#,##0.00_);\(#,##0.00\)"/>
    <numFmt numFmtId="171" formatCode="0.0000%"/>
    <numFmt numFmtId="172" formatCode="0.000%"/>
    <numFmt numFmtId="173" formatCode="0.000000%"/>
    <numFmt numFmtId="174" formatCode="0.00000%"/>
    <numFmt numFmtId="175" formatCode="0.00_);[Red]\(0.00\)"/>
    <numFmt numFmtId="176" formatCode="0.0000_);[Red]\(0.0000\)"/>
  </numFmts>
  <fonts count="51">
    <font>
      <sz val="11"/>
      <color theme="1"/>
      <name val="Calibri"/>
      <charset val="134"/>
      <scheme val="minor"/>
    </font>
    <font>
      <sz val="10"/>
      <color rgb="FFFF0000"/>
      <name val="Arial"/>
      <charset val="134"/>
    </font>
    <font>
      <sz val="11"/>
      <color theme="1"/>
      <name val="Calibri"/>
      <charset val="134"/>
    </font>
    <font>
      <sz val="9"/>
      <color theme="1"/>
      <name val="Arial"/>
      <charset val="134"/>
    </font>
    <font>
      <b/>
      <sz val="9"/>
      <color rgb="FFFF0000"/>
      <name val="Arial"/>
      <charset val="134"/>
    </font>
    <font>
      <b/>
      <sz val="9"/>
      <color theme="1"/>
      <name val="Arial"/>
      <charset val="134"/>
    </font>
    <font>
      <b/>
      <sz val="9"/>
      <color theme="1"/>
      <name val="Verdana"/>
      <charset val="134"/>
    </font>
    <font>
      <b/>
      <sz val="10"/>
      <color theme="1"/>
      <name val="Arial"/>
      <charset val="134"/>
    </font>
    <font>
      <sz val="11"/>
      <name val="Calibri"/>
      <charset val="134"/>
    </font>
    <font>
      <b/>
      <sz val="11"/>
      <color theme="1"/>
      <name val="Calibri"/>
      <charset val="134"/>
    </font>
    <font>
      <b/>
      <sz val="11"/>
      <color rgb="FFFF0000"/>
      <name val="Calibri"/>
      <charset val="134"/>
    </font>
    <font>
      <sz val="11"/>
      <color rgb="FF000000"/>
      <name val="Calibri"/>
      <charset val="134"/>
    </font>
    <font>
      <b/>
      <sz val="14"/>
      <color theme="1"/>
      <name val="Calibri"/>
      <charset val="134"/>
    </font>
    <font>
      <b/>
      <sz val="10"/>
      <color theme="1"/>
      <name val="Calibri"/>
      <charset val="134"/>
    </font>
    <font>
      <sz val="11"/>
      <color rgb="FF0C326F"/>
      <name val="Calibri"/>
      <charset val="134"/>
    </font>
    <font>
      <b/>
      <sz val="11"/>
      <color rgb="FF0033CC"/>
      <name val="Calibri"/>
      <charset val="134"/>
      <scheme val="minor"/>
    </font>
    <font>
      <b/>
      <sz val="11"/>
      <name val="Calibri"/>
      <charset val="134"/>
      <scheme val="minor"/>
    </font>
    <font>
      <sz val="18"/>
      <color theme="1"/>
      <name val="Calibri"/>
      <charset val="134"/>
      <scheme val="minor"/>
    </font>
    <font>
      <b/>
      <sz val="18"/>
      <color rgb="FFFF0000"/>
      <name val="Calibri"/>
      <charset val="134"/>
    </font>
    <font>
      <sz val="18"/>
      <color theme="1"/>
      <name val="Calibri"/>
      <charset val="134"/>
    </font>
    <font>
      <b/>
      <sz val="11"/>
      <color rgb="FF000000"/>
      <name val="Calibri"/>
      <charset val="134"/>
    </font>
    <font>
      <sz val="12"/>
      <color theme="1"/>
      <name val="Calibri"/>
      <charset val="134"/>
      <scheme val="minor"/>
    </font>
    <font>
      <sz val="11"/>
      <color rgb="FF800080"/>
      <name val="Calibri"/>
      <charset val="134"/>
    </font>
    <font>
      <b/>
      <sz val="11"/>
      <color theme="1"/>
      <name val="Calibri"/>
      <charset val="134"/>
      <scheme val="minor"/>
    </font>
    <font>
      <b/>
      <sz val="12"/>
      <color theme="1"/>
      <name val="Calibri"/>
      <charset val="134"/>
      <scheme val="minor"/>
    </font>
    <font>
      <b/>
      <sz val="10"/>
      <color theme="1"/>
      <name val="Calibri"/>
      <charset val="134"/>
      <scheme val="minor"/>
    </font>
    <font>
      <b/>
      <sz val="9"/>
      <name val="Verdana"/>
      <charset val="134"/>
    </font>
    <font>
      <sz val="10"/>
      <color rgb="FF000000"/>
      <name val="Calibri"/>
      <charset val="134"/>
    </font>
    <font>
      <sz val="10"/>
      <name val="Calibri"/>
      <charset val="134"/>
    </font>
    <font>
      <b/>
      <sz val="10"/>
      <name val="Calibri"/>
      <charset val="134"/>
      <scheme val="minor"/>
    </font>
    <font>
      <sz val="10"/>
      <name val="Calibri"/>
      <charset val="134"/>
      <scheme val="minor"/>
    </font>
    <font>
      <sz val="11"/>
      <name val="Calibri"/>
      <charset val="134"/>
      <scheme val="minor"/>
    </font>
    <font>
      <sz val="10"/>
      <color theme="1"/>
      <name val="Calibri"/>
      <charset val="134"/>
      <scheme val="minor"/>
    </font>
    <font>
      <b/>
      <sz val="14"/>
      <color rgb="FFFF0000"/>
      <name val="Calibri"/>
      <charset val="134"/>
      <scheme val="minor"/>
    </font>
    <font>
      <b/>
      <sz val="12"/>
      <color rgb="FFFFFFFF"/>
      <name val="Calibri"/>
      <charset val="134"/>
    </font>
    <font>
      <sz val="48"/>
      <color theme="5"/>
      <name val="Franklin Gothic Demi"/>
      <charset val="134"/>
    </font>
    <font>
      <sz val="10"/>
      <name val="Arial"/>
      <charset val="134"/>
    </font>
    <font>
      <sz val="9"/>
      <name val="Verdana"/>
      <charset val="134"/>
    </font>
    <font>
      <b/>
      <sz val="12"/>
      <color theme="5"/>
      <name val="Calibri"/>
      <charset val="134"/>
      <scheme val="minor"/>
    </font>
    <font>
      <sz val="26"/>
      <color theme="1" tint="0.1498764000366222"/>
      <name val="Calibri"/>
      <charset val="134"/>
      <scheme val="major"/>
    </font>
    <font>
      <sz val="14"/>
      <color theme="0"/>
      <name val="Franklin Gothic Demi"/>
      <charset val="134"/>
    </font>
    <font>
      <b/>
      <sz val="12"/>
      <name val="Calibri"/>
      <charset val="134"/>
      <scheme val="major"/>
    </font>
    <font>
      <u/>
      <sz val="10"/>
      <color rgb="FF008080"/>
      <name val="Calibri"/>
      <charset val="134"/>
    </font>
    <font>
      <strike/>
      <sz val="10"/>
      <color rgb="FFFF0000"/>
      <name val="Calibri"/>
      <charset val="134"/>
    </font>
    <font>
      <sz val="11"/>
      <color rgb="FFFF0000"/>
      <name val="Calibri"/>
      <charset val="134"/>
    </font>
    <font>
      <sz val="9"/>
      <color rgb="FFFF0000"/>
      <name val="Arial"/>
      <charset val="134"/>
    </font>
    <font>
      <b/>
      <i/>
      <sz val="11"/>
      <color theme="1"/>
      <name val="Calibri"/>
      <charset val="134"/>
    </font>
    <font>
      <i/>
      <sz val="8"/>
      <color theme="1"/>
      <name val="Calibri"/>
      <charset val="134"/>
    </font>
    <font>
      <b/>
      <sz val="9"/>
      <name val="Arial"/>
      <charset val="134"/>
    </font>
    <font>
      <sz val="9"/>
      <name val="Arial"/>
      <charset val="134"/>
    </font>
    <font>
      <sz val="11"/>
      <color theme="1"/>
      <name val="Calibri"/>
      <charset val="134"/>
      <scheme val="minor"/>
    </font>
  </fonts>
  <fills count="20">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4C6E7"/>
        <bgColor rgb="FFB4C6E7"/>
      </patternFill>
    </fill>
    <fill>
      <patternFill patternType="solid">
        <fgColor rgb="FFD9E2F3"/>
        <bgColor rgb="FFD9E2F3"/>
      </patternFill>
    </fill>
    <fill>
      <patternFill patternType="solid">
        <fgColor theme="8" tint="0.59999389629810485"/>
        <bgColor indexed="64"/>
      </patternFill>
    </fill>
    <fill>
      <patternFill patternType="solid">
        <fgColor theme="9" tint="0.39985351115451523"/>
        <bgColor indexed="64"/>
      </patternFill>
    </fill>
    <fill>
      <patternFill patternType="solid">
        <fgColor rgb="FFFFFF00"/>
        <bgColor indexed="64"/>
      </patternFill>
    </fill>
    <fill>
      <patternFill patternType="solid">
        <fgColor theme="0"/>
        <bgColor theme="0"/>
      </patternFill>
    </fill>
    <fill>
      <patternFill patternType="solid">
        <fgColor theme="4" tint="0.79992065187536243"/>
        <bgColor indexed="64"/>
      </patternFill>
    </fill>
    <fill>
      <patternFill patternType="solid">
        <fgColor rgb="FFFFFF00"/>
        <bgColor rgb="FFFFFFFF"/>
      </patternFill>
    </fill>
    <fill>
      <patternFill patternType="solid">
        <fgColor theme="4" tint="0.59999389629810485"/>
        <bgColor rgb="FFFFFFFF"/>
      </patternFill>
    </fill>
    <fill>
      <patternFill patternType="solid">
        <fgColor theme="9" tint="0.39988402966399123"/>
        <bgColor indexed="64"/>
      </patternFill>
    </fill>
    <fill>
      <patternFill patternType="solid">
        <fgColor theme="9" tint="0.39988402966399123"/>
        <bgColor rgb="FFFFFFFF"/>
      </patternFill>
    </fill>
    <fill>
      <patternFill patternType="solid">
        <fgColor theme="0" tint="-0.14993743705557422"/>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2065187536243"/>
        <bgColor indexed="64"/>
      </patternFill>
    </fill>
    <fill>
      <patternFill patternType="solid">
        <fgColor rgb="FFFFFFCC"/>
        <bgColor indexed="64"/>
      </patternFill>
    </fill>
  </fills>
  <borders count="3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thin">
        <color rgb="FF000000"/>
      </bottom>
      <diagonal/>
    </border>
    <border>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right/>
      <top style="medium">
        <color auto="1"/>
      </top>
      <bottom style="thin">
        <color rgb="FF000000"/>
      </bottom>
      <diagonal/>
    </border>
    <border>
      <left style="medium">
        <color auto="1"/>
      </left>
      <right/>
      <top style="thin">
        <color rgb="FF000000"/>
      </top>
      <bottom style="medium">
        <color auto="1"/>
      </bottom>
      <diagonal/>
    </border>
    <border>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top style="thin">
        <color rgb="FF000000"/>
      </top>
      <bottom style="medium">
        <color auto="1"/>
      </bottom>
      <diagonal/>
    </border>
    <border>
      <left/>
      <right style="medium">
        <color auto="1"/>
      </right>
      <top style="medium">
        <color auto="1"/>
      </top>
      <bottom style="thin">
        <color rgb="FF000000"/>
      </bottom>
      <diagonal/>
    </border>
    <border>
      <left/>
      <right style="medium">
        <color auto="1"/>
      </right>
      <top style="thin">
        <color rgb="FF000000"/>
      </top>
      <bottom style="medium">
        <color auto="1"/>
      </bottom>
      <diagonal/>
    </border>
    <border>
      <left style="medium">
        <color auto="1"/>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7" tint="-0.24994659260841701"/>
      </bottom>
      <diagonal/>
    </border>
  </borders>
  <cellStyleXfs count="26">
    <xf numFmtId="0" fontId="0" fillId="0" borderId="0"/>
    <xf numFmtId="43" fontId="50" fillId="0" borderId="0" applyFont="0" applyFill="0" applyBorder="0" applyAlignment="0" applyProtection="0"/>
    <xf numFmtId="9" fontId="50" fillId="0" borderId="0" applyFont="0" applyFill="0" applyBorder="0" applyAlignment="0" applyProtection="0"/>
    <xf numFmtId="0" fontId="35" fillId="0" borderId="0">
      <alignment horizontal="center" vertical="center"/>
    </xf>
    <xf numFmtId="164" fontId="31" fillId="0" borderId="0" applyFont="0" applyFill="0" applyBorder="0" applyAlignment="0" applyProtection="0"/>
    <xf numFmtId="44" fontId="50" fillId="0" borderId="0" applyFont="0" applyFill="0" applyBorder="0" applyAlignment="0" applyProtection="0"/>
    <xf numFmtId="165" fontId="36" fillId="0" borderId="0" applyFont="0" applyFill="0" applyBorder="0" applyAlignment="0" applyProtection="0"/>
    <xf numFmtId="166" fontId="37"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167" fontId="31" fillId="0" borderId="0" applyFont="0" applyFill="0" applyBorder="0" applyAlignment="0" applyProtection="0"/>
    <xf numFmtId="0" fontId="36" fillId="0" borderId="0"/>
    <xf numFmtId="0" fontId="38" fillId="0" borderId="0">
      <alignment horizontal="left" vertical="center"/>
    </xf>
    <xf numFmtId="0" fontId="50" fillId="0" borderId="0"/>
    <xf numFmtId="0" fontId="37" fillId="0" borderId="0"/>
    <xf numFmtId="0" fontId="50" fillId="0" borderId="0"/>
    <xf numFmtId="0" fontId="31" fillId="0" borderId="0">
      <alignment wrapText="1"/>
    </xf>
    <xf numFmtId="0" fontId="31" fillId="19" borderId="32" applyNumberFormat="0" applyFont="0" applyAlignment="0" applyProtection="0"/>
    <xf numFmtId="9" fontId="50" fillId="0" borderId="0" applyFont="0" applyFill="0" applyBorder="0" applyAlignment="0" applyProtection="0"/>
    <xf numFmtId="9" fontId="31" fillId="0" borderId="0" applyFont="0" applyFill="0" applyBorder="0" applyAlignment="0" applyProtection="0"/>
    <xf numFmtId="41" fontId="31" fillId="0" borderId="0" applyFont="0" applyFill="0" applyBorder="0" applyAlignment="0" applyProtection="0"/>
    <xf numFmtId="0" fontId="39" fillId="0" borderId="33" applyNumberFormat="0" applyFill="0" applyProtection="0">
      <alignment horizontal="left"/>
    </xf>
    <xf numFmtId="0" fontId="40" fillId="0" borderId="0" applyNumberFormat="0" applyFill="0" applyBorder="0" applyProtection="0">
      <alignment horizontal="left" vertical="center"/>
    </xf>
    <xf numFmtId="0" fontId="40" fillId="0" borderId="0" applyNumberFormat="0" applyFill="0" applyProtection="0">
      <alignment horizontal="right" vertical="center"/>
    </xf>
    <xf numFmtId="0" fontId="41" fillId="0" borderId="0" applyNumberFormat="0" applyFill="0" applyBorder="0" applyProtection="0">
      <alignment horizontal="left"/>
    </xf>
    <xf numFmtId="43" fontId="31" fillId="0" borderId="0" applyFont="0" applyFill="0" applyBorder="0" applyAlignment="0" applyProtection="0"/>
  </cellStyleXfs>
  <cellXfs count="371">
    <xf numFmtId="0" fontId="0" fillId="0" borderId="0" xfId="0"/>
    <xf numFmtId="0" fontId="0" fillId="0" borderId="0" xfId="0" applyAlignment="1">
      <alignment horizontal="center" vertical="center"/>
    </xf>
    <xf numFmtId="0" fontId="2" fillId="2" borderId="0" xfId="0" applyFont="1" applyFill="1" applyAlignment="1">
      <alignment vertical="center"/>
    </xf>
    <xf numFmtId="0" fontId="5" fillId="0" borderId="0" xfId="0" applyFont="1"/>
    <xf numFmtId="0" fontId="2" fillId="2" borderId="0" xfId="0" applyFont="1" applyFill="1" applyAlignment="1">
      <alignment horizontal="center" vertical="center"/>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left" vertical="center" wrapText="1"/>
    </xf>
    <xf numFmtId="3" fontId="2" fillId="0" borderId="5" xfId="0" applyNumberFormat="1" applyFont="1" applyBorder="1" applyAlignment="1">
      <alignment horizontal="center" vertical="center" wrapText="1"/>
    </xf>
    <xf numFmtId="168" fontId="2" fillId="2" borderId="5" xfId="0" applyNumberFormat="1" applyFont="1" applyFill="1" applyBorder="1" applyAlignment="1">
      <alignment horizontal="center" vertical="center"/>
    </xf>
    <xf numFmtId="168" fontId="2" fillId="2" borderId="6" xfId="0" applyNumberFormat="1" applyFont="1" applyFill="1" applyBorder="1" applyAlignment="1">
      <alignment horizontal="center" vertical="center"/>
    </xf>
    <xf numFmtId="168" fontId="2" fillId="2" borderId="0" xfId="0" applyNumberFormat="1" applyFont="1" applyFill="1" applyAlignment="1">
      <alignment vertical="center"/>
    </xf>
    <xf numFmtId="0" fontId="10" fillId="0" borderId="5" xfId="0" applyFont="1" applyBorder="1" applyAlignment="1">
      <alignment horizontal="left" wrapText="1"/>
    </xf>
    <xf numFmtId="0" fontId="11" fillId="2" borderId="5" xfId="0" applyFont="1" applyFill="1" applyBorder="1" applyAlignment="1">
      <alignment horizontal="center" vertical="center" wrapText="1"/>
    </xf>
    <xf numFmtId="168" fontId="0" fillId="0" borderId="5" xfId="0" applyNumberFormat="1" applyBorder="1" applyAlignment="1">
      <alignment horizontal="center" vertical="center"/>
    </xf>
    <xf numFmtId="3" fontId="9" fillId="4" borderId="8" xfId="0" applyNumberFormat="1" applyFont="1" applyFill="1" applyBorder="1" applyAlignment="1">
      <alignment horizontal="center" vertical="center" wrapText="1"/>
    </xf>
    <xf numFmtId="168" fontId="9" fillId="4" borderId="8" xfId="0" applyNumberFormat="1" applyFont="1" applyFill="1" applyBorder="1" applyAlignment="1">
      <alignment horizontal="center" vertical="center" wrapText="1"/>
    </xf>
    <xf numFmtId="168" fontId="9" fillId="4" borderId="9" xfId="0" applyNumberFormat="1" applyFont="1" applyFill="1" applyBorder="1" applyAlignment="1">
      <alignment horizontal="center" vertical="center" wrapText="1"/>
    </xf>
    <xf numFmtId="168" fontId="2" fillId="2" borderId="0" xfId="0" applyNumberFormat="1" applyFont="1" applyFill="1" applyAlignment="1">
      <alignment horizontal="center" vertical="center"/>
    </xf>
    <xf numFmtId="0" fontId="2" fillId="0" borderId="0" xfId="0" applyFont="1" applyAlignment="1">
      <alignment horizontal="center"/>
    </xf>
    <xf numFmtId="0" fontId="50" fillId="0" borderId="0" xfId="15"/>
    <xf numFmtId="0" fontId="50" fillId="0" borderId="0" xfId="15" applyAlignment="1">
      <alignment wrapText="1"/>
    </xf>
    <xf numFmtId="0" fontId="2" fillId="0" borderId="0" xfId="15" applyFont="1"/>
    <xf numFmtId="0" fontId="2" fillId="0" borderId="0" xfId="15" applyFont="1" applyAlignment="1">
      <alignment wrapText="1"/>
    </xf>
    <xf numFmtId="0" fontId="9" fillId="0" borderId="0" xfId="15" applyFont="1" applyAlignment="1">
      <alignment horizontal="left" vertical="center" wrapText="1"/>
    </xf>
    <xf numFmtId="0" fontId="2" fillId="2" borderId="0" xfId="15" applyFont="1" applyFill="1" applyAlignment="1">
      <alignment vertical="center"/>
    </xf>
    <xf numFmtId="0" fontId="13" fillId="2" borderId="0" xfId="15" applyFont="1" applyFill="1" applyAlignment="1">
      <alignment horizontal="left" vertical="center" wrapText="1"/>
    </xf>
    <xf numFmtId="0" fontId="13" fillId="2" borderId="0" xfId="15" applyFont="1" applyFill="1" applyAlignment="1">
      <alignment horizontal="center" vertical="center"/>
    </xf>
    <xf numFmtId="0" fontId="10" fillId="0" borderId="0" xfId="15" applyFont="1" applyAlignment="1">
      <alignment horizontal="center" vertical="center" wrapText="1"/>
    </xf>
    <xf numFmtId="0" fontId="2" fillId="0" borderId="0" xfId="15" applyFont="1" applyAlignment="1">
      <alignment vertical="center"/>
    </xf>
    <xf numFmtId="2" fontId="9" fillId="2" borderId="0" xfId="15" applyNumberFormat="1" applyFont="1" applyFill="1" applyAlignment="1">
      <alignment horizontal="center" vertical="center"/>
    </xf>
    <xf numFmtId="0" fontId="9" fillId="5" borderId="2" xfId="15" applyFont="1" applyFill="1" applyBorder="1" applyAlignment="1">
      <alignment vertical="center"/>
    </xf>
    <xf numFmtId="0" fontId="9" fillId="5" borderId="3" xfId="15" applyFont="1" applyFill="1" applyBorder="1" applyAlignment="1">
      <alignment vertical="center" wrapText="1"/>
    </xf>
    <xf numFmtId="0" fontId="9" fillId="0" borderId="4" xfId="15" applyFont="1" applyBorder="1" applyAlignment="1">
      <alignment horizontal="center" vertical="center"/>
    </xf>
    <xf numFmtId="0" fontId="9" fillId="0" borderId="5" xfId="15" applyFont="1" applyBorder="1" applyAlignment="1">
      <alignment horizontal="left" vertical="center" wrapText="1"/>
    </xf>
    <xf numFmtId="0" fontId="9" fillId="0" borderId="5" xfId="15" applyFont="1" applyBorder="1" applyAlignment="1">
      <alignment horizontal="center" vertical="center" wrapText="1"/>
    </xf>
    <xf numFmtId="8" fontId="2" fillId="0" borderId="6" xfId="15" applyNumberFormat="1" applyFont="1" applyBorder="1"/>
    <xf numFmtId="0" fontId="2" fillId="0" borderId="4" xfId="15" applyFont="1" applyBorder="1" applyAlignment="1">
      <alignment horizontal="center" vertical="center"/>
    </xf>
    <xf numFmtId="0" fontId="2" fillId="0" borderId="5" xfId="15" applyFont="1" applyBorder="1" applyAlignment="1">
      <alignment horizontal="left" vertical="center" wrapText="1"/>
    </xf>
    <xf numFmtId="10" fontId="2" fillId="2" borderId="5" xfId="18" applyNumberFormat="1" applyFont="1" applyFill="1" applyBorder="1" applyAlignment="1">
      <alignment horizontal="center" vertical="center"/>
    </xf>
    <xf numFmtId="0" fontId="15" fillId="6" borderId="5" xfId="11" applyFont="1" applyFill="1" applyBorder="1" applyAlignment="1">
      <alignment vertical="center" wrapText="1"/>
    </xf>
    <xf numFmtId="0" fontId="2" fillId="2" borderId="5" xfId="15" applyFont="1" applyFill="1" applyBorder="1" applyAlignment="1">
      <alignment horizontal="center" vertical="center"/>
    </xf>
    <xf numFmtId="0" fontId="2" fillId="0" borderId="6" xfId="15" applyFont="1" applyBorder="1"/>
    <xf numFmtId="9" fontId="2" fillId="0" borderId="5" xfId="18" applyFont="1" applyBorder="1" applyAlignment="1">
      <alignment horizontal="center" vertical="center"/>
    </xf>
    <xf numFmtId="0" fontId="2" fillId="0" borderId="7" xfId="15" applyFont="1" applyBorder="1" applyAlignment="1">
      <alignment horizontal="center" vertical="center"/>
    </xf>
    <xf numFmtId="0" fontId="9" fillId="0" borderId="8" xfId="15" applyFont="1" applyBorder="1" applyAlignment="1">
      <alignment horizontal="left" vertical="center" wrapText="1"/>
    </xf>
    <xf numFmtId="10" fontId="9" fillId="2" borderId="8" xfId="18" applyNumberFormat="1" applyFont="1" applyFill="1" applyBorder="1" applyAlignment="1">
      <alignment horizontal="center" vertical="center"/>
    </xf>
    <xf numFmtId="8" fontId="9" fillId="0" borderId="9" xfId="15" applyNumberFormat="1" applyFont="1" applyBorder="1"/>
    <xf numFmtId="0" fontId="2" fillId="2" borderId="0" xfId="15" applyFont="1" applyFill="1" applyAlignment="1">
      <alignment vertical="center" wrapText="1"/>
    </xf>
    <xf numFmtId="0" fontId="17" fillId="8" borderId="0" xfId="0" applyFont="1" applyFill="1"/>
    <xf numFmtId="0" fontId="0" fillId="0" borderId="0" xfId="0" applyAlignment="1">
      <alignment wrapText="1"/>
    </xf>
    <xf numFmtId="0" fontId="2" fillId="0" borderId="0" xfId="0" applyFont="1"/>
    <xf numFmtId="0" fontId="2" fillId="0" borderId="0" xfId="0" applyFont="1" applyAlignment="1">
      <alignment wrapText="1"/>
    </xf>
    <xf numFmtId="0" fontId="19" fillId="8" borderId="0" xfId="0" applyFont="1" applyFill="1"/>
    <xf numFmtId="0" fontId="9" fillId="0" borderId="0" xfId="0" applyFont="1" applyAlignment="1">
      <alignment horizontal="left" vertical="center" wrapText="1"/>
    </xf>
    <xf numFmtId="0" fontId="8" fillId="0" borderId="0" xfId="0" applyFont="1"/>
    <xf numFmtId="0" fontId="13" fillId="2" borderId="0" xfId="0" applyFont="1" applyFill="1" applyAlignment="1">
      <alignment horizontal="left" vertical="center" wrapText="1"/>
    </xf>
    <xf numFmtId="0" fontId="13" fillId="2" borderId="0" xfId="0" applyFont="1" applyFill="1" applyAlignment="1">
      <alignment horizontal="center" vertical="center"/>
    </xf>
    <xf numFmtId="0" fontId="9" fillId="9" borderId="0" xfId="0" applyFont="1" applyFill="1" applyAlignment="1">
      <alignment vertical="center"/>
    </xf>
    <xf numFmtId="0" fontId="9" fillId="5" borderId="4" xfId="0" applyFont="1" applyFill="1" applyBorder="1" applyAlignment="1">
      <alignment horizontal="center" vertical="center"/>
    </xf>
    <xf numFmtId="0" fontId="9" fillId="5" borderId="5" xfId="0" applyFont="1" applyFill="1" applyBorder="1" applyAlignment="1">
      <alignment horizontal="center" vertical="center"/>
    </xf>
    <xf numFmtId="0" fontId="9" fillId="5" borderId="6" xfId="0" applyFont="1" applyFill="1" applyBorder="1" applyAlignment="1">
      <alignment horizontal="center" vertical="center"/>
    </xf>
    <xf numFmtId="0" fontId="2" fillId="2" borderId="4" xfId="0" applyFont="1" applyFill="1" applyBorder="1" applyAlignment="1">
      <alignment vertical="center"/>
    </xf>
    <xf numFmtId="0" fontId="21" fillId="0" borderId="5" xfId="0" applyFont="1" applyBorder="1" applyAlignment="1">
      <alignment horizontal="center" vertical="center"/>
    </xf>
    <xf numFmtId="168" fontId="21" fillId="0" borderId="5" xfId="0" applyNumberFormat="1" applyFont="1" applyBorder="1" applyAlignment="1">
      <alignment horizontal="center"/>
    </xf>
    <xf numFmtId="168" fontId="9" fillId="2" borderId="6" xfId="0" applyNumberFormat="1" applyFont="1" applyFill="1" applyBorder="1" applyAlignment="1">
      <alignment horizontal="center" vertical="center"/>
    </xf>
    <xf numFmtId="0" fontId="2" fillId="0" borderId="5" xfId="0" applyFont="1" applyBorder="1" applyAlignment="1">
      <alignment horizontal="center" vertical="center" wrapText="1"/>
    </xf>
    <xf numFmtId="0" fontId="2" fillId="2" borderId="7" xfId="0" applyFont="1" applyFill="1" applyBorder="1" applyAlignment="1">
      <alignment vertical="center"/>
    </xf>
    <xf numFmtId="0" fontId="2" fillId="0" borderId="8" xfId="0" applyFont="1" applyBorder="1" applyAlignment="1">
      <alignment horizontal="left" vertical="center" wrapText="1"/>
    </xf>
    <xf numFmtId="0" fontId="2" fillId="0" borderId="8" xfId="0" applyFont="1" applyBorder="1" applyAlignment="1">
      <alignment horizontal="center" vertical="center" wrapText="1"/>
    </xf>
    <xf numFmtId="168" fontId="21" fillId="0" borderId="8" xfId="0" applyNumberFormat="1" applyFont="1" applyBorder="1" applyAlignment="1">
      <alignment horizontal="center"/>
    </xf>
    <xf numFmtId="168" fontId="9" fillId="2" borderId="9" xfId="0" applyNumberFormat="1" applyFont="1" applyFill="1" applyBorder="1" applyAlignment="1">
      <alignment horizontal="center" vertical="center"/>
    </xf>
    <xf numFmtId="0" fontId="2" fillId="2" borderId="0" xfId="0" applyFont="1" applyFill="1" applyAlignment="1">
      <alignment vertical="center" wrapText="1"/>
    </xf>
    <xf numFmtId="0" fontId="9" fillId="10" borderId="5" xfId="0" applyFont="1" applyFill="1" applyBorder="1" applyAlignment="1">
      <alignment horizontal="center" vertical="center" wrapText="1"/>
    </xf>
    <xf numFmtId="0" fontId="9" fillId="2" borderId="5" xfId="0" applyFont="1" applyFill="1" applyBorder="1" applyAlignment="1">
      <alignment horizontal="center" vertical="center"/>
    </xf>
    <xf numFmtId="0" fontId="9" fillId="0" borderId="5" xfId="0" applyFont="1" applyBorder="1" applyAlignment="1">
      <alignment horizontal="left" vertical="center"/>
    </xf>
    <xf numFmtId="0" fontId="9" fillId="0" borderId="5" xfId="0" applyFont="1" applyBorder="1" applyAlignment="1">
      <alignment vertical="center"/>
    </xf>
    <xf numFmtId="0" fontId="2" fillId="2" borderId="5" xfId="0" applyFont="1" applyFill="1" applyBorder="1" applyAlignment="1">
      <alignment horizontal="center" vertical="center"/>
    </xf>
    <xf numFmtId="0" fontId="2" fillId="0" borderId="5" xfId="0" applyFont="1" applyBorder="1" applyAlignment="1">
      <alignment horizontal="left" vertical="center"/>
    </xf>
    <xf numFmtId="168" fontId="2" fillId="0" borderId="5" xfId="0" applyNumberFormat="1" applyFont="1" applyBorder="1"/>
    <xf numFmtId="0" fontId="0" fillId="0" borderId="5" xfId="0" applyBorder="1"/>
    <xf numFmtId="168" fontId="2" fillId="2" borderId="5" xfId="0" applyNumberFormat="1" applyFont="1" applyFill="1" applyBorder="1" applyAlignment="1">
      <alignment vertical="center"/>
    </xf>
    <xf numFmtId="0" fontId="2" fillId="0" borderId="5" xfId="0" applyFont="1" applyBorder="1"/>
    <xf numFmtId="0" fontId="2" fillId="2" borderId="5" xfId="0" applyFont="1" applyFill="1" applyBorder="1" applyAlignment="1">
      <alignment vertical="center"/>
    </xf>
    <xf numFmtId="169" fontId="9" fillId="0" borderId="5" xfId="0" applyNumberFormat="1" applyFont="1" applyBorder="1" applyAlignment="1">
      <alignment vertical="center"/>
    </xf>
    <xf numFmtId="0" fontId="9" fillId="0" borderId="0" xfId="0" applyFont="1" applyAlignment="1">
      <alignment horizontal="left" vertical="center"/>
    </xf>
    <xf numFmtId="169" fontId="9" fillId="0" borderId="0" xfId="0" applyNumberFormat="1" applyFont="1" applyAlignment="1">
      <alignment vertical="center"/>
    </xf>
    <xf numFmtId="0" fontId="2" fillId="0" borderId="0" xfId="0" applyFont="1" applyAlignment="1">
      <alignment horizontal="center" vertical="center"/>
    </xf>
    <xf numFmtId="0" fontId="8" fillId="0" borderId="5" xfId="0" applyFont="1" applyBorder="1" applyAlignment="1">
      <alignment wrapText="1"/>
    </xf>
    <xf numFmtId="0" fontId="2" fillId="2" borderId="4" xfId="0" applyFont="1" applyFill="1" applyBorder="1" applyAlignment="1">
      <alignment horizontal="center" vertical="center"/>
    </xf>
    <xf numFmtId="0" fontId="2" fillId="0" borderId="5" xfId="0" applyFont="1" applyBorder="1" applyAlignment="1">
      <alignment vertical="center"/>
    </xf>
    <xf numFmtId="0" fontId="2" fillId="0" borderId="5" xfId="0" applyFont="1" applyBorder="1" applyAlignment="1">
      <alignment vertical="center" wrapText="1"/>
    </xf>
    <xf numFmtId="169" fontId="11" fillId="2" borderId="5" xfId="0" applyNumberFormat="1" applyFont="1" applyFill="1" applyBorder="1" applyAlignment="1">
      <alignment vertical="center"/>
    </xf>
    <xf numFmtId="169" fontId="11" fillId="2" borderId="6" xfId="0" applyNumberFormat="1" applyFont="1" applyFill="1" applyBorder="1" applyAlignment="1">
      <alignment vertical="center"/>
    </xf>
    <xf numFmtId="0" fontId="2" fillId="2" borderId="7" xfId="0" applyFont="1" applyFill="1" applyBorder="1" applyAlignment="1">
      <alignment horizontal="center" vertical="center"/>
    </xf>
    <xf numFmtId="0" fontId="9" fillId="0" borderId="8" xfId="0" applyFont="1" applyBorder="1" applyAlignment="1">
      <alignment vertical="center"/>
    </xf>
    <xf numFmtId="0" fontId="9" fillId="0" borderId="8" xfId="0" applyFont="1" applyBorder="1" applyAlignment="1">
      <alignment vertical="center" wrapText="1"/>
    </xf>
    <xf numFmtId="169" fontId="9" fillId="2" borderId="8" xfId="0" applyNumberFormat="1" applyFont="1" applyFill="1" applyBorder="1" applyAlignment="1">
      <alignment vertical="center"/>
    </xf>
    <xf numFmtId="169" fontId="9" fillId="2" borderId="9" xfId="0" applyNumberFormat="1" applyFont="1" applyFill="1" applyBorder="1" applyAlignment="1">
      <alignment vertical="center"/>
    </xf>
    <xf numFmtId="0" fontId="9" fillId="0" borderId="0" xfId="0" applyFont="1" applyAlignment="1">
      <alignment vertical="center"/>
    </xf>
    <xf numFmtId="0" fontId="9" fillId="0" borderId="0" xfId="0" applyFont="1" applyAlignment="1">
      <alignment vertical="center" wrapText="1"/>
    </xf>
    <xf numFmtId="169" fontId="9" fillId="2" borderId="0" xfId="0" applyNumberFormat="1" applyFont="1" applyFill="1" applyAlignment="1">
      <alignment vertical="center"/>
    </xf>
    <xf numFmtId="169" fontId="9" fillId="8" borderId="5" xfId="0" applyNumberFormat="1" applyFont="1" applyFill="1" applyBorder="1" applyAlignment="1">
      <alignment vertical="center"/>
    </xf>
    <xf numFmtId="0" fontId="9" fillId="2" borderId="4" xfId="0" applyFont="1" applyFill="1" applyBorder="1" applyAlignment="1">
      <alignment horizontal="center" vertical="center"/>
    </xf>
    <xf numFmtId="0" fontId="9" fillId="0" borderId="5" xfId="0" applyFont="1" applyBorder="1" applyAlignment="1">
      <alignment vertical="center" wrapText="1"/>
    </xf>
    <xf numFmtId="0" fontId="9" fillId="0" borderId="5" xfId="0" applyFont="1" applyBorder="1" applyAlignment="1">
      <alignment horizontal="center" vertical="center" wrapText="1"/>
    </xf>
    <xf numFmtId="2" fontId="2" fillId="2" borderId="5" xfId="0" applyNumberFormat="1" applyFont="1" applyFill="1" applyBorder="1" applyAlignment="1">
      <alignment horizontal="center" vertical="center"/>
    </xf>
    <xf numFmtId="0" fontId="22" fillId="0" borderId="5" xfId="0" applyFont="1" applyBorder="1" applyAlignment="1">
      <alignment vertical="center" wrapText="1"/>
    </xf>
    <xf numFmtId="2" fontId="22" fillId="2" borderId="5" xfId="0" applyNumberFormat="1" applyFont="1" applyFill="1" applyBorder="1" applyAlignment="1">
      <alignment horizontal="center" vertical="center"/>
    </xf>
    <xf numFmtId="169" fontId="22" fillId="2" borderId="5" xfId="0" applyNumberFormat="1" applyFont="1" applyFill="1" applyBorder="1" applyAlignment="1">
      <alignment vertical="center"/>
    </xf>
    <xf numFmtId="169" fontId="22" fillId="2" borderId="6" xfId="0" applyNumberFormat="1" applyFont="1" applyFill="1" applyBorder="1" applyAlignment="1">
      <alignment vertical="center"/>
    </xf>
    <xf numFmtId="2" fontId="9" fillId="2" borderId="8" xfId="0" applyNumberFormat="1" applyFont="1" applyFill="1" applyBorder="1" applyAlignment="1">
      <alignment horizontal="center" vertical="center"/>
    </xf>
    <xf numFmtId="0" fontId="22" fillId="2" borderId="0" xfId="0" applyFont="1" applyFill="1" applyAlignment="1">
      <alignment vertical="center"/>
    </xf>
    <xf numFmtId="0" fontId="22" fillId="2" borderId="0" xfId="0" applyFont="1" applyFill="1" applyAlignment="1">
      <alignment vertical="center" wrapText="1"/>
    </xf>
    <xf numFmtId="169" fontId="2" fillId="0" borderId="5" xfId="0" applyNumberFormat="1" applyFont="1" applyBorder="1" applyAlignment="1">
      <alignment vertical="center"/>
    </xf>
    <xf numFmtId="44" fontId="2" fillId="0" borderId="5" xfId="0" applyNumberFormat="1" applyFont="1" applyBorder="1" applyAlignment="1">
      <alignment vertical="center"/>
    </xf>
    <xf numFmtId="169" fontId="2" fillId="0" borderId="6" xfId="0" applyNumberFormat="1" applyFont="1" applyBorder="1" applyAlignment="1">
      <alignment vertical="center"/>
    </xf>
    <xf numFmtId="8" fontId="2" fillId="0" borderId="5" xfId="0" applyNumberFormat="1" applyFont="1" applyBorder="1" applyAlignment="1">
      <alignment vertical="center"/>
    </xf>
    <xf numFmtId="0" fontId="2" fillId="0" borderId="6" xfId="0" applyFont="1" applyBorder="1"/>
    <xf numFmtId="0" fontId="9" fillId="0" borderId="8" xfId="0" applyFont="1" applyBorder="1" applyAlignment="1">
      <alignment horizontal="left" vertical="center"/>
    </xf>
    <xf numFmtId="169" fontId="9" fillId="0" borderId="8" xfId="0" applyNumberFormat="1" applyFont="1" applyBorder="1" applyAlignment="1">
      <alignment vertical="center"/>
    </xf>
    <xf numFmtId="169" fontId="9" fillId="0" borderId="9" xfId="0" applyNumberFormat="1" applyFont="1" applyBorder="1" applyAlignment="1">
      <alignment vertical="center"/>
    </xf>
    <xf numFmtId="0" fontId="2" fillId="2" borderId="28" xfId="0" applyFont="1" applyFill="1" applyBorder="1" applyAlignment="1">
      <alignment vertical="center"/>
    </xf>
    <xf numFmtId="0" fontId="9" fillId="0" borderId="28" xfId="0" applyFont="1" applyBorder="1" applyAlignment="1">
      <alignment vertical="center"/>
    </xf>
    <xf numFmtId="0" fontId="9" fillId="0" borderId="28" xfId="0" applyFont="1" applyBorder="1" applyAlignment="1">
      <alignment vertical="center" wrapText="1"/>
    </xf>
    <xf numFmtId="170" fontId="9" fillId="0" borderId="28" xfId="0" applyNumberFormat="1" applyFont="1" applyBorder="1" applyAlignment="1">
      <alignment horizontal="center" vertical="center"/>
    </xf>
    <xf numFmtId="0" fontId="2" fillId="2" borderId="28" xfId="0" applyFont="1" applyFill="1" applyBorder="1" applyAlignment="1">
      <alignment horizontal="center" vertical="center"/>
    </xf>
    <xf numFmtId="0" fontId="2" fillId="0" borderId="28" xfId="0" applyFont="1" applyBorder="1"/>
    <xf numFmtId="0" fontId="2" fillId="2" borderId="4" xfId="0" applyFont="1" applyFill="1" applyBorder="1" applyAlignment="1">
      <alignment horizontal="left" vertical="center"/>
    </xf>
    <xf numFmtId="169" fontId="11" fillId="0" borderId="5" xfId="0" applyNumberFormat="1" applyFont="1" applyBorder="1" applyAlignment="1">
      <alignment vertical="center"/>
    </xf>
    <xf numFmtId="169" fontId="11" fillId="0" borderId="6" xfId="0" applyNumberFormat="1" applyFont="1" applyBorder="1" applyAlignment="1">
      <alignment vertical="center"/>
    </xf>
    <xf numFmtId="0" fontId="2" fillId="2" borderId="7" xfId="0" applyFont="1" applyFill="1" applyBorder="1" applyAlignment="1">
      <alignment horizontal="left" vertical="center"/>
    </xf>
    <xf numFmtId="0" fontId="2" fillId="2" borderId="0" xfId="0" applyFont="1" applyFill="1" applyAlignment="1">
      <alignment horizontal="left" vertical="center"/>
    </xf>
    <xf numFmtId="169" fontId="10" fillId="8" borderId="5" xfId="0" applyNumberFormat="1" applyFont="1" applyFill="1" applyBorder="1" applyAlignment="1">
      <alignment vertical="center"/>
    </xf>
    <xf numFmtId="0" fontId="9" fillId="0" borderId="0" xfId="0" applyFont="1" applyAlignment="1">
      <alignment horizontal="center" vertical="center"/>
    </xf>
    <xf numFmtId="0" fontId="9" fillId="0" borderId="0" xfId="0" applyFont="1" applyAlignment="1">
      <alignment horizontal="center" vertical="center" wrapText="1"/>
    </xf>
    <xf numFmtId="170" fontId="9" fillId="0" borderId="0" xfId="0" applyNumberFormat="1" applyFont="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left" vertical="center" wrapText="1"/>
    </xf>
    <xf numFmtId="171" fontId="8" fillId="0" borderId="5" xfId="2" applyNumberFormat="1" applyFont="1" applyFill="1" applyBorder="1" applyAlignment="1">
      <alignment horizontal="center" vertical="center"/>
    </xf>
    <xf numFmtId="4" fontId="8" fillId="0" borderId="5" xfId="0" applyNumberFormat="1" applyFont="1" applyBorder="1" applyAlignment="1">
      <alignment vertical="center"/>
    </xf>
    <xf numFmtId="4" fontId="8" fillId="0" borderId="6" xfId="0" applyNumberFormat="1" applyFont="1" applyBorder="1" applyAlignment="1">
      <alignment vertical="center"/>
    </xf>
    <xf numFmtId="9" fontId="8" fillId="0" borderId="5" xfId="0" applyNumberFormat="1" applyFont="1" applyBorder="1" applyAlignment="1">
      <alignment horizontal="center" vertical="center" wrapText="1"/>
    </xf>
    <xf numFmtId="10" fontId="8" fillId="0" borderId="5" xfId="2" applyNumberFormat="1" applyFont="1" applyFill="1" applyBorder="1" applyAlignment="1">
      <alignment horizontal="center" vertical="center" wrapText="1"/>
    </xf>
    <xf numFmtId="171" fontId="8" fillId="0" borderId="5" xfId="2" applyNumberFormat="1" applyFont="1" applyFill="1" applyBorder="1" applyAlignment="1">
      <alignment horizontal="center" vertical="center" wrapText="1"/>
    </xf>
    <xf numFmtId="2" fontId="8" fillId="0" borderId="5" xfId="0" applyNumberFormat="1" applyFont="1" applyBorder="1" applyAlignment="1">
      <alignment vertical="center"/>
    </xf>
    <xf numFmtId="2" fontId="8" fillId="0" borderId="6" xfId="0" applyNumberFormat="1" applyFont="1" applyBorder="1" applyAlignment="1">
      <alignment vertical="center"/>
    </xf>
    <xf numFmtId="0" fontId="9" fillId="0" borderId="8" xfId="0" applyFont="1" applyBorder="1" applyAlignment="1">
      <alignment horizontal="left" vertical="center" wrapText="1"/>
    </xf>
    <xf numFmtId="0" fontId="2" fillId="2" borderId="29" xfId="0" applyFont="1" applyFill="1" applyBorder="1" applyAlignment="1">
      <alignment vertical="center"/>
    </xf>
    <xf numFmtId="0" fontId="9" fillId="0" borderId="29" xfId="0" applyFont="1" applyBorder="1" applyAlignment="1">
      <alignment horizontal="left" vertical="center" wrapText="1"/>
    </xf>
    <xf numFmtId="0" fontId="8" fillId="0" borderId="29" xfId="0" applyFont="1" applyBorder="1"/>
    <xf numFmtId="169" fontId="9" fillId="2" borderId="29" xfId="0" applyNumberFormat="1" applyFont="1" applyFill="1" applyBorder="1" applyAlignment="1">
      <alignment vertical="center"/>
    </xf>
    <xf numFmtId="169" fontId="10" fillId="11" borderId="5" xfId="0" applyNumberFormat="1" applyFont="1" applyFill="1" applyBorder="1" applyAlignment="1">
      <alignment vertical="center"/>
    </xf>
    <xf numFmtId="172" fontId="8" fillId="0" borderId="5" xfId="2" applyNumberFormat="1" applyFont="1" applyFill="1" applyBorder="1" applyAlignment="1">
      <alignment horizontal="center" vertical="center" wrapText="1"/>
    </xf>
    <xf numFmtId="173" fontId="8" fillId="0" borderId="5" xfId="2" applyNumberFormat="1" applyFont="1" applyFill="1" applyBorder="1" applyAlignment="1">
      <alignment horizontal="center" vertical="center" wrapText="1"/>
    </xf>
    <xf numFmtId="174" fontId="8" fillId="0" borderId="5" xfId="2" applyNumberFormat="1" applyFont="1" applyFill="1" applyBorder="1" applyAlignment="1">
      <alignment horizontal="center" vertical="center" wrapText="1"/>
    </xf>
    <xf numFmtId="4" fontId="11" fillId="0" borderId="5" xfId="0" applyNumberFormat="1" applyFont="1" applyBorder="1" applyAlignment="1">
      <alignment vertical="center"/>
    </xf>
    <xf numFmtId="4" fontId="11" fillId="2" borderId="5" xfId="0" applyNumberFormat="1" applyFont="1" applyFill="1" applyBorder="1" applyAlignment="1">
      <alignment vertical="center"/>
    </xf>
    <xf numFmtId="4" fontId="11" fillId="2" borderId="6" xfId="0" applyNumberFormat="1" applyFont="1" applyFill="1" applyBorder="1" applyAlignment="1">
      <alignment vertical="center"/>
    </xf>
    <xf numFmtId="0" fontId="9" fillId="2" borderId="4" xfId="0" applyFont="1" applyFill="1" applyBorder="1" applyAlignment="1">
      <alignment horizontal="left" vertical="center"/>
    </xf>
    <xf numFmtId="168" fontId="8" fillId="0" borderId="5" xfId="0" applyNumberFormat="1" applyFont="1" applyBorder="1" applyAlignment="1">
      <alignment vertical="center"/>
    </xf>
    <xf numFmtId="168" fontId="8" fillId="0" borderId="6" xfId="0" applyNumberFormat="1" applyFont="1" applyBorder="1" applyAlignment="1">
      <alignment vertical="center"/>
    </xf>
    <xf numFmtId="169" fontId="8" fillId="9" borderId="5" xfId="0" applyNumberFormat="1" applyFont="1" applyFill="1" applyBorder="1" applyAlignment="1">
      <alignment vertical="center"/>
    </xf>
    <xf numFmtId="169" fontId="8" fillId="9" borderId="6" xfId="0" applyNumberFormat="1" applyFont="1" applyFill="1" applyBorder="1" applyAlignment="1">
      <alignment vertical="center"/>
    </xf>
    <xf numFmtId="169" fontId="11" fillId="9" borderId="5" xfId="0" applyNumberFormat="1" applyFont="1" applyFill="1" applyBorder="1" applyAlignment="1">
      <alignment vertical="center"/>
    </xf>
    <xf numFmtId="169" fontId="11" fillId="9" borderId="6" xfId="0" applyNumberFormat="1" applyFont="1" applyFill="1" applyBorder="1" applyAlignment="1">
      <alignment vertical="center"/>
    </xf>
    <xf numFmtId="0" fontId="2" fillId="0" borderId="7" xfId="0" applyFont="1" applyBorder="1" applyAlignment="1">
      <alignment vertical="center"/>
    </xf>
    <xf numFmtId="168" fontId="9" fillId="0" borderId="8" xfId="0" applyNumberFormat="1" applyFont="1" applyBorder="1" applyAlignment="1">
      <alignment vertical="center"/>
    </xf>
    <xf numFmtId="168" fontId="9" fillId="0" borderId="9" xfId="0" applyNumberFormat="1" applyFont="1" applyBorder="1" applyAlignment="1">
      <alignment vertical="center"/>
    </xf>
    <xf numFmtId="0" fontId="2" fillId="0" borderId="0" xfId="0" applyFont="1" applyAlignment="1">
      <alignment vertical="center"/>
    </xf>
    <xf numFmtId="168" fontId="9" fillId="0" borderId="0" xfId="0" applyNumberFormat="1" applyFont="1" applyAlignment="1">
      <alignment vertical="center"/>
    </xf>
    <xf numFmtId="168" fontId="10" fillId="8" borderId="5" xfId="0" applyNumberFormat="1" applyFont="1" applyFill="1" applyBorder="1" applyAlignment="1">
      <alignment vertical="center"/>
    </xf>
    <xf numFmtId="2" fontId="9" fillId="2" borderId="0" xfId="0" applyNumberFormat="1" applyFont="1" applyFill="1" applyAlignment="1">
      <alignment horizontal="center" vertical="center"/>
    </xf>
    <xf numFmtId="0" fontId="9" fillId="5" borderId="2" xfId="0" applyFont="1" applyFill="1" applyBorder="1" applyAlignment="1">
      <alignment vertical="center"/>
    </xf>
    <xf numFmtId="10" fontId="2" fillId="2" borderId="5" xfId="2" applyNumberFormat="1" applyFont="1" applyFill="1" applyBorder="1" applyAlignment="1">
      <alignment horizontal="center" vertical="center"/>
    </xf>
    <xf numFmtId="169" fontId="20" fillId="12" borderId="5" xfId="0" applyNumberFormat="1" applyFont="1" applyFill="1" applyBorder="1" applyAlignment="1">
      <alignment vertical="center"/>
    </xf>
    <xf numFmtId="169" fontId="20" fillId="12" borderId="6" xfId="0" applyNumberFormat="1" applyFont="1" applyFill="1" applyBorder="1" applyAlignment="1">
      <alignment vertical="center"/>
    </xf>
    <xf numFmtId="175" fontId="2" fillId="13" borderId="5" xfId="0" applyNumberFormat="1" applyFont="1" applyFill="1" applyBorder="1" applyAlignment="1">
      <alignment horizontal="center" vertical="center" wrapText="1"/>
    </xf>
    <xf numFmtId="176" fontId="2" fillId="13" borderId="5" xfId="1" applyNumberFormat="1" applyFont="1" applyFill="1" applyBorder="1" applyAlignment="1">
      <alignment horizontal="center" vertical="center"/>
    </xf>
    <xf numFmtId="169" fontId="20" fillId="14" borderId="5" xfId="0" applyNumberFormat="1" applyFont="1" applyFill="1" applyBorder="1" applyAlignment="1">
      <alignment vertical="center"/>
    </xf>
    <xf numFmtId="169" fontId="20" fillId="14" borderId="6" xfId="0" applyNumberFormat="1" applyFont="1" applyFill="1" applyBorder="1" applyAlignment="1">
      <alignment vertical="center"/>
    </xf>
    <xf numFmtId="9" fontId="2" fillId="0" borderId="5" xfId="2" applyFont="1" applyBorder="1" applyAlignment="1">
      <alignment horizontal="center" vertical="center"/>
    </xf>
    <xf numFmtId="0" fontId="2" fillId="0" borderId="7" xfId="0" applyFont="1" applyBorder="1" applyAlignment="1">
      <alignment horizontal="center" vertical="center"/>
    </xf>
    <xf numFmtId="10" fontId="9" fillId="2" borderId="8" xfId="2" applyNumberFormat="1" applyFont="1" applyFill="1" applyBorder="1" applyAlignment="1">
      <alignment horizontal="center" vertical="center"/>
    </xf>
    <xf numFmtId="169" fontId="9" fillId="2" borderId="5" xfId="0" applyNumberFormat="1" applyFont="1" applyFill="1" applyBorder="1" applyAlignment="1">
      <alignment vertical="center"/>
    </xf>
    <xf numFmtId="169" fontId="9" fillId="2" borderId="6" xfId="0" applyNumberFormat="1" applyFont="1" applyFill="1" applyBorder="1" applyAlignment="1">
      <alignment vertical="center"/>
    </xf>
    <xf numFmtId="2" fontId="9" fillId="2" borderId="9" xfId="0" applyNumberFormat="1" applyFont="1" applyFill="1" applyBorder="1" applyAlignment="1">
      <alignment horizontal="center" vertical="center"/>
    </xf>
    <xf numFmtId="0" fontId="23" fillId="0" borderId="0" xfId="13" applyFont="1"/>
    <xf numFmtId="0" fontId="50" fillId="0" borderId="0" xfId="13"/>
    <xf numFmtId="0" fontId="50" fillId="0" borderId="0" xfId="13" applyAlignment="1">
      <alignment horizontal="center" vertical="center"/>
    </xf>
    <xf numFmtId="0" fontId="24" fillId="0" borderId="0" xfId="13" applyFont="1" applyAlignment="1">
      <alignment wrapText="1"/>
    </xf>
    <xf numFmtId="0" fontId="25" fillId="0" borderId="0" xfId="13" applyFont="1" applyAlignment="1">
      <alignment wrapText="1"/>
    </xf>
    <xf numFmtId="0" fontId="24" fillId="0" borderId="0" xfId="13" applyFont="1"/>
    <xf numFmtId="0" fontId="23" fillId="0" borderId="0" xfId="13" applyFont="1" applyAlignment="1">
      <alignment horizontal="center"/>
    </xf>
    <xf numFmtId="0" fontId="50" fillId="0" borderId="0" xfId="13" applyAlignment="1">
      <alignment horizontal="center"/>
    </xf>
    <xf numFmtId="0" fontId="26" fillId="0" borderId="0" xfId="13" applyFont="1" applyAlignment="1">
      <alignment vertical="distributed" wrapText="1" shrinkToFit="1" readingOrder="1"/>
    </xf>
    <xf numFmtId="0" fontId="26" fillId="0" borderId="0" xfId="13" applyFont="1" applyAlignment="1">
      <alignment vertical="center" wrapText="1"/>
    </xf>
    <xf numFmtId="0" fontId="50" fillId="0" borderId="0" xfId="13" applyAlignment="1">
      <alignment horizontal="center" wrapText="1"/>
    </xf>
    <xf numFmtId="0" fontId="23" fillId="0" borderId="5" xfId="13" applyFont="1" applyBorder="1" applyAlignment="1">
      <alignment horizontal="center" vertical="center" wrapText="1"/>
    </xf>
    <xf numFmtId="0" fontId="50" fillId="0" borderId="5" xfId="13" applyBorder="1" applyAlignment="1">
      <alignment horizontal="center" vertical="center" wrapText="1"/>
    </xf>
    <xf numFmtId="168" fontId="50" fillId="0" borderId="5" xfId="13" applyNumberFormat="1" applyBorder="1" applyAlignment="1">
      <alignment horizontal="center" vertical="center" wrapText="1"/>
    </xf>
    <xf numFmtId="0" fontId="50" fillId="0" borderId="5" xfId="13" applyBorder="1" applyAlignment="1">
      <alignment horizontal="center" vertical="center"/>
    </xf>
    <xf numFmtId="168" fontId="50" fillId="0" borderId="5" xfId="13" applyNumberFormat="1" applyBorder="1" applyAlignment="1">
      <alignment horizontal="center" vertical="center"/>
    </xf>
    <xf numFmtId="0" fontId="23" fillId="0" borderId="5" xfId="0" applyFont="1" applyBorder="1" applyAlignment="1">
      <alignment horizontal="center" vertical="center" wrapText="1"/>
    </xf>
    <xf numFmtId="0" fontId="0" fillId="0" borderId="5" xfId="0" applyBorder="1" applyAlignment="1">
      <alignment horizontal="center" vertical="center"/>
    </xf>
    <xf numFmtId="0" fontId="27" fillId="0" borderId="5" xfId="0" applyFont="1" applyBorder="1" applyAlignment="1">
      <alignment horizontal="justify" vertical="center" wrapText="1"/>
    </xf>
    <xf numFmtId="0" fontId="27" fillId="0" borderId="5" xfId="0" applyFont="1" applyBorder="1" applyAlignment="1">
      <alignment horizontal="center" vertical="center" wrapText="1"/>
    </xf>
    <xf numFmtId="0" fontId="28" fillId="0" borderId="5" xfId="0" applyFont="1" applyBorder="1" applyAlignment="1">
      <alignment horizontal="justify" vertical="center" wrapText="1"/>
    </xf>
    <xf numFmtId="0" fontId="0" fillId="0" borderId="0" xfId="0" applyAlignment="1">
      <alignment horizontal="justify" vertical="center"/>
    </xf>
    <xf numFmtId="168" fontId="23" fillId="0" borderId="5" xfId="0" applyNumberFormat="1" applyFont="1" applyBorder="1"/>
    <xf numFmtId="0" fontId="29" fillId="0" borderId="4" xfId="13" applyFont="1" applyBorder="1" applyAlignment="1">
      <alignment horizontal="center" vertical="center" wrapText="1"/>
    </xf>
    <xf numFmtId="0" fontId="29" fillId="0" borderId="5" xfId="13" applyFont="1" applyBorder="1" applyAlignment="1">
      <alignment horizontal="center" vertical="center" wrapText="1"/>
    </xf>
    <xf numFmtId="0" fontId="29" fillId="0" borderId="6" xfId="13" applyFont="1" applyBorder="1" applyAlignment="1">
      <alignment horizontal="center" vertical="center" wrapText="1"/>
    </xf>
    <xf numFmtId="0" fontId="30" fillId="0" borderId="0" xfId="13" applyFont="1"/>
    <xf numFmtId="0" fontId="30" fillId="0" borderId="4" xfId="13" applyFont="1" applyBorder="1" applyAlignment="1">
      <alignment horizontal="center" vertical="center" wrapText="1"/>
    </xf>
    <xf numFmtId="0" fontId="30" fillId="17" borderId="5" xfId="13" applyFont="1" applyFill="1" applyBorder="1" applyAlignment="1">
      <alignment horizontal="center" vertical="center" wrapText="1"/>
    </xf>
    <xf numFmtId="4" fontId="30" fillId="0" borderId="5" xfId="13" applyNumberFormat="1" applyFont="1" applyBorder="1" applyAlignment="1">
      <alignment horizontal="center" vertical="center" wrapText="1"/>
    </xf>
    <xf numFmtId="168" fontId="30" fillId="0" borderId="6" xfId="13" applyNumberFormat="1" applyFont="1" applyBorder="1" applyAlignment="1">
      <alignment horizontal="center" vertical="center" wrapText="1"/>
    </xf>
    <xf numFmtId="168" fontId="16" fillId="0" borderId="6" xfId="14" applyNumberFormat="1" applyFont="1" applyBorder="1" applyAlignment="1">
      <alignment horizontal="center" wrapText="1"/>
    </xf>
    <xf numFmtId="168" fontId="16" fillId="0" borderId="9" xfId="14" applyNumberFormat="1" applyFont="1" applyBorder="1" applyAlignment="1">
      <alignment horizontal="center" wrapText="1"/>
    </xf>
    <xf numFmtId="0" fontId="9" fillId="0" borderId="0" xfId="0" applyFont="1" applyAlignment="1">
      <alignment horizontal="center"/>
    </xf>
    <xf numFmtId="0" fontId="2" fillId="0" borderId="0" xfId="0" applyFont="1" applyAlignment="1">
      <alignment horizontal="center" wrapText="1"/>
    </xf>
    <xf numFmtId="0" fontId="20" fillId="4" borderId="5" xfId="0" applyFont="1" applyFill="1" applyBorder="1" applyAlignment="1">
      <alignment horizontal="center" vertical="center" wrapText="1"/>
    </xf>
    <xf numFmtId="168" fontId="9" fillId="4" borderId="5" xfId="0" applyNumberFormat="1" applyFont="1" applyFill="1" applyBorder="1" applyAlignment="1">
      <alignment horizontal="center" vertical="center" wrapText="1"/>
    </xf>
    <xf numFmtId="0" fontId="2" fillId="0" borderId="5" xfId="0" applyFont="1" applyBorder="1" applyAlignment="1">
      <alignment horizontal="center" vertical="center"/>
    </xf>
    <xf numFmtId="0" fontId="31" fillId="17" borderId="5" xfId="16" applyFill="1" applyBorder="1" applyAlignment="1">
      <alignment vertical="center" wrapText="1"/>
    </xf>
    <xf numFmtId="0" fontId="21" fillId="0" borderId="5" xfId="0" applyFont="1" applyBorder="1" applyAlignment="1">
      <alignment horizontal="center" vertical="center" wrapText="1"/>
    </xf>
    <xf numFmtId="168" fontId="0" fillId="0" borderId="5" xfId="0" applyNumberFormat="1" applyBorder="1"/>
    <xf numFmtId="3" fontId="11" fillId="2" borderId="5" xfId="0" applyNumberFormat="1" applyFont="1" applyFill="1" applyBorder="1" applyAlignment="1">
      <alignment horizontal="center" vertical="center" wrapText="1"/>
    </xf>
    <xf numFmtId="3" fontId="23" fillId="0" borderId="5" xfId="0" applyNumberFormat="1" applyFont="1" applyBorder="1" applyAlignment="1">
      <alignment horizontal="center" vertical="center"/>
    </xf>
    <xf numFmtId="168" fontId="2" fillId="0" borderId="5" xfId="0" applyNumberFormat="1" applyFont="1" applyBorder="1" applyAlignment="1">
      <alignment horizontal="center" vertical="center"/>
    </xf>
    <xf numFmtId="0" fontId="9" fillId="0" borderId="0" xfId="0" applyFont="1" applyAlignment="1">
      <alignment wrapText="1"/>
    </xf>
    <xf numFmtId="0" fontId="9" fillId="0" borderId="0" xfId="0" applyFont="1"/>
    <xf numFmtId="0" fontId="6" fillId="0" borderId="0" xfId="0" applyFont="1" applyAlignment="1">
      <alignment vertical="center" shrinkToFit="1" readingOrder="1"/>
    </xf>
    <xf numFmtId="0" fontId="6" fillId="0" borderId="0" xfId="0" applyFont="1" applyAlignment="1">
      <alignment horizontal="left" vertical="center" shrinkToFit="1" readingOrder="1"/>
    </xf>
    <xf numFmtId="0" fontId="6" fillId="0" borderId="0" xfId="0" applyFont="1" applyAlignment="1">
      <alignment vertical="center" wrapText="1"/>
    </xf>
    <xf numFmtId="0" fontId="29" fillId="10" borderId="1" xfId="0" applyFont="1" applyFill="1" applyBorder="1" applyAlignment="1">
      <alignment horizontal="center" vertical="center" wrapText="1"/>
    </xf>
    <xf numFmtId="0" fontId="29" fillId="10" borderId="2" xfId="0" applyFont="1" applyFill="1" applyBorder="1" applyAlignment="1">
      <alignment horizontal="center" vertical="center" wrapText="1"/>
    </xf>
    <xf numFmtId="0" fontId="30" fillId="0" borderId="5" xfId="0" applyFont="1" applyBorder="1" applyAlignment="1">
      <alignment horizontal="center" vertical="center" wrapText="1"/>
    </xf>
    <xf numFmtId="0" fontId="32" fillId="0" borderId="5" xfId="0" applyFont="1" applyBorder="1" applyAlignment="1">
      <alignment horizontal="left" vertical="center" wrapText="1"/>
    </xf>
    <xf numFmtId="0" fontId="30" fillId="0" borderId="6" xfId="0" applyFont="1" applyBorder="1" applyAlignment="1">
      <alignment horizontal="left" vertical="center" wrapText="1"/>
    </xf>
    <xf numFmtId="0" fontId="33" fillId="0" borderId="0" xfId="0" applyFont="1"/>
    <xf numFmtId="0" fontId="34" fillId="0" borderId="0" xfId="0" applyFont="1"/>
    <xf numFmtId="0" fontId="12" fillId="0" borderId="0" xfId="0" applyFont="1" applyAlignment="1">
      <alignment horizontal="center" wrapText="1"/>
    </xf>
    <xf numFmtId="0" fontId="12" fillId="0" borderId="0" xfId="0" applyFont="1" applyAlignment="1">
      <alignment horizontal="center"/>
    </xf>
    <xf numFmtId="0" fontId="9" fillId="0" borderId="0" xfId="0" applyFont="1" applyAlignment="1">
      <alignment horizontal="center" vertical="center" shrinkToFit="1" readingOrder="1"/>
    </xf>
    <xf numFmtId="0" fontId="0" fillId="0" borderId="0" xfId="0"/>
    <xf numFmtId="0" fontId="9" fillId="0" borderId="0" xfId="0" applyFont="1" applyAlignment="1">
      <alignment horizontal="center" vertical="center" wrapText="1"/>
    </xf>
    <xf numFmtId="0" fontId="33" fillId="0" borderId="0" xfId="0" applyFont="1" applyAlignment="1">
      <alignment horizontal="center"/>
    </xf>
    <xf numFmtId="0" fontId="9" fillId="0" borderId="0" xfId="0" applyFont="1" applyAlignment="1">
      <alignment horizontal="center" wrapText="1"/>
    </xf>
    <xf numFmtId="0" fontId="9" fillId="0" borderId="0" xfId="0" applyFont="1" applyAlignment="1">
      <alignment horizontal="center"/>
    </xf>
    <xf numFmtId="0" fontId="6" fillId="0" borderId="0" xfId="0" applyFont="1" applyAlignment="1">
      <alignment horizontal="center" vertical="center" shrinkToFit="1" readingOrder="1"/>
    </xf>
    <xf numFmtId="0" fontId="6" fillId="0" borderId="0" xfId="0" applyFont="1" applyAlignment="1">
      <alignment horizontal="center" vertical="center" wrapText="1"/>
    </xf>
    <xf numFmtId="0" fontId="29" fillId="10" borderId="2" xfId="0" applyFont="1" applyFill="1" applyBorder="1" applyAlignment="1">
      <alignment horizontal="center" vertical="center" wrapText="1"/>
    </xf>
    <xf numFmtId="0" fontId="29" fillId="10" borderId="3" xfId="0" applyFont="1" applyFill="1" applyBorder="1" applyAlignment="1">
      <alignment horizontal="center" vertical="center" wrapText="1"/>
    </xf>
    <xf numFmtId="0" fontId="25" fillId="18" borderId="4" xfId="0" applyFont="1" applyFill="1" applyBorder="1" applyAlignment="1">
      <alignment horizontal="center" vertical="center"/>
    </xf>
    <xf numFmtId="0" fontId="30" fillId="18" borderId="5" xfId="0" applyFont="1" applyFill="1" applyBorder="1" applyAlignment="1">
      <alignment horizontal="center" vertical="center" wrapText="1"/>
    </xf>
    <xf numFmtId="0" fontId="9" fillId="0" borderId="5" xfId="0" applyFont="1" applyBorder="1" applyAlignment="1">
      <alignment horizontal="center" vertical="center"/>
    </xf>
    <xf numFmtId="0" fontId="23" fillId="0" borderId="0" xfId="13" applyFont="1" applyAlignment="1">
      <alignment horizontal="center" wrapText="1"/>
    </xf>
    <xf numFmtId="0" fontId="23" fillId="0" borderId="0" xfId="13" applyFont="1" applyAlignment="1">
      <alignment horizontal="center"/>
    </xf>
    <xf numFmtId="0" fontId="26" fillId="0" borderId="0" xfId="13" applyFont="1" applyAlignment="1">
      <alignment horizontal="center" vertical="distributed" wrapText="1" shrinkToFit="1" readingOrder="1"/>
    </xf>
    <xf numFmtId="0" fontId="26" fillId="0" borderId="0" xfId="13" applyFont="1" applyAlignment="1">
      <alignment horizontal="center" vertical="center" wrapText="1"/>
    </xf>
    <xf numFmtId="0" fontId="16" fillId="16" borderId="1" xfId="13" applyFont="1" applyFill="1" applyBorder="1" applyAlignment="1">
      <alignment horizontal="center" vertical="top" wrapText="1"/>
    </xf>
    <xf numFmtId="0" fontId="16" fillId="16" borderId="2" xfId="13" applyFont="1" applyFill="1" applyBorder="1" applyAlignment="1">
      <alignment horizontal="center" vertical="top" wrapText="1"/>
    </xf>
    <xf numFmtId="0" fontId="16" fillId="16" borderId="3" xfId="13" applyFont="1" applyFill="1" applyBorder="1" applyAlignment="1">
      <alignment horizontal="center" vertical="top" wrapText="1"/>
    </xf>
    <xf numFmtId="0" fontId="29" fillId="0" borderId="5" xfId="13" applyFont="1" applyBorder="1" applyAlignment="1">
      <alignment horizontal="center" vertical="center" wrapText="1"/>
    </xf>
    <xf numFmtId="0" fontId="30" fillId="0" borderId="5" xfId="13" applyFont="1" applyBorder="1" applyAlignment="1">
      <alignment horizontal="left" vertical="center" wrapText="1"/>
    </xf>
    <xf numFmtId="168" fontId="16" fillId="0" borderId="4" xfId="14" applyNumberFormat="1" applyFont="1" applyBorder="1" applyAlignment="1">
      <alignment horizontal="center" wrapText="1"/>
    </xf>
    <xf numFmtId="168" fontId="16" fillId="0" borderId="5" xfId="14" applyNumberFormat="1" applyFont="1" applyBorder="1" applyAlignment="1">
      <alignment horizontal="center" wrapText="1"/>
    </xf>
    <xf numFmtId="168" fontId="16" fillId="0" borderId="7" xfId="14" applyNumberFormat="1" applyFont="1" applyBorder="1" applyAlignment="1">
      <alignment horizontal="center" wrapText="1"/>
    </xf>
    <xf numFmtId="168" fontId="16" fillId="0" borderId="8" xfId="14" applyNumberFormat="1" applyFont="1" applyBorder="1" applyAlignment="1">
      <alignment horizontal="center" wrapText="1"/>
    </xf>
    <xf numFmtId="0" fontId="24" fillId="0" borderId="0" xfId="13" applyFont="1" applyAlignment="1">
      <alignment horizontal="center" wrapText="1"/>
    </xf>
    <xf numFmtId="0" fontId="24" fillId="0" borderId="0" xfId="13" applyFont="1" applyAlignment="1">
      <alignment horizontal="center"/>
    </xf>
    <xf numFmtId="0" fontId="23" fillId="15" borderId="25" xfId="13" applyFont="1" applyFill="1" applyBorder="1" applyAlignment="1">
      <alignment horizontal="center" vertical="center" wrapText="1"/>
    </xf>
    <xf numFmtId="0" fontId="23" fillId="15" borderId="26" xfId="13" applyFont="1" applyFill="1" applyBorder="1" applyAlignment="1">
      <alignment horizontal="center" vertical="center" wrapText="1"/>
    </xf>
    <xf numFmtId="0" fontId="23" fillId="15" borderId="27" xfId="13" applyFont="1" applyFill="1" applyBorder="1" applyAlignment="1">
      <alignment horizontal="center" vertical="center" wrapText="1"/>
    </xf>
    <xf numFmtId="0" fontId="23" fillId="0" borderId="5" xfId="13" applyFont="1" applyBorder="1" applyAlignment="1">
      <alignment horizontal="center"/>
    </xf>
    <xf numFmtId="0" fontId="50" fillId="0" borderId="25" xfId="13" applyBorder="1" applyAlignment="1">
      <alignment horizontal="center" wrapText="1"/>
    </xf>
    <xf numFmtId="0" fontId="50" fillId="0" borderId="26" xfId="13" applyBorder="1" applyAlignment="1">
      <alignment horizontal="center" wrapText="1"/>
    </xf>
    <xf numFmtId="0" fontId="50" fillId="0" borderId="27" xfId="13" applyBorder="1" applyAlignment="1">
      <alignment horizontal="center" wrapText="1"/>
    </xf>
    <xf numFmtId="0" fontId="23" fillId="15" borderId="25" xfId="0" applyFont="1" applyFill="1" applyBorder="1" applyAlignment="1">
      <alignment horizontal="center" vertical="center" wrapText="1"/>
    </xf>
    <xf numFmtId="0" fontId="23" fillId="15" borderId="26" xfId="0" applyFont="1" applyFill="1" applyBorder="1" applyAlignment="1">
      <alignment horizontal="center" vertical="center" wrapText="1"/>
    </xf>
    <xf numFmtId="0" fontId="23" fillId="15" borderId="27" xfId="0" applyFont="1" applyFill="1" applyBorder="1" applyAlignment="1">
      <alignment horizontal="center" vertical="center" wrapText="1"/>
    </xf>
    <xf numFmtId="0" fontId="23" fillId="0" borderId="5" xfId="0" applyFont="1" applyBorder="1" applyAlignment="1">
      <alignment horizontal="center"/>
    </xf>
    <xf numFmtId="0" fontId="18" fillId="8" borderId="0" xfId="0" applyFont="1" applyFill="1" applyAlignment="1">
      <alignment horizontal="center" vertical="center" shrinkToFit="1" readingOrder="1"/>
    </xf>
    <xf numFmtId="0" fontId="17" fillId="8" borderId="0" xfId="0" applyFont="1" applyFill="1"/>
    <xf numFmtId="0" fontId="9" fillId="0" borderId="0" xfId="0" applyFont="1" applyAlignment="1">
      <alignment horizontal="left" vertical="center" wrapText="1"/>
    </xf>
    <xf numFmtId="0" fontId="9" fillId="2" borderId="0" xfId="0" applyFont="1" applyFill="1" applyAlignment="1">
      <alignment horizontal="center" vertical="center" wrapText="1"/>
    </xf>
    <xf numFmtId="0" fontId="8" fillId="0" borderId="0" xfId="0" applyFont="1"/>
    <xf numFmtId="0" fontId="9" fillId="5" borderId="10" xfId="0" applyFont="1" applyFill="1" applyBorder="1" applyAlignment="1">
      <alignment horizontal="left" vertical="center" wrapText="1"/>
    </xf>
    <xf numFmtId="0" fontId="8" fillId="0" borderId="11" xfId="0" applyFont="1" applyBorder="1"/>
    <xf numFmtId="0" fontId="9" fillId="5" borderId="12"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18" xfId="0" applyFont="1" applyFill="1" applyBorder="1" applyAlignment="1">
      <alignment horizontal="center" vertical="center" wrapText="1"/>
    </xf>
    <xf numFmtId="0" fontId="2" fillId="2" borderId="14" xfId="0" applyFont="1" applyFill="1" applyBorder="1" applyAlignment="1">
      <alignment horizontal="center" vertical="center"/>
    </xf>
    <xf numFmtId="0" fontId="8" fillId="0" borderId="15" xfId="0" applyFont="1" applyBorder="1"/>
    <xf numFmtId="0" fontId="8" fillId="0" borderId="16" xfId="0" applyFont="1" applyBorder="1" applyAlignment="1">
      <alignment horizontal="center" wrapText="1"/>
    </xf>
    <xf numFmtId="0" fontId="8" fillId="0" borderId="17" xfId="0" applyFont="1" applyBorder="1" applyAlignment="1">
      <alignment horizontal="center" wrapText="1"/>
    </xf>
    <xf numFmtId="0" fontId="8" fillId="0" borderId="19" xfId="0" applyFont="1" applyBorder="1" applyAlignment="1">
      <alignment horizontal="center" wrapText="1"/>
    </xf>
    <xf numFmtId="0" fontId="2" fillId="5" borderId="10" xfId="0" applyFont="1" applyFill="1" applyBorder="1" applyAlignment="1">
      <alignment horizontal="left" vertical="center"/>
    </xf>
    <xf numFmtId="0" fontId="8" fillId="0" borderId="13" xfId="0" applyFont="1" applyBorder="1"/>
    <xf numFmtId="0" fontId="8" fillId="0" borderId="18" xfId="0" applyFont="1" applyBorder="1"/>
    <xf numFmtId="0" fontId="11" fillId="9" borderId="20" xfId="0" applyFont="1" applyFill="1" applyBorder="1" applyAlignment="1">
      <alignment horizontal="left" vertical="center" wrapText="1"/>
    </xf>
    <xf numFmtId="0" fontId="8" fillId="0" borderId="21" xfId="0" applyFont="1" applyBorder="1"/>
    <xf numFmtId="0" fontId="8" fillId="0" borderId="22" xfId="0" applyFont="1" applyBorder="1" applyAlignment="1">
      <alignment horizontal="center" wrapText="1"/>
    </xf>
    <xf numFmtId="0" fontId="8" fillId="0" borderId="23" xfId="0" applyFont="1" applyBorder="1" applyAlignment="1">
      <alignment horizontal="center" wrapText="1"/>
    </xf>
    <xf numFmtId="0" fontId="8" fillId="0" borderId="24" xfId="0" applyFont="1" applyBorder="1" applyAlignment="1">
      <alignment horizontal="center" wrapText="1"/>
    </xf>
    <xf numFmtId="0" fontId="20" fillId="9" borderId="20" xfId="0" applyFont="1" applyFill="1" applyBorder="1" applyAlignment="1">
      <alignment horizontal="left" vertical="center" wrapText="1"/>
    </xf>
    <xf numFmtId="0" fontId="11" fillId="9" borderId="14" xfId="0" applyFont="1" applyFill="1" applyBorder="1" applyAlignment="1">
      <alignment horizontal="left" vertical="center" wrapText="1"/>
    </xf>
    <xf numFmtId="0" fontId="9" fillId="5" borderId="1" xfId="0" applyFont="1" applyFill="1" applyBorder="1" applyAlignment="1">
      <alignment horizontal="center" vertical="center"/>
    </xf>
    <xf numFmtId="0" fontId="8" fillId="0" borderId="2" xfId="0" applyFont="1" applyBorder="1"/>
    <xf numFmtId="0" fontId="8" fillId="0" borderId="3" xfId="0" applyFont="1" applyBorder="1"/>
    <xf numFmtId="0" fontId="9" fillId="5" borderId="5" xfId="0" applyFont="1" applyFill="1" applyBorder="1" applyAlignment="1">
      <alignment horizontal="center" vertical="center"/>
    </xf>
    <xf numFmtId="0" fontId="8" fillId="0" borderId="5" xfId="0" applyFont="1" applyBorder="1"/>
    <xf numFmtId="0" fontId="9" fillId="0" borderId="5" xfId="0" applyFont="1" applyBorder="1" applyAlignment="1">
      <alignment horizontal="left" vertical="center"/>
    </xf>
    <xf numFmtId="0" fontId="2" fillId="0" borderId="5" xfId="0" applyFont="1" applyBorder="1" applyAlignment="1">
      <alignment horizontal="left" vertical="center"/>
    </xf>
    <xf numFmtId="0" fontId="2" fillId="0" borderId="5"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0" xfId="0" applyFont="1" applyAlignment="1">
      <alignment horizontal="center" vertical="center"/>
    </xf>
    <xf numFmtId="0" fontId="9" fillId="5" borderId="1" xfId="0" applyFont="1" applyFill="1" applyBorder="1" applyAlignment="1">
      <alignment horizontal="left" vertical="center"/>
    </xf>
    <xf numFmtId="0" fontId="9" fillId="0" borderId="4" xfId="0" applyFont="1" applyBorder="1" applyAlignment="1">
      <alignment horizontal="left" vertical="center" wrapText="1"/>
    </xf>
    <xf numFmtId="0" fontId="8" fillId="0" borderId="5" xfId="0" applyFont="1" applyBorder="1" applyAlignment="1">
      <alignment wrapText="1"/>
    </xf>
    <xf numFmtId="0" fontId="9" fillId="8" borderId="25" xfId="0" applyFont="1" applyFill="1" applyBorder="1" applyAlignment="1">
      <alignment horizontal="center" vertical="center"/>
    </xf>
    <xf numFmtId="0" fontId="9" fillId="8" borderId="26" xfId="0" applyFont="1" applyFill="1" applyBorder="1" applyAlignment="1">
      <alignment horizontal="center" vertical="center"/>
    </xf>
    <xf numFmtId="0" fontId="9" fillId="8" borderId="27" xfId="0" applyFont="1" applyFill="1" applyBorder="1" applyAlignment="1">
      <alignment horizontal="center" vertical="center"/>
    </xf>
    <xf numFmtId="0" fontId="9" fillId="5" borderId="1" xfId="0" applyFont="1" applyFill="1" applyBorder="1" applyAlignment="1">
      <alignment horizontal="left" vertical="center" wrapText="1"/>
    </xf>
    <xf numFmtId="0" fontId="20" fillId="5" borderId="1" xfId="0" applyFont="1" applyFill="1" applyBorder="1" applyAlignment="1">
      <alignment horizontal="left" vertical="center"/>
    </xf>
    <xf numFmtId="0" fontId="9" fillId="0" borderId="8" xfId="0" applyFont="1" applyBorder="1" applyAlignment="1">
      <alignment horizontal="left" vertical="center"/>
    </xf>
    <xf numFmtId="0" fontId="8" fillId="0" borderId="8" xfId="0" applyFont="1" applyBorder="1"/>
    <xf numFmtId="0" fontId="10" fillId="8" borderId="5" xfId="0" applyFont="1" applyFill="1" applyBorder="1" applyAlignment="1">
      <alignment horizontal="right" vertical="center"/>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10" fillId="11" borderId="5" xfId="0" applyFont="1" applyFill="1" applyBorder="1" applyAlignment="1">
      <alignment horizontal="right" vertical="center"/>
    </xf>
    <xf numFmtId="0" fontId="9" fillId="5" borderId="1"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6" fillId="7" borderId="5"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9" fillId="5" borderId="4" xfId="0" applyFont="1" applyFill="1" applyBorder="1" applyAlignment="1">
      <alignment horizontal="center" vertical="center"/>
    </xf>
    <xf numFmtId="0" fontId="12" fillId="0" borderId="0" xfId="15" applyFont="1" applyAlignment="1">
      <alignment horizontal="center" wrapText="1"/>
    </xf>
    <xf numFmtId="0" fontId="50" fillId="0" borderId="0" xfId="15"/>
    <xf numFmtId="0" fontId="12" fillId="0" borderId="0" xfId="15" applyFont="1" applyAlignment="1">
      <alignment horizontal="center"/>
    </xf>
    <xf numFmtId="0" fontId="10" fillId="0" borderId="0" xfId="15" applyFont="1" applyAlignment="1">
      <alignment horizontal="center" vertical="center" shrinkToFit="1" readingOrder="1"/>
    </xf>
    <xf numFmtId="0" fontId="9" fillId="0" borderId="0" xfId="15" applyFont="1" applyAlignment="1">
      <alignment horizontal="left" vertical="center" wrapText="1"/>
    </xf>
    <xf numFmtId="0" fontId="9" fillId="2" borderId="0" xfId="15" applyFont="1" applyFill="1" applyAlignment="1">
      <alignment horizontal="center" vertical="center" wrapText="1"/>
    </xf>
    <xf numFmtId="0" fontId="8" fillId="0" borderId="0" xfId="15" applyFont="1"/>
    <xf numFmtId="0" fontId="9" fillId="5" borderId="10" xfId="15" applyFont="1" applyFill="1" applyBorder="1" applyAlignment="1">
      <alignment horizontal="left" vertical="center" wrapText="1"/>
    </xf>
    <xf numFmtId="0" fontId="8" fillId="0" borderId="11" xfId="15" applyFont="1" applyBorder="1"/>
    <xf numFmtId="0" fontId="9" fillId="5" borderId="12" xfId="15" applyFont="1" applyFill="1" applyBorder="1" applyAlignment="1">
      <alignment horizontal="center" vertical="center" wrapText="1"/>
    </xf>
    <xf numFmtId="0" fontId="9" fillId="5" borderId="13" xfId="15" applyFont="1" applyFill="1" applyBorder="1" applyAlignment="1">
      <alignment horizontal="center" vertical="center" wrapText="1"/>
    </xf>
    <xf numFmtId="0" fontId="2" fillId="2" borderId="14" xfId="15" applyFont="1" applyFill="1" applyBorder="1" applyAlignment="1">
      <alignment horizontal="center" vertical="center"/>
    </xf>
    <xf numFmtId="0" fontId="8" fillId="0" borderId="15" xfId="15" applyFont="1" applyBorder="1"/>
    <xf numFmtId="0" fontId="8" fillId="0" borderId="16" xfId="15" applyFont="1" applyBorder="1" applyAlignment="1">
      <alignment horizontal="center" wrapText="1"/>
    </xf>
    <xf numFmtId="0" fontId="8" fillId="0" borderId="17" xfId="15" applyFont="1" applyBorder="1" applyAlignment="1">
      <alignment horizontal="center" wrapText="1"/>
    </xf>
    <xf numFmtId="0" fontId="14" fillId="0" borderId="0" xfId="15" applyFont="1" applyAlignment="1">
      <alignment horizontal="center" vertical="center" wrapText="1"/>
    </xf>
    <xf numFmtId="0" fontId="10" fillId="0" borderId="0" xfId="15" applyFont="1" applyAlignment="1">
      <alignment horizontal="center" vertical="center" wrapText="1"/>
    </xf>
    <xf numFmtId="0" fontId="9" fillId="5" borderId="1" xfId="15" applyFont="1" applyFill="1" applyBorder="1" applyAlignment="1">
      <alignment horizontal="center" vertical="center" wrapText="1"/>
    </xf>
    <xf numFmtId="0" fontId="9" fillId="5" borderId="2" xfId="15" applyFont="1" applyFill="1" applyBorder="1" applyAlignment="1">
      <alignment horizontal="center" vertical="center" wrapText="1"/>
    </xf>
    <xf numFmtId="0" fontId="16" fillId="7" borderId="5" xfId="15" applyFont="1" applyFill="1" applyBorder="1" applyAlignment="1">
      <alignment horizontal="center" vertical="center"/>
    </xf>
    <xf numFmtId="0" fontId="1"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vertical="center" shrinkToFit="1" readingOrder="1"/>
    </xf>
    <xf numFmtId="0" fontId="5" fillId="0" borderId="0" xfId="0" applyFont="1" applyAlignment="1">
      <alignment horizontal="center"/>
    </xf>
    <xf numFmtId="0" fontId="7" fillId="3" borderId="1" xfId="0" applyFont="1" applyFill="1" applyBorder="1" applyAlignment="1">
      <alignment horizontal="center"/>
    </xf>
    <xf numFmtId="0" fontId="9" fillId="4" borderId="7" xfId="0" applyFont="1" applyFill="1" applyBorder="1" applyAlignment="1">
      <alignment horizontal="center" vertical="center" wrapText="1"/>
    </xf>
  </cellXfs>
  <cellStyles count="26">
    <cellStyle name="Cabeçalho" xfId="3" xr:uid="{00000000-0005-0000-0000-000031000000}"/>
    <cellStyle name="Moeda [0] 2" xfId="4" xr:uid="{00000000-0005-0000-0000-000032000000}"/>
    <cellStyle name="Moeda 2" xfId="5" xr:uid="{00000000-0005-0000-0000-000033000000}"/>
    <cellStyle name="Moeda 2 2" xfId="6" xr:uid="{00000000-0005-0000-0000-000034000000}"/>
    <cellStyle name="Moeda 3" xfId="7" xr:uid="{00000000-0005-0000-0000-000035000000}"/>
    <cellStyle name="Moeda 4" xfId="8" xr:uid="{00000000-0005-0000-0000-000036000000}"/>
    <cellStyle name="Moeda 5" xfId="9" xr:uid="{00000000-0005-0000-0000-000037000000}"/>
    <cellStyle name="Moeda 6" xfId="10" xr:uid="{00000000-0005-0000-0000-000038000000}"/>
    <cellStyle name="Normal" xfId="0" builtinId="0"/>
    <cellStyle name="Normal 2" xfId="11" xr:uid="{00000000-0005-0000-0000-000039000000}"/>
    <cellStyle name="Normal 2 2" xfId="12" xr:uid="{00000000-0005-0000-0000-00003A000000}"/>
    <cellStyle name="Normal 3" xfId="13" xr:uid="{00000000-0005-0000-0000-00003B000000}"/>
    <cellStyle name="Normal 3 2" xfId="14" xr:uid="{00000000-0005-0000-0000-00003C000000}"/>
    <cellStyle name="Normal 4" xfId="15" xr:uid="{00000000-0005-0000-0000-00003D000000}"/>
    <cellStyle name="Normal 5" xfId="16" xr:uid="{00000000-0005-0000-0000-00003E000000}"/>
    <cellStyle name="Nota 2" xfId="17" xr:uid="{00000000-0005-0000-0000-00003F000000}"/>
    <cellStyle name="Porcentagem" xfId="2" builtinId="5"/>
    <cellStyle name="Porcentagem 2" xfId="18" xr:uid="{00000000-0005-0000-0000-000040000000}"/>
    <cellStyle name="Porcentagem 3" xfId="19" xr:uid="{00000000-0005-0000-0000-000041000000}"/>
    <cellStyle name="Separador de milhares [0] 2" xfId="20" xr:uid="{00000000-0005-0000-0000-000042000000}"/>
    <cellStyle name="Título 1 2" xfId="21" xr:uid="{00000000-0005-0000-0000-000043000000}"/>
    <cellStyle name="Título 2 2" xfId="22" xr:uid="{00000000-0005-0000-0000-000044000000}"/>
    <cellStyle name="Título 3 2" xfId="23" xr:uid="{00000000-0005-0000-0000-000045000000}"/>
    <cellStyle name="Título 4 2" xfId="24" xr:uid="{00000000-0005-0000-0000-000046000000}"/>
    <cellStyle name="Vírgula" xfId="1" builtinId="3"/>
    <cellStyle name="Vírgula 2" xfId="25" xr:uid="{00000000-0005-0000-0000-00004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Anexo IV B - Reemb. Creche'!A1"/><Relationship Id="rId7" Type="http://schemas.openxmlformats.org/officeDocument/2006/relationships/hyperlink" Target="#'Anexo IV C - Custo Total MDO'!A1"/><Relationship Id="rId2" Type="http://schemas.openxmlformats.org/officeDocument/2006/relationships/hyperlink" Target="#'An IV A Custo G1'!A1"/><Relationship Id="rId1" Type="http://schemas.openxmlformats.org/officeDocument/2006/relationships/hyperlink" Target="#'Anexo III-B Uniformes'!A1"/><Relationship Id="rId6" Type="http://schemas.openxmlformats.org/officeDocument/2006/relationships/hyperlink" Target="#'Anexo III-A Equip.'!A1"/><Relationship Id="rId5" Type="http://schemas.openxmlformats.org/officeDocument/2006/relationships/hyperlink" Target="#'Anexo II-B Sal&#225;rios'!A1"/><Relationship Id="rId4" Type="http://schemas.openxmlformats.org/officeDocument/2006/relationships/hyperlink" Target="#'Anexo II-A Endere&#231;o'!A1"/></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ENU PLANILHA'!A1"/></Relationships>
</file>

<file path=xl/drawings/drawing1.xml><?xml version="1.0" encoding="utf-8"?>
<xdr:wsDr xmlns:xdr="http://schemas.openxmlformats.org/drawingml/2006/spreadsheetDrawing" xmlns:a="http://schemas.openxmlformats.org/drawingml/2006/main">
  <xdr:oneCellAnchor>
    <xdr:from>
      <xdr:col>0</xdr:col>
      <xdr:colOff>0</xdr:colOff>
      <xdr:row>10</xdr:row>
      <xdr:rowOff>190499</xdr:rowOff>
    </xdr:from>
    <xdr:ext cx="2466975" cy="90297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0" y="2171065"/>
          <a:ext cx="2466975" cy="9029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III-B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dos Uniformes</a:t>
          </a:r>
          <a:r>
            <a:rPr lang="en-US" sz="1100" b="1" baseline="0">
              <a:solidFill>
                <a:schemeClr val="lt1"/>
              </a:solidFill>
              <a:latin typeface="Calibri" panose="020F0502020204030204"/>
              <a:ea typeface="Calibri" panose="020F0502020204030204"/>
              <a:cs typeface="Calibri" panose="020F0502020204030204"/>
              <a:sym typeface="Calibri" panose="020F0502020204030204"/>
            </a:rPr>
            <a:t> </a:t>
          </a: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609600</xdr:colOff>
      <xdr:row>10</xdr:row>
      <xdr:rowOff>171450</xdr:rowOff>
    </xdr:from>
    <xdr:ext cx="2466975" cy="950595"/>
    <xdr:sp macro="" textlink="">
      <xdr:nvSpPr>
        <xdr:cNvPr id="6" name="Shape 6">
          <a:hlinkClick xmlns:r="http://schemas.openxmlformats.org/officeDocument/2006/relationships" r:id="rId2"/>
          <a:extLst>
            <a:ext uri="{FF2B5EF4-FFF2-40B4-BE49-F238E27FC236}">
              <a16:creationId xmlns:a16="http://schemas.microsoft.com/office/drawing/2014/main" id="{00000000-0008-0000-0000-000006000000}"/>
            </a:ext>
          </a:extLst>
        </xdr:cNvPr>
        <xdr:cNvSpPr/>
      </xdr:nvSpPr>
      <xdr:spPr>
        <a:xfrm>
          <a:off x="2628900" y="2152650"/>
          <a:ext cx="2466975" cy="95059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 A - Custo Postos Grupo 1</a:t>
          </a:r>
          <a:r>
            <a:rPr lang="en-US" sz="1100" b="1">
              <a:solidFill>
                <a:schemeClr val="lt1"/>
              </a:solidFill>
              <a:latin typeface="Calibri" panose="020F0502020204030204"/>
              <a:ea typeface="Calibri" panose="020F0502020204030204"/>
              <a:cs typeface="Calibri" panose="020F0502020204030204"/>
              <a:sym typeface="Calibri" panose="020F0502020204030204"/>
            </a:rPr>
            <a:t>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742950</xdr:colOff>
      <xdr:row>10</xdr:row>
      <xdr:rowOff>171450</xdr:rowOff>
    </xdr:from>
    <xdr:ext cx="2476500" cy="941070"/>
    <xdr:sp macro="" textlink="">
      <xdr:nvSpPr>
        <xdr:cNvPr id="7" name="Shape 7">
          <a:hlinkClick xmlns:r="http://schemas.openxmlformats.org/officeDocument/2006/relationships" r:id="rId3"/>
          <a:extLst>
            <a:ext uri="{FF2B5EF4-FFF2-40B4-BE49-F238E27FC236}">
              <a16:creationId xmlns:a16="http://schemas.microsoft.com/office/drawing/2014/main" id="{00000000-0008-0000-0000-000007000000}"/>
            </a:ext>
          </a:extLst>
        </xdr:cNvPr>
        <xdr:cNvSpPr/>
      </xdr:nvSpPr>
      <xdr:spPr>
        <a:xfrm>
          <a:off x="5181600" y="2152650"/>
          <a:ext cx="2476500" cy="9410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B</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Reembolso Creche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5</xdr:row>
      <xdr:rowOff>95250</xdr:rowOff>
    </xdr:from>
    <xdr:ext cx="2486025" cy="962025"/>
    <xdr:sp macro="" textlink="">
      <xdr:nvSpPr>
        <xdr:cNvPr id="9" name="Shape 9">
          <a:hlinkClick xmlns:r="http://schemas.openxmlformats.org/officeDocument/2006/relationships" r:id="rId4"/>
          <a:extLst>
            <a:ext uri="{FF2B5EF4-FFF2-40B4-BE49-F238E27FC236}">
              <a16:creationId xmlns:a16="http://schemas.microsoft.com/office/drawing/2014/main" id="{00000000-0008-0000-0000-000009000000}"/>
            </a:ext>
          </a:extLst>
        </xdr:cNvPr>
        <xdr:cNvSpPr/>
      </xdr:nvSpPr>
      <xdr:spPr>
        <a:xfrm>
          <a:off x="0" y="1123950"/>
          <a:ext cx="2486025" cy="962025"/>
        </a:xfrm>
        <a:prstGeom prst="roundRect">
          <a:avLst>
            <a:gd name="adj" fmla="val 13138"/>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A - Endereço das Unidades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2</xdr:col>
      <xdr:colOff>590550</xdr:colOff>
      <xdr:row>5</xdr:row>
      <xdr:rowOff>95250</xdr:rowOff>
    </xdr:from>
    <xdr:ext cx="2495550" cy="942975"/>
    <xdr:sp macro="" textlink="">
      <xdr:nvSpPr>
        <xdr:cNvPr id="10" name="Shape 10">
          <a:hlinkClick xmlns:r="http://schemas.openxmlformats.org/officeDocument/2006/relationships" r:id="rId5"/>
          <a:extLst>
            <a:ext uri="{FF2B5EF4-FFF2-40B4-BE49-F238E27FC236}">
              <a16:creationId xmlns:a16="http://schemas.microsoft.com/office/drawing/2014/main" id="{00000000-0008-0000-0000-00000A000000}"/>
            </a:ext>
          </a:extLst>
        </xdr:cNvPr>
        <xdr:cNvSpPr/>
      </xdr:nvSpPr>
      <xdr:spPr>
        <a:xfrm>
          <a:off x="2609850" y="1123950"/>
          <a:ext cx="2495550" cy="942975"/>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 B - Salário (informativo)</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4</xdr:col>
      <xdr:colOff>723900</xdr:colOff>
      <xdr:row>5</xdr:row>
      <xdr:rowOff>114300</xdr:rowOff>
    </xdr:from>
    <xdr:ext cx="2466975" cy="933450"/>
    <xdr:sp macro="" textlink="">
      <xdr:nvSpPr>
        <xdr:cNvPr id="3" name="Shape 4">
          <a:hlinkClick xmlns:r="http://schemas.openxmlformats.org/officeDocument/2006/relationships" r:id="rId6"/>
          <a:extLst>
            <a:ext uri="{FF2B5EF4-FFF2-40B4-BE49-F238E27FC236}">
              <a16:creationId xmlns:a16="http://schemas.microsoft.com/office/drawing/2014/main" id="{00000000-0008-0000-0000-000003000000}"/>
            </a:ext>
          </a:extLst>
        </xdr:cNvPr>
        <xdr:cNvSpPr/>
      </xdr:nvSpPr>
      <xdr:spPr>
        <a:xfrm>
          <a:off x="5162550" y="1143000"/>
          <a:ext cx="2466975" cy="93345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III-A - Relação </a:t>
          </a:r>
          <a:r>
            <a:rPr lang="en-US" sz="1100" b="1">
              <a:solidFill>
                <a:schemeClr val="lt1"/>
              </a:solidFill>
              <a:latin typeface="Calibri" panose="020F0502020204030204"/>
              <a:ea typeface="Calibri" panose="020F0502020204030204"/>
              <a:cs typeface="Calibri" panose="020F0502020204030204"/>
              <a:sym typeface="Calibri" panose="020F0502020204030204"/>
            </a:rPr>
            <a:t>de equipamentos </a:t>
          </a:r>
        </a:p>
        <a:p>
          <a:pPr marL="0" lvl="0" indent="0" algn="ctr" rtl="0">
            <a:spcBef>
              <a:spcPts val="0"/>
            </a:spcBef>
            <a:spcAft>
              <a:spcPts val="0"/>
            </a:spcAft>
            <a:buClr>
              <a:schemeClr val="lt1"/>
            </a:buClr>
            <a:buSzPts val="1200"/>
            <a:buFont typeface="Calibri" panose="020F0502020204030204"/>
            <a:buNone/>
          </a:pPr>
          <a:r>
            <a:rPr lang="en-US" sz="1100" b="1">
              <a:solidFill>
                <a:schemeClr val="lt1"/>
              </a:solidFill>
              <a:latin typeface="Calibri" panose="020F0502020204030204"/>
              <a:ea typeface="Calibri" panose="020F0502020204030204"/>
              <a:cs typeface="Calibri" panose="020F0502020204030204"/>
              <a:sym typeface="Calibri" panose="020F0502020204030204"/>
            </a:rPr>
            <a:t>(preenchimento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oneCellAnchor>
    <xdr:from>
      <xdr:col>0</xdr:col>
      <xdr:colOff>0</xdr:colOff>
      <xdr:row>16</xdr:row>
      <xdr:rowOff>9525</xdr:rowOff>
    </xdr:from>
    <xdr:ext cx="2476500" cy="941070"/>
    <xdr:sp macro="" textlink="">
      <xdr:nvSpPr>
        <xdr:cNvPr id="5" name="Shape 7">
          <a:hlinkClick xmlns:r="http://schemas.openxmlformats.org/officeDocument/2006/relationships" r:id="rId7"/>
          <a:extLst>
            <a:ext uri="{FF2B5EF4-FFF2-40B4-BE49-F238E27FC236}">
              <a16:creationId xmlns:a16="http://schemas.microsoft.com/office/drawing/2014/main" id="{00000000-0008-0000-0000-000005000000}"/>
            </a:ext>
          </a:extLst>
        </xdr:cNvPr>
        <xdr:cNvSpPr/>
      </xdr:nvSpPr>
      <xdr:spPr>
        <a:xfrm>
          <a:off x="0" y="3143250"/>
          <a:ext cx="2476500" cy="941070"/>
        </a:xfrm>
        <a:prstGeom prst="roundRect">
          <a:avLst>
            <a:gd name="adj" fmla="val 16667"/>
          </a:avLst>
        </a:prstGeom>
        <a:solidFill>
          <a:schemeClr val="accent1"/>
        </a:solidFill>
        <a:ln w="53975" cap="flat" cmpd="sng">
          <a:solidFill>
            <a:schemeClr val="lt1"/>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chemeClr val="lt1"/>
            </a:buClr>
            <a:buSzPts val="1200"/>
            <a:buFont typeface="Calibri" panose="020F0502020204030204"/>
            <a:buNone/>
          </a:pPr>
          <a:r>
            <a:rPr lang="en-US" sz="1200" b="1">
              <a:solidFill>
                <a:schemeClr val="lt1"/>
              </a:solidFill>
              <a:latin typeface="Calibri" panose="020F0502020204030204"/>
              <a:ea typeface="Calibri" panose="020F0502020204030204"/>
              <a:cs typeface="Calibri" panose="020F0502020204030204"/>
              <a:sym typeface="Calibri" panose="020F0502020204030204"/>
            </a:rPr>
            <a:t>Anexo IV</a:t>
          </a:r>
          <a:r>
            <a:rPr lang="en-US" sz="1200" b="1" baseline="0">
              <a:solidFill>
                <a:schemeClr val="lt1"/>
              </a:solidFill>
              <a:latin typeface="Calibri" panose="020F0502020204030204"/>
              <a:ea typeface="Calibri" panose="020F0502020204030204"/>
              <a:cs typeface="Calibri" panose="020F0502020204030204"/>
              <a:sym typeface="Calibri" panose="020F0502020204030204"/>
            </a:rPr>
            <a:t> C</a:t>
          </a:r>
          <a:r>
            <a:rPr lang="en-US" sz="1200" b="1">
              <a:solidFill>
                <a:schemeClr val="lt1"/>
              </a:solidFill>
              <a:latin typeface="Calibri" panose="020F0502020204030204"/>
              <a:ea typeface="Calibri" panose="020F0502020204030204"/>
              <a:cs typeface="Calibri" panose="020F0502020204030204"/>
              <a:sym typeface="Calibri" panose="020F0502020204030204"/>
            </a:rPr>
            <a:t> - Composição custos totais (preenchimento licitante)</a:t>
          </a:r>
          <a:endParaRPr sz="1200" b="1">
            <a:latin typeface="Calibri" panose="020F0502020204030204"/>
            <a:ea typeface="Calibri" panose="020F0502020204030204"/>
            <a:cs typeface="Calibri" panose="020F0502020204030204"/>
            <a:sym typeface="Calibri" panose="020F0502020204030204"/>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1228726</xdr:colOff>
      <xdr:row>0</xdr:row>
      <xdr:rowOff>0</xdr:rowOff>
    </xdr:from>
    <xdr:ext cx="742950" cy="525780"/>
    <xdr:pic>
      <xdr:nvPicPr>
        <xdr:cNvPr id="2" name="image1.png">
          <a:hlinkClick xmlns:r="http://schemas.openxmlformats.org/officeDocument/2006/relationships" r:id="rId1"/>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2" cstate="print"/>
        <a:stretch>
          <a:fillRect/>
        </a:stretch>
      </xdr:blipFill>
      <xdr:spPr>
        <a:xfrm>
          <a:off x="4191000" y="0"/>
          <a:ext cx="742950" cy="52578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0</xdr:row>
      <xdr:rowOff>0</xdr:rowOff>
    </xdr:from>
    <xdr:ext cx="1114425" cy="739140"/>
    <xdr:pic>
      <xdr:nvPicPr>
        <xdr:cNvPr id="2" name="image1.png">
          <a:hlinkClick xmlns:r="http://schemas.openxmlformats.org/officeDocument/2006/relationships" r:id="rId1"/>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2" cstate="print"/>
        <a:stretch>
          <a:fillRect/>
        </a:stretch>
      </xdr:blipFill>
      <xdr:spPr>
        <a:xfrm>
          <a:off x="7410450" y="0"/>
          <a:ext cx="1114425" cy="73914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5</xdr:col>
      <xdr:colOff>180976</xdr:colOff>
      <xdr:row>0</xdr:row>
      <xdr:rowOff>0</xdr:rowOff>
    </xdr:from>
    <xdr:to>
      <xdr:col>5</xdr:col>
      <xdr:colOff>931548</xdr:colOff>
      <xdr:row>2</xdr:row>
      <xdr:rowOff>123825</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a:stretch>
          <a:fillRect/>
        </a:stretch>
      </xdr:blipFill>
      <xdr:spPr>
        <a:xfrm>
          <a:off x="5981700" y="0"/>
          <a:ext cx="750570" cy="4978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11906</xdr:colOff>
      <xdr:row>0</xdr:row>
      <xdr:rowOff>0</xdr:rowOff>
    </xdr:from>
    <xdr:to>
      <xdr:col>4</xdr:col>
      <xdr:colOff>1002386</xdr:colOff>
      <xdr:row>3</xdr:row>
      <xdr:rowOff>59530</xdr:rowOff>
    </xdr:to>
    <xdr:pic>
      <xdr:nvPicPr>
        <xdr:cNvPr id="2" name="Imagem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a:stretch>
          <a:fillRect/>
        </a:stretch>
      </xdr:blipFill>
      <xdr:spPr>
        <a:xfrm>
          <a:off x="6078855" y="0"/>
          <a:ext cx="990600" cy="647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4</xdr:col>
      <xdr:colOff>409575</xdr:colOff>
      <xdr:row>0</xdr:row>
      <xdr:rowOff>0</xdr:rowOff>
    </xdr:from>
    <xdr:ext cx="1095375" cy="763905"/>
    <xdr:pic>
      <xdr:nvPicPr>
        <xdr:cNvPr id="2" name="image1.png">
          <a:hlinkClick xmlns:r="http://schemas.openxmlformats.org/officeDocument/2006/relationships" r:id="rId1"/>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2" cstate="print"/>
        <a:stretch>
          <a:fillRect/>
        </a:stretch>
      </xdr:blipFill>
      <xdr:spPr>
        <a:xfrm>
          <a:off x="6238875" y="0"/>
          <a:ext cx="1095375" cy="76390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4</xdr:col>
      <xdr:colOff>0</xdr:colOff>
      <xdr:row>0</xdr:row>
      <xdr:rowOff>0</xdr:rowOff>
    </xdr:from>
    <xdr:ext cx="1095375" cy="840105"/>
    <xdr:pic>
      <xdr:nvPicPr>
        <xdr:cNvPr id="2" name="image1.png">
          <a:hlinkClick xmlns:r="http://schemas.openxmlformats.org/officeDocument/2006/relationships" r:id="rId1"/>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2" cstate="print"/>
        <a:stretch>
          <a:fillRect/>
        </a:stretch>
      </xdr:blipFill>
      <xdr:spPr>
        <a:xfrm>
          <a:off x="5829300" y="0"/>
          <a:ext cx="1095375" cy="84010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8</xdr:col>
      <xdr:colOff>752475</xdr:colOff>
      <xdr:row>0</xdr:row>
      <xdr:rowOff>28575</xdr:rowOff>
    </xdr:from>
    <xdr:ext cx="1066800" cy="712470"/>
    <xdr:pic>
      <xdr:nvPicPr>
        <xdr:cNvPr id="2" name="image1.png">
          <a:hlinkClick xmlns:r="http://schemas.openxmlformats.org/officeDocument/2006/relationships" r:id="rId1"/>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2" cstate="print"/>
        <a:stretch>
          <a:fillRect/>
        </a:stretch>
      </xdr:blipFill>
      <xdr:spPr>
        <a:xfrm>
          <a:off x="8667750" y="28575"/>
          <a:ext cx="1066800" cy="71247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98"/>
  <sheetViews>
    <sheetView showGridLines="0" workbookViewId="0">
      <selection activeCell="A6" sqref="A6"/>
    </sheetView>
  </sheetViews>
  <sheetFormatPr defaultColWidth="14.42578125" defaultRowHeight="15" customHeight="1"/>
  <cols>
    <col min="1" max="1" width="8.85546875" customWidth="1"/>
    <col min="2" max="2" width="21.42578125" customWidth="1"/>
    <col min="3" max="3" width="17.28515625" customWidth="1"/>
    <col min="4" max="4" width="19" customWidth="1"/>
    <col min="5" max="5" width="12.28515625" customWidth="1"/>
    <col min="6" max="6" width="8.42578125" customWidth="1"/>
    <col min="7" max="7" width="10.85546875" customWidth="1"/>
    <col min="8" max="14" width="8.85546875" customWidth="1"/>
  </cols>
  <sheetData>
    <row r="1" spans="1:14" ht="18" customHeight="1">
      <c r="A1" s="246" t="s">
        <v>0</v>
      </c>
      <c r="B1" s="246"/>
      <c r="C1" s="246"/>
      <c r="D1" s="246"/>
      <c r="E1" s="246"/>
      <c r="F1" s="246"/>
      <c r="G1" s="246"/>
      <c r="H1" s="246"/>
      <c r="I1" s="246"/>
    </row>
    <row r="2" spans="1:14" ht="18.75">
      <c r="A2" s="247" t="s">
        <v>1</v>
      </c>
      <c r="B2" s="247"/>
      <c r="C2" s="247"/>
      <c r="D2" s="247"/>
      <c r="E2" s="247"/>
      <c r="F2" s="247"/>
      <c r="G2" s="247"/>
      <c r="H2" s="247"/>
      <c r="I2" s="247"/>
    </row>
    <row r="3" spans="1:14" ht="14.25" customHeight="1">
      <c r="A3" s="248"/>
      <c r="B3" s="249"/>
      <c r="C3" s="249"/>
      <c r="D3" s="249"/>
      <c r="E3" s="249"/>
      <c r="F3" s="249"/>
      <c r="G3" s="249"/>
      <c r="H3" s="237"/>
    </row>
    <row r="4" spans="1:14">
      <c r="A4" s="250"/>
      <c r="B4" s="250"/>
      <c r="C4" s="250"/>
      <c r="D4" s="250"/>
      <c r="E4" s="250"/>
      <c r="F4" s="250"/>
      <c r="G4" s="250"/>
      <c r="H4" s="250"/>
      <c r="I4" s="250"/>
    </row>
    <row r="5" spans="1:14" ht="15" customHeight="1">
      <c r="A5" s="251" t="s">
        <v>2</v>
      </c>
      <c r="B5" s="251"/>
      <c r="C5" s="251"/>
      <c r="D5" s="251"/>
      <c r="E5" s="251"/>
      <c r="F5" s="251"/>
      <c r="G5" s="251"/>
      <c r="H5" s="251"/>
      <c r="I5" s="251"/>
      <c r="J5" s="244"/>
      <c r="K5" s="244"/>
      <c r="L5" s="244"/>
      <c r="M5" s="244"/>
      <c r="N5" s="244"/>
    </row>
    <row r="15" spans="1:14" ht="15.75">
      <c r="E15" s="245" t="s">
        <v>3</v>
      </c>
    </row>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5">
    <mergeCell ref="A1:I1"/>
    <mergeCell ref="A2:I2"/>
    <mergeCell ref="A3:G3"/>
    <mergeCell ref="A4:I4"/>
    <mergeCell ref="A5:I5"/>
  </mergeCells>
  <pageMargins left="0.51180555555555596" right="0.51180555555555596" top="0.86944444444444402" bottom="0.78680555555555598" header="0" footer="0"/>
  <pageSetup paperSize="9" scale="84" orientation="landscape"/>
  <headerFooter>
    <oddHeader>&amp;C23069.157132/2026-61
PE 900XX/2026</oddHeader>
    <oddFooter>&amp;L&amp;A</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
  <sheetViews>
    <sheetView view="pageLayout" zoomScale="90" zoomScaleNormal="100" zoomScalePageLayoutView="90" workbookViewId="0">
      <selection activeCell="A6" sqref="A6"/>
    </sheetView>
  </sheetViews>
  <sheetFormatPr defaultColWidth="14.42578125" defaultRowHeight="15"/>
  <cols>
    <col min="1" max="1" width="4.7109375" customWidth="1"/>
    <col min="2" max="2" width="30.7109375" style="53" customWidth="1"/>
    <col min="3" max="3" width="9" customWidth="1"/>
    <col min="4" max="4" width="63.5703125" style="53" customWidth="1"/>
    <col min="5" max="5" width="33.85546875" style="53" customWidth="1"/>
    <col min="6" max="18" width="9.140625" customWidth="1"/>
    <col min="19" max="25" width="8.7109375" customWidth="1"/>
  </cols>
  <sheetData>
    <row r="1" spans="1:26">
      <c r="A1" s="252" t="s">
        <v>0</v>
      </c>
      <c r="B1" s="252"/>
      <c r="C1" s="252"/>
      <c r="D1" s="252"/>
      <c r="E1" s="234"/>
      <c r="F1" s="234"/>
      <c r="G1" s="234"/>
      <c r="H1" s="234"/>
      <c r="I1" s="234"/>
      <c r="J1" s="234"/>
      <c r="K1" s="234"/>
      <c r="L1" s="234"/>
      <c r="M1" s="234"/>
      <c r="N1" s="234"/>
      <c r="O1" s="234"/>
      <c r="P1" s="234"/>
      <c r="Q1" s="234"/>
      <c r="R1" s="234"/>
      <c r="S1" s="54"/>
      <c r="T1" s="54"/>
      <c r="U1" s="54"/>
      <c r="V1" s="54"/>
      <c r="W1" s="54"/>
      <c r="X1" s="54"/>
      <c r="Y1" s="54"/>
      <c r="Z1" s="54"/>
    </row>
    <row r="2" spans="1:26">
      <c r="A2" s="253" t="s">
        <v>1</v>
      </c>
      <c r="B2" s="253"/>
      <c r="C2" s="253"/>
      <c r="D2" s="253"/>
      <c r="E2" s="235"/>
      <c r="F2" s="235"/>
      <c r="G2" s="235"/>
      <c r="H2" s="235"/>
      <c r="I2" s="235"/>
      <c r="J2" s="235"/>
      <c r="K2" s="235"/>
      <c r="L2" s="235"/>
      <c r="M2" s="235"/>
      <c r="N2" s="235"/>
      <c r="O2" s="235"/>
      <c r="P2" s="235"/>
      <c r="Q2" s="235"/>
      <c r="R2" s="235"/>
      <c r="S2" s="54"/>
      <c r="T2" s="54"/>
      <c r="U2" s="54"/>
      <c r="V2" s="54"/>
      <c r="W2" s="54"/>
      <c r="X2" s="54"/>
      <c r="Y2" s="54"/>
      <c r="Z2" s="54"/>
    </row>
    <row r="3" spans="1:26">
      <c r="A3" s="223"/>
      <c r="B3" s="224"/>
      <c r="C3" s="22"/>
      <c r="D3" s="224"/>
      <c r="E3" s="224"/>
      <c r="F3" s="22"/>
      <c r="G3" s="22"/>
      <c r="H3" s="54"/>
      <c r="I3" s="54"/>
      <c r="J3" s="54"/>
      <c r="K3" s="54"/>
      <c r="L3" s="54"/>
      <c r="M3" s="54"/>
      <c r="N3" s="54"/>
      <c r="O3" s="54"/>
      <c r="P3" s="54"/>
      <c r="Q3" s="54"/>
      <c r="R3" s="54"/>
      <c r="S3" s="54"/>
      <c r="T3" s="54"/>
      <c r="U3" s="54"/>
      <c r="V3" s="54"/>
      <c r="W3" s="54"/>
      <c r="X3" s="54"/>
      <c r="Y3" s="54"/>
      <c r="Z3" s="54"/>
    </row>
    <row r="4" spans="1:26">
      <c r="A4" s="254" t="s">
        <v>4</v>
      </c>
      <c r="B4" s="254"/>
      <c r="C4" s="254"/>
      <c r="D4" s="254"/>
      <c r="E4" s="236"/>
      <c r="F4" s="237"/>
      <c r="G4" s="237"/>
      <c r="H4" s="237"/>
      <c r="I4" s="237"/>
      <c r="J4" s="237"/>
      <c r="K4" s="237"/>
      <c r="L4" s="237"/>
      <c r="M4" s="237"/>
      <c r="N4" s="237"/>
      <c r="O4" s="237"/>
      <c r="P4" s="237"/>
      <c r="Q4" s="237"/>
      <c r="R4" s="237"/>
      <c r="S4" s="54"/>
      <c r="T4" s="54"/>
      <c r="U4" s="54"/>
      <c r="V4" s="54"/>
      <c r="W4" s="54"/>
      <c r="X4" s="54"/>
      <c r="Y4" s="54"/>
      <c r="Z4" s="54"/>
    </row>
    <row r="5" spans="1:26">
      <c r="A5" s="255" t="s">
        <v>5</v>
      </c>
      <c r="B5" s="255"/>
      <c r="C5" s="255"/>
      <c r="D5" s="255"/>
      <c r="E5" s="238"/>
      <c r="F5" s="238"/>
      <c r="G5" s="238"/>
      <c r="H5" s="238"/>
      <c r="I5" s="238"/>
      <c r="J5" s="238"/>
      <c r="K5" s="238"/>
      <c r="L5" s="238"/>
      <c r="M5" s="238"/>
      <c r="N5" s="238"/>
      <c r="O5" s="238"/>
      <c r="P5" s="238"/>
      <c r="Q5" s="238"/>
      <c r="R5" s="238"/>
      <c r="S5" s="54"/>
      <c r="T5" s="54"/>
      <c r="U5" s="54"/>
      <c r="V5" s="54"/>
      <c r="W5" s="54"/>
      <c r="X5" s="54"/>
      <c r="Y5" s="54"/>
      <c r="Z5" s="54"/>
    </row>
    <row r="6" spans="1:26">
      <c r="A6" s="54"/>
      <c r="B6" s="55"/>
      <c r="C6" s="54"/>
      <c r="D6" s="55"/>
      <c r="E6" s="55"/>
      <c r="F6" s="54"/>
      <c r="G6" s="54"/>
      <c r="H6" s="54"/>
      <c r="I6" s="54"/>
      <c r="J6" s="54"/>
      <c r="K6" s="54"/>
      <c r="L6" s="54"/>
      <c r="M6" s="54"/>
      <c r="N6" s="54"/>
      <c r="O6" s="54"/>
      <c r="P6" s="54"/>
      <c r="Q6" s="54"/>
      <c r="R6" s="54"/>
      <c r="S6" s="54"/>
      <c r="T6" s="54"/>
      <c r="U6" s="54"/>
      <c r="V6" s="54"/>
      <c r="W6" s="54"/>
      <c r="X6" s="54"/>
      <c r="Y6" s="54"/>
      <c r="Z6" s="54"/>
    </row>
    <row r="7" spans="1:26">
      <c r="A7" s="54"/>
      <c r="B7" s="55"/>
      <c r="C7" s="54"/>
      <c r="D7" s="55"/>
      <c r="E7" s="55"/>
      <c r="F7" s="54"/>
      <c r="G7" s="54"/>
      <c r="H7" s="54"/>
      <c r="I7" s="54"/>
      <c r="J7" s="54"/>
      <c r="K7" s="54"/>
      <c r="L7" s="54"/>
      <c r="M7" s="54"/>
      <c r="N7" s="54"/>
      <c r="O7" s="54"/>
      <c r="P7" s="54"/>
      <c r="Q7" s="54"/>
      <c r="R7" s="54"/>
      <c r="S7" s="54"/>
      <c r="T7" s="54"/>
      <c r="U7" s="54"/>
      <c r="V7" s="54"/>
      <c r="W7" s="54"/>
      <c r="X7" s="54"/>
      <c r="Y7" s="54"/>
      <c r="Z7" s="54"/>
    </row>
    <row r="8" spans="1:26">
      <c r="A8" s="239" t="s">
        <v>6</v>
      </c>
      <c r="B8" s="240" t="s">
        <v>7</v>
      </c>
      <c r="C8" s="240" t="s">
        <v>8</v>
      </c>
      <c r="D8" s="256" t="s">
        <v>9</v>
      </c>
      <c r="E8" s="257"/>
      <c r="F8" s="54"/>
      <c r="G8" s="54"/>
      <c r="H8" s="54"/>
      <c r="I8" s="54"/>
      <c r="J8" s="54"/>
      <c r="K8" s="54"/>
      <c r="L8" s="54"/>
      <c r="M8" s="54"/>
      <c r="N8" s="54"/>
      <c r="O8" s="54"/>
      <c r="P8" s="54"/>
      <c r="Q8" s="54"/>
      <c r="R8" s="54"/>
      <c r="S8" s="54"/>
      <c r="T8" s="54"/>
      <c r="U8" s="54"/>
      <c r="V8" s="54"/>
      <c r="W8" s="54"/>
      <c r="X8" s="54"/>
      <c r="Y8" s="54"/>
      <c r="Z8" s="54"/>
    </row>
    <row r="9" spans="1:26" ht="25.5">
      <c r="A9" s="258"/>
      <c r="B9" s="259" t="s">
        <v>10</v>
      </c>
      <c r="C9" s="241">
        <v>1</v>
      </c>
      <c r="D9" s="242" t="s">
        <v>11</v>
      </c>
      <c r="E9" s="243" t="s">
        <v>12</v>
      </c>
      <c r="F9" s="54"/>
      <c r="G9" s="54"/>
      <c r="H9" s="54"/>
      <c r="I9" s="54"/>
      <c r="J9" s="54"/>
      <c r="K9" s="54"/>
      <c r="L9" s="54"/>
      <c r="M9" s="54"/>
      <c r="N9" s="54"/>
      <c r="O9" s="54"/>
      <c r="P9" s="54"/>
      <c r="Q9" s="54"/>
      <c r="R9" s="54"/>
      <c r="S9" s="54"/>
      <c r="T9" s="54"/>
      <c r="U9" s="54"/>
      <c r="V9" s="54"/>
      <c r="W9" s="54"/>
      <c r="X9" s="54"/>
      <c r="Y9" s="54"/>
      <c r="Z9" s="54"/>
    </row>
    <row r="10" spans="1:26" ht="25.5">
      <c r="A10" s="258"/>
      <c r="B10" s="259"/>
      <c r="C10" s="241">
        <v>2</v>
      </c>
      <c r="D10" s="242" t="s">
        <v>13</v>
      </c>
      <c r="E10" s="243" t="s">
        <v>14</v>
      </c>
      <c r="F10" s="54"/>
      <c r="G10" s="54"/>
      <c r="H10" s="54"/>
      <c r="I10" s="54"/>
      <c r="J10" s="54"/>
      <c r="K10" s="54"/>
      <c r="L10" s="54"/>
      <c r="M10" s="54"/>
      <c r="N10" s="54"/>
      <c r="O10" s="54"/>
      <c r="P10" s="54"/>
      <c r="Q10" s="54"/>
      <c r="R10" s="54"/>
      <c r="S10" s="54"/>
      <c r="T10" s="54"/>
      <c r="U10" s="54"/>
      <c r="V10" s="54"/>
      <c r="W10" s="54"/>
      <c r="X10" s="54"/>
      <c r="Y10" s="54"/>
      <c r="Z10" s="54"/>
    </row>
  </sheetData>
  <mergeCells count="7">
    <mergeCell ref="A9:A10"/>
    <mergeCell ref="B9:B10"/>
    <mergeCell ref="A1:D1"/>
    <mergeCell ref="A2:D2"/>
    <mergeCell ref="A4:D4"/>
    <mergeCell ref="A5:D5"/>
    <mergeCell ref="D8:E8"/>
  </mergeCells>
  <pageMargins left="0.50972222222222197" right="0.50972222222222197" top="0.86944444444444402" bottom="0.78958333333333297" header="0" footer="0"/>
  <pageSetup paperSize="9" scale="65" orientation="portrait" r:id="rId1"/>
  <headerFooter>
    <oddHeader>&amp;C23069.168084/2026-36
PE 116/2026</oddHeader>
    <oddFooter>&amp;L&amp;A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23"/>
  <sheetViews>
    <sheetView view="pageLayout" zoomScaleNormal="100" workbookViewId="0">
      <selection activeCell="A6" sqref="A6"/>
    </sheetView>
  </sheetViews>
  <sheetFormatPr defaultColWidth="14.42578125" defaultRowHeight="15"/>
  <cols>
    <col min="1" max="1" width="5.140625" customWidth="1"/>
    <col min="2" max="2" width="46.85546875" customWidth="1"/>
    <col min="3" max="3" width="27.85546875" style="53" customWidth="1"/>
    <col min="4" max="4" width="16.140625" customWidth="1"/>
    <col min="5" max="5" width="15.140625" customWidth="1"/>
    <col min="6" max="6" width="12.5703125" customWidth="1"/>
    <col min="7" max="19" width="8.7109375" customWidth="1"/>
  </cols>
  <sheetData>
    <row r="1" spans="1:6">
      <c r="A1" s="252" t="s">
        <v>0</v>
      </c>
      <c r="B1" s="252"/>
      <c r="C1" s="252"/>
      <c r="D1" s="252"/>
      <c r="E1" s="252"/>
    </row>
    <row r="2" spans="1:6">
      <c r="A2" s="253" t="s">
        <v>1</v>
      </c>
      <c r="B2" s="253"/>
      <c r="C2" s="253"/>
      <c r="D2" s="253"/>
      <c r="E2" s="253"/>
    </row>
    <row r="3" spans="1:6">
      <c r="A3" s="137"/>
      <c r="B3" s="22"/>
      <c r="C3" s="224"/>
      <c r="D3" s="22"/>
      <c r="E3" s="22"/>
    </row>
    <row r="4" spans="1:6">
      <c r="A4" s="254" t="s">
        <v>15</v>
      </c>
      <c r="B4" s="254"/>
      <c r="C4" s="254"/>
      <c r="D4" s="254"/>
      <c r="E4" s="254"/>
    </row>
    <row r="5" spans="1:6">
      <c r="A5" s="255" t="s">
        <v>5</v>
      </c>
      <c r="B5" s="255"/>
      <c r="C5" s="255"/>
      <c r="D5" s="255"/>
      <c r="E5" s="255"/>
    </row>
    <row r="6" spans="1:6" ht="45">
      <c r="A6" s="225" t="s">
        <v>6</v>
      </c>
      <c r="B6" s="225" t="s">
        <v>16</v>
      </c>
      <c r="C6" s="225" t="s">
        <v>17</v>
      </c>
      <c r="D6" s="6" t="s">
        <v>18</v>
      </c>
      <c r="E6" s="226" t="s">
        <v>19</v>
      </c>
      <c r="F6" s="226" t="s">
        <v>20</v>
      </c>
    </row>
    <row r="7" spans="1:6" ht="15.75">
      <c r="A7" s="227">
        <v>1</v>
      </c>
      <c r="B7" s="228" t="s">
        <v>21</v>
      </c>
      <c r="C7" s="229" t="s">
        <v>22</v>
      </c>
      <c r="D7" s="11">
        <v>1</v>
      </c>
      <c r="E7" s="230">
        <v>4105.08</v>
      </c>
      <c r="F7" s="230"/>
    </row>
    <row r="8" spans="1:6" ht="15.75">
      <c r="A8" s="227">
        <v>2</v>
      </c>
      <c r="B8" s="228" t="s">
        <v>23</v>
      </c>
      <c r="C8" s="229" t="s">
        <v>24</v>
      </c>
      <c r="D8" s="231">
        <v>10</v>
      </c>
      <c r="E8" s="230">
        <v>2051.9499999999998</v>
      </c>
      <c r="F8" s="230" t="s">
        <v>25</v>
      </c>
    </row>
    <row r="9" spans="1:6" ht="15.75">
      <c r="A9" s="227">
        <v>3</v>
      </c>
      <c r="B9" s="228" t="s">
        <v>26</v>
      </c>
      <c r="C9" s="229" t="s">
        <v>27</v>
      </c>
      <c r="D9" s="231">
        <v>10</v>
      </c>
      <c r="E9" s="230">
        <v>2271.96</v>
      </c>
      <c r="F9" s="230" t="s">
        <v>28</v>
      </c>
    </row>
    <row r="10" spans="1:6" ht="15.75">
      <c r="A10" s="227">
        <v>4</v>
      </c>
      <c r="B10" s="228" t="s">
        <v>29</v>
      </c>
      <c r="C10" s="229" t="s">
        <v>30</v>
      </c>
      <c r="D10" s="16">
        <v>5</v>
      </c>
      <c r="E10" s="230">
        <v>2051.9499999999998</v>
      </c>
      <c r="F10" s="230" t="s">
        <v>25</v>
      </c>
    </row>
    <row r="11" spans="1:6">
      <c r="A11" s="227">
        <v>5</v>
      </c>
      <c r="B11" s="228" t="s">
        <v>31</v>
      </c>
      <c r="C11" s="69" t="s">
        <v>32</v>
      </c>
      <c r="D11" s="16">
        <v>32</v>
      </c>
      <c r="E11" s="230">
        <v>3237.46</v>
      </c>
      <c r="F11" s="230"/>
    </row>
    <row r="12" spans="1:6">
      <c r="A12" s="227">
        <v>6</v>
      </c>
      <c r="B12" s="228" t="s">
        <v>33</v>
      </c>
      <c r="C12" s="69" t="s">
        <v>34</v>
      </c>
      <c r="D12" s="16">
        <v>1</v>
      </c>
      <c r="E12" s="230">
        <v>4727.3900000000003</v>
      </c>
      <c r="F12" s="230"/>
    </row>
    <row r="13" spans="1:6">
      <c r="A13" s="260" t="s">
        <v>35</v>
      </c>
      <c r="B13" s="260"/>
      <c r="C13" s="108"/>
      <c r="D13" s="232">
        <f>SUM(D7:D12)</f>
        <v>59</v>
      </c>
      <c r="E13" s="233"/>
      <c r="F13" s="83"/>
    </row>
    <row r="14" spans="1:6">
      <c r="A14" s="90"/>
    </row>
    <row r="15" spans="1:6">
      <c r="A15" s="90"/>
    </row>
    <row r="16" spans="1:6">
      <c r="A16" s="90"/>
    </row>
    <row r="17" spans="1:1">
      <c r="A17" s="90"/>
    </row>
    <row r="18" spans="1:1">
      <c r="A18" s="90"/>
    </row>
    <row r="19" spans="1:1">
      <c r="A19" s="90"/>
    </row>
    <row r="20" spans="1:1">
      <c r="A20" s="90"/>
    </row>
    <row r="21" spans="1:1">
      <c r="A21" s="90"/>
    </row>
    <row r="22" spans="1:1">
      <c r="A22" s="90"/>
    </row>
    <row r="23" spans="1:1">
      <c r="A23" s="90"/>
    </row>
    <row r="24" spans="1:1">
      <c r="A24" s="90"/>
    </row>
    <row r="25" spans="1:1">
      <c r="A25" s="90"/>
    </row>
    <row r="26" spans="1:1">
      <c r="A26" s="90"/>
    </row>
    <row r="27" spans="1:1">
      <c r="A27" s="90"/>
    </row>
    <row r="28" spans="1:1">
      <c r="A28" s="90"/>
    </row>
    <row r="29" spans="1:1">
      <c r="A29" s="90"/>
    </row>
    <row r="30" spans="1:1">
      <c r="A30" s="90"/>
    </row>
    <row r="31" spans="1:1">
      <c r="A31" s="90"/>
    </row>
    <row r="32" spans="1:1">
      <c r="A32" s="90"/>
    </row>
    <row r="33" spans="1:1">
      <c r="A33" s="90"/>
    </row>
    <row r="34" spans="1:1">
      <c r="A34" s="90"/>
    </row>
    <row r="35" spans="1:1">
      <c r="A35" s="90"/>
    </row>
    <row r="36" spans="1:1">
      <c r="A36" s="90"/>
    </row>
    <row r="37" spans="1:1">
      <c r="A37" s="90"/>
    </row>
    <row r="38" spans="1:1">
      <c r="A38" s="90"/>
    </row>
    <row r="39" spans="1:1">
      <c r="A39" s="90"/>
    </row>
    <row r="40" spans="1:1">
      <c r="A40" s="90"/>
    </row>
    <row r="41" spans="1:1">
      <c r="A41" s="90"/>
    </row>
    <row r="42" spans="1:1">
      <c r="A42" s="90"/>
    </row>
    <row r="43" spans="1:1">
      <c r="A43" s="90"/>
    </row>
    <row r="44" spans="1:1">
      <c r="A44" s="90"/>
    </row>
    <row r="45" spans="1:1">
      <c r="A45" s="90"/>
    </row>
    <row r="46" spans="1:1">
      <c r="A46" s="90"/>
    </row>
    <row r="47" spans="1:1">
      <c r="A47" s="90"/>
    </row>
    <row r="48" spans="1:1">
      <c r="A48" s="90"/>
    </row>
    <row r="49" spans="1:1">
      <c r="A49" s="90"/>
    </row>
    <row r="50" spans="1:1">
      <c r="A50" s="90"/>
    </row>
    <row r="51" spans="1:1">
      <c r="A51" s="90"/>
    </row>
    <row r="52" spans="1:1">
      <c r="A52" s="90"/>
    </row>
    <row r="53" spans="1:1">
      <c r="A53" s="90"/>
    </row>
    <row r="54" spans="1:1">
      <c r="A54" s="90"/>
    </row>
    <row r="55" spans="1:1">
      <c r="A55" s="90"/>
    </row>
    <row r="56" spans="1:1">
      <c r="A56" s="90"/>
    </row>
    <row r="57" spans="1:1">
      <c r="A57" s="90"/>
    </row>
    <row r="58" spans="1:1">
      <c r="A58" s="90"/>
    </row>
    <row r="59" spans="1:1">
      <c r="A59" s="90"/>
    </row>
    <row r="60" spans="1:1">
      <c r="A60" s="90"/>
    </row>
    <row r="61" spans="1:1">
      <c r="A61" s="90"/>
    </row>
    <row r="62" spans="1:1">
      <c r="A62" s="90"/>
    </row>
    <row r="63" spans="1:1">
      <c r="A63" s="90"/>
    </row>
    <row r="64" spans="1:1">
      <c r="A64" s="90"/>
    </row>
    <row r="65" spans="1:1">
      <c r="A65" s="90"/>
    </row>
    <row r="66" spans="1:1">
      <c r="A66" s="90"/>
    </row>
    <row r="67" spans="1:1">
      <c r="A67" s="90"/>
    </row>
    <row r="68" spans="1:1">
      <c r="A68" s="90"/>
    </row>
    <row r="69" spans="1:1">
      <c r="A69" s="90"/>
    </row>
    <row r="70" spans="1:1">
      <c r="A70" s="90"/>
    </row>
    <row r="71" spans="1:1">
      <c r="A71" s="90"/>
    </row>
    <row r="72" spans="1:1">
      <c r="A72" s="90"/>
    </row>
    <row r="73" spans="1:1">
      <c r="A73" s="90"/>
    </row>
    <row r="74" spans="1:1">
      <c r="A74" s="90"/>
    </row>
    <row r="75" spans="1:1">
      <c r="A75" s="90"/>
    </row>
    <row r="76" spans="1:1">
      <c r="A76" s="90"/>
    </row>
    <row r="77" spans="1:1">
      <c r="A77" s="90"/>
    </row>
    <row r="78" spans="1:1">
      <c r="A78" s="90"/>
    </row>
    <row r="79" spans="1:1">
      <c r="A79" s="90"/>
    </row>
    <row r="80" spans="1:1">
      <c r="A80" s="90"/>
    </row>
    <row r="81" spans="1:1">
      <c r="A81" s="90"/>
    </row>
    <row r="82" spans="1:1">
      <c r="A82" s="90"/>
    </row>
    <row r="83" spans="1:1">
      <c r="A83" s="90"/>
    </row>
    <row r="84" spans="1:1">
      <c r="A84" s="90"/>
    </row>
    <row r="85" spans="1:1">
      <c r="A85" s="90"/>
    </row>
    <row r="86" spans="1:1">
      <c r="A86" s="90"/>
    </row>
    <row r="87" spans="1:1">
      <c r="A87" s="90"/>
    </row>
    <row r="88" spans="1:1">
      <c r="A88" s="90"/>
    </row>
    <row r="89" spans="1:1">
      <c r="A89" s="90"/>
    </row>
    <row r="90" spans="1:1">
      <c r="A90" s="90"/>
    </row>
    <row r="91" spans="1:1">
      <c r="A91" s="90"/>
    </row>
    <row r="92" spans="1:1">
      <c r="A92" s="90"/>
    </row>
    <row r="93" spans="1:1">
      <c r="A93" s="90"/>
    </row>
    <row r="94" spans="1:1">
      <c r="A94" s="90"/>
    </row>
    <row r="95" spans="1:1">
      <c r="A95" s="90"/>
    </row>
    <row r="96" spans="1:1">
      <c r="A96" s="90"/>
    </row>
    <row r="97" spans="1:1">
      <c r="A97" s="90"/>
    </row>
    <row r="98" spans="1:1">
      <c r="A98" s="90"/>
    </row>
    <row r="99" spans="1:1">
      <c r="A99" s="90"/>
    </row>
    <row r="100" spans="1:1">
      <c r="A100" s="90"/>
    </row>
    <row r="101" spans="1:1">
      <c r="A101" s="90"/>
    </row>
    <row r="102" spans="1:1">
      <c r="A102" s="90"/>
    </row>
    <row r="103" spans="1:1">
      <c r="A103" s="90"/>
    </row>
    <row r="104" spans="1:1">
      <c r="A104" s="90"/>
    </row>
    <row r="105" spans="1:1">
      <c r="A105" s="90"/>
    </row>
    <row r="106" spans="1:1">
      <c r="A106" s="90"/>
    </row>
    <row r="107" spans="1:1">
      <c r="A107" s="90"/>
    </row>
    <row r="108" spans="1:1">
      <c r="A108" s="90"/>
    </row>
    <row r="109" spans="1:1">
      <c r="A109" s="90"/>
    </row>
    <row r="110" spans="1:1">
      <c r="A110" s="90"/>
    </row>
    <row r="111" spans="1:1">
      <c r="A111" s="90"/>
    </row>
    <row r="112" spans="1:1">
      <c r="A112" s="90"/>
    </row>
    <row r="113" spans="1:1">
      <c r="A113" s="90"/>
    </row>
    <row r="114" spans="1:1">
      <c r="A114" s="90"/>
    </row>
    <row r="115" spans="1:1">
      <c r="A115" s="90"/>
    </row>
    <row r="116" spans="1:1">
      <c r="A116" s="90"/>
    </row>
    <row r="117" spans="1:1">
      <c r="A117" s="90"/>
    </row>
    <row r="118" spans="1:1">
      <c r="A118" s="90"/>
    </row>
    <row r="119" spans="1:1">
      <c r="A119" s="90"/>
    </row>
    <row r="120" spans="1:1">
      <c r="A120" s="90"/>
    </row>
    <row r="121" spans="1:1">
      <c r="A121" s="90"/>
    </row>
    <row r="122" spans="1:1">
      <c r="A122" s="90"/>
    </row>
    <row r="123" spans="1:1">
      <c r="A123" s="90"/>
    </row>
    <row r="124" spans="1:1">
      <c r="A124" s="90"/>
    </row>
    <row r="125" spans="1:1">
      <c r="A125" s="90"/>
    </row>
    <row r="126" spans="1:1">
      <c r="A126" s="90"/>
    </row>
    <row r="127" spans="1:1">
      <c r="A127" s="90"/>
    </row>
    <row r="128" spans="1:1">
      <c r="A128" s="90"/>
    </row>
    <row r="129" spans="1:1">
      <c r="A129" s="90"/>
    </row>
    <row r="130" spans="1:1">
      <c r="A130" s="90"/>
    </row>
    <row r="131" spans="1:1">
      <c r="A131" s="90"/>
    </row>
    <row r="132" spans="1:1">
      <c r="A132" s="90"/>
    </row>
    <row r="133" spans="1:1">
      <c r="A133" s="90"/>
    </row>
    <row r="134" spans="1:1">
      <c r="A134" s="90"/>
    </row>
    <row r="135" spans="1:1">
      <c r="A135" s="90"/>
    </row>
    <row r="136" spans="1:1">
      <c r="A136" s="90"/>
    </row>
    <row r="137" spans="1:1">
      <c r="A137" s="90"/>
    </row>
    <row r="138" spans="1:1">
      <c r="A138" s="90"/>
    </row>
    <row r="139" spans="1:1">
      <c r="A139" s="90"/>
    </row>
    <row r="140" spans="1:1">
      <c r="A140" s="90"/>
    </row>
    <row r="141" spans="1:1">
      <c r="A141" s="90"/>
    </row>
    <row r="142" spans="1:1">
      <c r="A142" s="90"/>
    </row>
    <row r="143" spans="1:1">
      <c r="A143" s="90"/>
    </row>
    <row r="144" spans="1:1">
      <c r="A144" s="90"/>
    </row>
    <row r="145" spans="1:1">
      <c r="A145" s="90"/>
    </row>
    <row r="146" spans="1:1">
      <c r="A146" s="90"/>
    </row>
    <row r="147" spans="1:1">
      <c r="A147" s="90"/>
    </row>
    <row r="148" spans="1:1">
      <c r="A148" s="90"/>
    </row>
    <row r="149" spans="1:1">
      <c r="A149" s="90"/>
    </row>
    <row r="150" spans="1:1">
      <c r="A150" s="90"/>
    </row>
    <row r="151" spans="1:1">
      <c r="A151" s="90"/>
    </row>
    <row r="152" spans="1:1">
      <c r="A152" s="90"/>
    </row>
    <row r="153" spans="1:1">
      <c r="A153" s="90"/>
    </row>
    <row r="154" spans="1:1">
      <c r="A154" s="90"/>
    </row>
    <row r="155" spans="1:1">
      <c r="A155" s="90"/>
    </row>
    <row r="156" spans="1:1">
      <c r="A156" s="90"/>
    </row>
    <row r="157" spans="1:1">
      <c r="A157" s="90"/>
    </row>
    <row r="158" spans="1:1">
      <c r="A158" s="90"/>
    </row>
    <row r="159" spans="1:1">
      <c r="A159" s="90"/>
    </row>
    <row r="160" spans="1:1">
      <c r="A160" s="90"/>
    </row>
    <row r="161" spans="1:1">
      <c r="A161" s="90"/>
    </row>
    <row r="162" spans="1:1">
      <c r="A162" s="90"/>
    </row>
    <row r="163" spans="1:1">
      <c r="A163" s="90"/>
    </row>
    <row r="164" spans="1:1">
      <c r="A164" s="90"/>
    </row>
    <row r="165" spans="1:1">
      <c r="A165" s="90"/>
    </row>
    <row r="166" spans="1:1">
      <c r="A166" s="90"/>
    </row>
    <row r="167" spans="1:1">
      <c r="A167" s="90"/>
    </row>
    <row r="168" spans="1:1">
      <c r="A168" s="90"/>
    </row>
    <row r="169" spans="1:1">
      <c r="A169" s="90"/>
    </row>
    <row r="170" spans="1:1">
      <c r="A170" s="90"/>
    </row>
    <row r="171" spans="1:1">
      <c r="A171" s="90"/>
    </row>
    <row r="172" spans="1:1">
      <c r="A172" s="90"/>
    </row>
    <row r="173" spans="1:1">
      <c r="A173" s="90"/>
    </row>
    <row r="174" spans="1:1">
      <c r="A174" s="90"/>
    </row>
    <row r="175" spans="1:1">
      <c r="A175" s="90"/>
    </row>
    <row r="176" spans="1:1">
      <c r="A176" s="90"/>
    </row>
    <row r="177" spans="1:1">
      <c r="A177" s="90"/>
    </row>
    <row r="178" spans="1:1">
      <c r="A178" s="90"/>
    </row>
    <row r="179" spans="1:1">
      <c r="A179" s="90"/>
    </row>
    <row r="180" spans="1:1">
      <c r="A180" s="90"/>
    </row>
    <row r="181" spans="1:1">
      <c r="A181" s="90"/>
    </row>
    <row r="182" spans="1:1">
      <c r="A182" s="90"/>
    </row>
    <row r="183" spans="1:1">
      <c r="A183" s="90"/>
    </row>
    <row r="184" spans="1:1">
      <c r="A184" s="90"/>
    </row>
    <row r="185" spans="1:1">
      <c r="A185" s="90"/>
    </row>
    <row r="186" spans="1:1">
      <c r="A186" s="90"/>
    </row>
    <row r="187" spans="1:1">
      <c r="A187" s="90"/>
    </row>
    <row r="188" spans="1:1">
      <c r="A188" s="90"/>
    </row>
    <row r="189" spans="1:1">
      <c r="A189" s="90"/>
    </row>
    <row r="190" spans="1:1">
      <c r="A190" s="90"/>
    </row>
    <row r="191" spans="1:1">
      <c r="A191" s="90"/>
    </row>
    <row r="192" spans="1:1">
      <c r="A192" s="90"/>
    </row>
    <row r="193" spans="1:1">
      <c r="A193" s="90"/>
    </row>
    <row r="194" spans="1:1">
      <c r="A194" s="90"/>
    </row>
    <row r="195" spans="1:1">
      <c r="A195" s="90"/>
    </row>
    <row r="196" spans="1:1">
      <c r="A196" s="90"/>
    </row>
    <row r="197" spans="1:1">
      <c r="A197" s="90"/>
    </row>
    <row r="198" spans="1:1">
      <c r="A198" s="90"/>
    </row>
    <row r="199" spans="1:1">
      <c r="A199" s="90"/>
    </row>
    <row r="200" spans="1:1">
      <c r="A200" s="90"/>
    </row>
    <row r="201" spans="1:1">
      <c r="A201" s="90"/>
    </row>
    <row r="202" spans="1:1">
      <c r="A202" s="90"/>
    </row>
    <row r="203" spans="1:1">
      <c r="A203" s="90"/>
    </row>
    <row r="204" spans="1:1">
      <c r="A204" s="90"/>
    </row>
    <row r="205" spans="1:1">
      <c r="A205" s="90"/>
    </row>
    <row r="206" spans="1:1">
      <c r="A206" s="90"/>
    </row>
    <row r="207" spans="1:1">
      <c r="A207" s="90"/>
    </row>
    <row r="208" spans="1:1">
      <c r="A208" s="90"/>
    </row>
    <row r="209" spans="1:1">
      <c r="A209" s="90"/>
    </row>
    <row r="210" spans="1:1">
      <c r="A210" s="90"/>
    </row>
    <row r="211" spans="1:1">
      <c r="A211" s="90"/>
    </row>
    <row r="212" spans="1:1">
      <c r="A212" s="90"/>
    </row>
    <row r="213" spans="1:1">
      <c r="A213" s="90"/>
    </row>
    <row r="214" spans="1:1">
      <c r="A214" s="90"/>
    </row>
    <row r="215" spans="1:1">
      <c r="A215" s="90"/>
    </row>
    <row r="216" spans="1:1">
      <c r="A216" s="90"/>
    </row>
    <row r="217" spans="1:1">
      <c r="A217" s="90"/>
    </row>
    <row r="218" spans="1:1">
      <c r="A218" s="90"/>
    </row>
    <row r="219" spans="1:1">
      <c r="A219" s="90"/>
    </row>
    <row r="220" spans="1:1">
      <c r="A220" s="90"/>
    </row>
    <row r="221" spans="1:1">
      <c r="A221" s="90"/>
    </row>
    <row r="222" spans="1:1">
      <c r="A222" s="90"/>
    </row>
    <row r="223" spans="1:1">
      <c r="A223" s="90"/>
    </row>
    <row r="224" spans="1:1">
      <c r="A224" s="90"/>
    </row>
    <row r="225" spans="1:1">
      <c r="A225" s="90"/>
    </row>
    <row r="226" spans="1:1">
      <c r="A226" s="90"/>
    </row>
    <row r="227" spans="1:1">
      <c r="A227" s="90"/>
    </row>
    <row r="228" spans="1:1">
      <c r="A228" s="90"/>
    </row>
    <row r="229" spans="1:1">
      <c r="A229" s="90"/>
    </row>
    <row r="230" spans="1:1">
      <c r="A230" s="90"/>
    </row>
    <row r="231" spans="1:1">
      <c r="A231" s="90"/>
    </row>
    <row r="232" spans="1:1">
      <c r="A232" s="90"/>
    </row>
    <row r="233" spans="1:1">
      <c r="A233" s="90"/>
    </row>
    <row r="234" spans="1:1">
      <c r="A234" s="90"/>
    </row>
    <row r="235" spans="1:1">
      <c r="A235" s="90"/>
    </row>
    <row r="236" spans="1:1">
      <c r="A236" s="90"/>
    </row>
    <row r="237" spans="1:1">
      <c r="A237" s="90"/>
    </row>
    <row r="238" spans="1:1">
      <c r="A238" s="90"/>
    </row>
    <row r="239" spans="1:1">
      <c r="A239" s="90"/>
    </row>
    <row r="240" spans="1:1">
      <c r="A240" s="90"/>
    </row>
    <row r="241" spans="1:1">
      <c r="A241" s="90"/>
    </row>
    <row r="242" spans="1:1">
      <c r="A242" s="90"/>
    </row>
    <row r="243" spans="1:1">
      <c r="A243" s="90"/>
    </row>
    <row r="244" spans="1:1">
      <c r="A244" s="90"/>
    </row>
    <row r="245" spans="1:1">
      <c r="A245" s="90"/>
    </row>
    <row r="246" spans="1:1">
      <c r="A246" s="90"/>
    </row>
    <row r="247" spans="1:1">
      <c r="A247" s="90"/>
    </row>
    <row r="248" spans="1:1">
      <c r="A248" s="90"/>
    </row>
    <row r="249" spans="1:1">
      <c r="A249" s="90"/>
    </row>
    <row r="250" spans="1:1">
      <c r="A250" s="90"/>
    </row>
    <row r="251" spans="1:1">
      <c r="A251" s="90"/>
    </row>
    <row r="252" spans="1:1">
      <c r="A252" s="90"/>
    </row>
    <row r="253" spans="1:1">
      <c r="A253" s="90"/>
    </row>
    <row r="254" spans="1:1">
      <c r="A254" s="90"/>
    </row>
    <row r="255" spans="1:1">
      <c r="A255" s="90"/>
    </row>
    <row r="256" spans="1:1">
      <c r="A256" s="90"/>
    </row>
    <row r="257" spans="1:1">
      <c r="A257" s="90"/>
    </row>
    <row r="258" spans="1:1">
      <c r="A258" s="90"/>
    </row>
    <row r="259" spans="1:1">
      <c r="A259" s="90"/>
    </row>
    <row r="260" spans="1:1">
      <c r="A260" s="90"/>
    </row>
    <row r="261" spans="1:1">
      <c r="A261" s="90"/>
    </row>
    <row r="262" spans="1:1">
      <c r="A262" s="90"/>
    </row>
    <row r="263" spans="1:1">
      <c r="A263" s="90"/>
    </row>
    <row r="264" spans="1:1">
      <c r="A264" s="90"/>
    </row>
    <row r="265" spans="1:1">
      <c r="A265" s="90"/>
    </row>
    <row r="266" spans="1:1">
      <c r="A266" s="90"/>
    </row>
    <row r="267" spans="1:1">
      <c r="A267" s="90"/>
    </row>
    <row r="268" spans="1:1">
      <c r="A268" s="90"/>
    </row>
    <row r="269" spans="1:1">
      <c r="A269" s="90"/>
    </row>
    <row r="270" spans="1:1">
      <c r="A270" s="90"/>
    </row>
    <row r="271" spans="1:1">
      <c r="A271" s="90"/>
    </row>
    <row r="272" spans="1:1">
      <c r="A272" s="90"/>
    </row>
    <row r="273" spans="1:1">
      <c r="A273" s="90"/>
    </row>
    <row r="274" spans="1:1">
      <c r="A274" s="90"/>
    </row>
    <row r="275" spans="1:1">
      <c r="A275" s="90"/>
    </row>
    <row r="276" spans="1:1">
      <c r="A276" s="90"/>
    </row>
    <row r="277" spans="1:1">
      <c r="A277" s="90"/>
    </row>
    <row r="278" spans="1:1">
      <c r="A278" s="90"/>
    </row>
    <row r="279" spans="1:1">
      <c r="A279" s="90"/>
    </row>
    <row r="280" spans="1:1">
      <c r="A280" s="90"/>
    </row>
    <row r="281" spans="1:1">
      <c r="A281" s="90"/>
    </row>
    <row r="282" spans="1:1">
      <c r="A282" s="90"/>
    </row>
    <row r="283" spans="1:1">
      <c r="A283" s="90"/>
    </row>
    <row r="284" spans="1:1">
      <c r="A284" s="90"/>
    </row>
    <row r="285" spans="1:1">
      <c r="A285" s="90"/>
    </row>
    <row r="286" spans="1:1">
      <c r="A286" s="90"/>
    </row>
    <row r="287" spans="1:1">
      <c r="A287" s="90"/>
    </row>
    <row r="288" spans="1:1">
      <c r="A288" s="90"/>
    </row>
    <row r="289" spans="1:1">
      <c r="A289" s="90"/>
    </row>
    <row r="290" spans="1:1">
      <c r="A290" s="90"/>
    </row>
    <row r="291" spans="1:1">
      <c r="A291" s="90"/>
    </row>
    <row r="292" spans="1:1">
      <c r="A292" s="90"/>
    </row>
    <row r="293" spans="1:1">
      <c r="A293" s="90"/>
    </row>
    <row r="294" spans="1:1">
      <c r="A294" s="90"/>
    </row>
    <row r="295" spans="1:1">
      <c r="A295" s="90"/>
    </row>
    <row r="296" spans="1:1">
      <c r="A296" s="90"/>
    </row>
    <row r="297" spans="1:1">
      <c r="A297" s="90"/>
    </row>
    <row r="298" spans="1:1">
      <c r="A298" s="90"/>
    </row>
    <row r="299" spans="1:1">
      <c r="A299" s="90"/>
    </row>
    <row r="300" spans="1:1">
      <c r="A300" s="90"/>
    </row>
    <row r="301" spans="1:1">
      <c r="A301" s="90"/>
    </row>
    <row r="302" spans="1:1">
      <c r="A302" s="90"/>
    </row>
    <row r="303" spans="1:1">
      <c r="A303" s="90"/>
    </row>
    <row r="304" spans="1:1">
      <c r="A304" s="90"/>
    </row>
    <row r="305" spans="1:1">
      <c r="A305" s="90"/>
    </row>
    <row r="306" spans="1:1">
      <c r="A306" s="90"/>
    </row>
    <row r="307" spans="1:1">
      <c r="A307" s="90"/>
    </row>
    <row r="308" spans="1:1">
      <c r="A308" s="90"/>
    </row>
    <row r="309" spans="1:1">
      <c r="A309" s="90"/>
    </row>
    <row r="310" spans="1:1">
      <c r="A310" s="90"/>
    </row>
    <row r="311" spans="1:1">
      <c r="A311" s="90"/>
    </row>
    <row r="312" spans="1:1">
      <c r="A312" s="90"/>
    </row>
    <row r="313" spans="1:1">
      <c r="A313" s="90"/>
    </row>
    <row r="314" spans="1:1">
      <c r="A314" s="90"/>
    </row>
    <row r="315" spans="1:1">
      <c r="A315" s="90"/>
    </row>
    <row r="316" spans="1:1">
      <c r="A316" s="90"/>
    </row>
    <row r="317" spans="1:1">
      <c r="A317" s="90"/>
    </row>
    <row r="318" spans="1:1">
      <c r="A318" s="90"/>
    </row>
    <row r="319" spans="1:1">
      <c r="A319" s="90"/>
    </row>
    <row r="320" spans="1:1">
      <c r="A320" s="90"/>
    </row>
    <row r="321" spans="1:1">
      <c r="A321" s="90"/>
    </row>
    <row r="322" spans="1:1">
      <c r="A322" s="90"/>
    </row>
    <row r="323" spans="1:1">
      <c r="A323" s="90"/>
    </row>
    <row r="324" spans="1:1">
      <c r="A324" s="90"/>
    </row>
    <row r="325" spans="1:1">
      <c r="A325" s="90"/>
    </row>
    <row r="326" spans="1:1">
      <c r="A326" s="90"/>
    </row>
    <row r="327" spans="1:1">
      <c r="A327" s="90"/>
    </row>
    <row r="328" spans="1:1">
      <c r="A328" s="90"/>
    </row>
    <row r="329" spans="1:1">
      <c r="A329" s="90"/>
    </row>
    <row r="330" spans="1:1">
      <c r="A330" s="90"/>
    </row>
    <row r="331" spans="1:1">
      <c r="A331" s="90"/>
    </row>
    <row r="332" spans="1:1">
      <c r="A332" s="90"/>
    </row>
    <row r="333" spans="1:1">
      <c r="A333" s="90"/>
    </row>
    <row r="334" spans="1:1">
      <c r="A334" s="90"/>
    </row>
    <row r="335" spans="1:1">
      <c r="A335" s="90"/>
    </row>
    <row r="336" spans="1:1">
      <c r="A336" s="90"/>
    </row>
    <row r="337" spans="1:1">
      <c r="A337" s="90"/>
    </row>
    <row r="338" spans="1:1">
      <c r="A338" s="90"/>
    </row>
    <row r="339" spans="1:1">
      <c r="A339" s="90"/>
    </row>
    <row r="340" spans="1:1">
      <c r="A340" s="90"/>
    </row>
    <row r="341" spans="1:1">
      <c r="A341" s="90"/>
    </row>
    <row r="342" spans="1:1">
      <c r="A342" s="90"/>
    </row>
    <row r="343" spans="1:1">
      <c r="A343" s="90"/>
    </row>
    <row r="344" spans="1:1">
      <c r="A344" s="90"/>
    </row>
    <row r="345" spans="1:1">
      <c r="A345" s="90"/>
    </row>
    <row r="346" spans="1:1">
      <c r="A346" s="90"/>
    </row>
    <row r="347" spans="1:1">
      <c r="A347" s="90"/>
    </row>
    <row r="348" spans="1:1">
      <c r="A348" s="90"/>
    </row>
    <row r="349" spans="1:1">
      <c r="A349" s="90"/>
    </row>
    <row r="350" spans="1:1">
      <c r="A350" s="90"/>
    </row>
    <row r="351" spans="1:1">
      <c r="A351" s="90"/>
    </row>
    <row r="352" spans="1:1">
      <c r="A352" s="90"/>
    </row>
    <row r="353" spans="1:1">
      <c r="A353" s="90"/>
    </row>
    <row r="354" spans="1:1">
      <c r="A354" s="90"/>
    </row>
    <row r="355" spans="1:1">
      <c r="A355" s="90"/>
    </row>
    <row r="356" spans="1:1">
      <c r="A356" s="90"/>
    </row>
    <row r="357" spans="1:1">
      <c r="A357" s="90"/>
    </row>
    <row r="358" spans="1:1">
      <c r="A358" s="90"/>
    </row>
    <row r="359" spans="1:1">
      <c r="A359" s="90"/>
    </row>
    <row r="360" spans="1:1">
      <c r="A360" s="90"/>
    </row>
    <row r="361" spans="1:1">
      <c r="A361" s="90"/>
    </row>
    <row r="362" spans="1:1">
      <c r="A362" s="90"/>
    </row>
    <row r="363" spans="1:1">
      <c r="A363" s="90"/>
    </row>
    <row r="364" spans="1:1">
      <c r="A364" s="90"/>
    </row>
    <row r="365" spans="1:1">
      <c r="A365" s="90"/>
    </row>
    <row r="366" spans="1:1">
      <c r="A366" s="90"/>
    </row>
    <row r="367" spans="1:1">
      <c r="A367" s="90"/>
    </row>
    <row r="368" spans="1:1">
      <c r="A368" s="90"/>
    </row>
    <row r="369" spans="1:1">
      <c r="A369" s="90"/>
    </row>
    <row r="370" spans="1:1">
      <c r="A370" s="90"/>
    </row>
    <row r="371" spans="1:1">
      <c r="A371" s="90"/>
    </row>
    <row r="372" spans="1:1">
      <c r="A372" s="90"/>
    </row>
    <row r="373" spans="1:1">
      <c r="A373" s="90"/>
    </row>
    <row r="374" spans="1:1">
      <c r="A374" s="90"/>
    </row>
    <row r="375" spans="1:1">
      <c r="A375" s="90"/>
    </row>
    <row r="376" spans="1:1">
      <c r="A376" s="90"/>
    </row>
    <row r="377" spans="1:1">
      <c r="A377" s="90"/>
    </row>
    <row r="378" spans="1:1">
      <c r="A378" s="90"/>
    </row>
    <row r="379" spans="1:1">
      <c r="A379" s="90"/>
    </row>
    <row r="380" spans="1:1">
      <c r="A380" s="90"/>
    </row>
    <row r="381" spans="1:1">
      <c r="A381" s="90"/>
    </row>
    <row r="382" spans="1:1">
      <c r="A382" s="90"/>
    </row>
    <row r="383" spans="1:1">
      <c r="A383" s="90"/>
    </row>
    <row r="384" spans="1:1">
      <c r="A384" s="90"/>
    </row>
    <row r="385" spans="1:1">
      <c r="A385" s="90"/>
    </row>
    <row r="386" spans="1:1">
      <c r="A386" s="90"/>
    </row>
    <row r="387" spans="1:1">
      <c r="A387" s="90"/>
    </row>
    <row r="388" spans="1:1">
      <c r="A388" s="90"/>
    </row>
    <row r="389" spans="1:1">
      <c r="A389" s="90"/>
    </row>
    <row r="390" spans="1:1">
      <c r="A390" s="90"/>
    </row>
    <row r="391" spans="1:1">
      <c r="A391" s="90"/>
    </row>
    <row r="392" spans="1:1">
      <c r="A392" s="90"/>
    </row>
    <row r="393" spans="1:1">
      <c r="A393" s="90"/>
    </row>
    <row r="394" spans="1:1">
      <c r="A394" s="90"/>
    </row>
    <row r="395" spans="1:1">
      <c r="A395" s="90"/>
    </row>
    <row r="396" spans="1:1">
      <c r="A396" s="90"/>
    </row>
    <row r="397" spans="1:1">
      <c r="A397" s="90"/>
    </row>
    <row r="398" spans="1:1">
      <c r="A398" s="90"/>
    </row>
    <row r="399" spans="1:1">
      <c r="A399" s="90"/>
    </row>
    <row r="400" spans="1:1">
      <c r="A400" s="90"/>
    </row>
    <row r="401" spans="1:1">
      <c r="A401" s="90"/>
    </row>
    <row r="402" spans="1:1">
      <c r="A402" s="90"/>
    </row>
    <row r="403" spans="1:1">
      <c r="A403" s="90"/>
    </row>
    <row r="404" spans="1:1">
      <c r="A404" s="90"/>
    </row>
    <row r="405" spans="1:1">
      <c r="A405" s="90"/>
    </row>
    <row r="406" spans="1:1">
      <c r="A406" s="90"/>
    </row>
    <row r="407" spans="1:1">
      <c r="A407" s="90"/>
    </row>
    <row r="408" spans="1:1">
      <c r="A408" s="90"/>
    </row>
    <row r="409" spans="1:1">
      <c r="A409" s="90"/>
    </row>
    <row r="410" spans="1:1">
      <c r="A410" s="90"/>
    </row>
    <row r="411" spans="1:1">
      <c r="A411" s="90"/>
    </row>
    <row r="412" spans="1:1">
      <c r="A412" s="90"/>
    </row>
    <row r="413" spans="1:1">
      <c r="A413" s="90"/>
    </row>
    <row r="414" spans="1:1">
      <c r="A414" s="90"/>
    </row>
    <row r="415" spans="1:1">
      <c r="A415" s="90"/>
    </row>
    <row r="416" spans="1:1">
      <c r="A416" s="90"/>
    </row>
    <row r="417" spans="1:1">
      <c r="A417" s="90"/>
    </row>
    <row r="418" spans="1:1">
      <c r="A418" s="90"/>
    </row>
    <row r="419" spans="1:1">
      <c r="A419" s="90"/>
    </row>
    <row r="420" spans="1:1">
      <c r="A420" s="90"/>
    </row>
    <row r="421" spans="1:1">
      <c r="A421" s="90"/>
    </row>
    <row r="422" spans="1:1">
      <c r="A422" s="90"/>
    </row>
    <row r="423" spans="1:1">
      <c r="A423" s="90"/>
    </row>
    <row r="424" spans="1:1">
      <c r="A424" s="90"/>
    </row>
    <row r="425" spans="1:1">
      <c r="A425" s="90"/>
    </row>
    <row r="426" spans="1:1">
      <c r="A426" s="90"/>
    </row>
    <row r="427" spans="1:1">
      <c r="A427" s="90"/>
    </row>
    <row r="428" spans="1:1">
      <c r="A428" s="90"/>
    </row>
    <row r="429" spans="1:1">
      <c r="A429" s="90"/>
    </row>
    <row r="430" spans="1:1">
      <c r="A430" s="90"/>
    </row>
    <row r="431" spans="1:1">
      <c r="A431" s="90"/>
    </row>
    <row r="432" spans="1:1">
      <c r="A432" s="90"/>
    </row>
    <row r="433" spans="1:1">
      <c r="A433" s="90"/>
    </row>
    <row r="434" spans="1:1">
      <c r="A434" s="90"/>
    </row>
    <row r="435" spans="1:1">
      <c r="A435" s="90"/>
    </row>
    <row r="436" spans="1:1">
      <c r="A436" s="90"/>
    </row>
    <row r="437" spans="1:1">
      <c r="A437" s="90"/>
    </row>
    <row r="438" spans="1:1">
      <c r="A438" s="90"/>
    </row>
    <row r="439" spans="1:1">
      <c r="A439" s="90"/>
    </row>
    <row r="440" spans="1:1">
      <c r="A440" s="90"/>
    </row>
    <row r="441" spans="1:1">
      <c r="A441" s="90"/>
    </row>
    <row r="442" spans="1:1">
      <c r="A442" s="90"/>
    </row>
    <row r="443" spans="1:1">
      <c r="A443" s="90"/>
    </row>
    <row r="444" spans="1:1">
      <c r="A444" s="90"/>
    </row>
    <row r="445" spans="1:1">
      <c r="A445" s="90"/>
    </row>
    <row r="446" spans="1:1">
      <c r="A446" s="90"/>
    </row>
    <row r="447" spans="1:1">
      <c r="A447" s="90"/>
    </row>
    <row r="448" spans="1:1">
      <c r="A448" s="90"/>
    </row>
    <row r="449" spans="1:1">
      <c r="A449" s="90"/>
    </row>
    <row r="450" spans="1:1">
      <c r="A450" s="90"/>
    </row>
    <row r="451" spans="1:1">
      <c r="A451" s="90"/>
    </row>
    <row r="452" spans="1:1">
      <c r="A452" s="90"/>
    </row>
    <row r="453" spans="1:1">
      <c r="A453" s="90"/>
    </row>
    <row r="454" spans="1:1">
      <c r="A454" s="90"/>
    </row>
    <row r="455" spans="1:1">
      <c r="A455" s="90"/>
    </row>
    <row r="456" spans="1:1">
      <c r="A456" s="90"/>
    </row>
    <row r="457" spans="1:1">
      <c r="A457" s="90"/>
    </row>
    <row r="458" spans="1:1">
      <c r="A458" s="90"/>
    </row>
    <row r="459" spans="1:1">
      <c r="A459" s="90"/>
    </row>
    <row r="460" spans="1:1">
      <c r="A460" s="90"/>
    </row>
    <row r="461" spans="1:1">
      <c r="A461" s="90"/>
    </row>
    <row r="462" spans="1:1">
      <c r="A462" s="90"/>
    </row>
    <row r="463" spans="1:1">
      <c r="A463" s="90"/>
    </row>
    <row r="464" spans="1:1">
      <c r="A464" s="90"/>
    </row>
    <row r="465" spans="1:1">
      <c r="A465" s="90"/>
    </row>
    <row r="466" spans="1:1">
      <c r="A466" s="90"/>
    </row>
    <row r="467" spans="1:1">
      <c r="A467" s="90"/>
    </row>
    <row r="468" spans="1:1">
      <c r="A468" s="90"/>
    </row>
    <row r="469" spans="1:1">
      <c r="A469" s="90"/>
    </row>
    <row r="470" spans="1:1">
      <c r="A470" s="90"/>
    </row>
    <row r="471" spans="1:1">
      <c r="A471" s="90"/>
    </row>
    <row r="472" spans="1:1">
      <c r="A472" s="90"/>
    </row>
    <row r="473" spans="1:1">
      <c r="A473" s="90"/>
    </row>
    <row r="474" spans="1:1">
      <c r="A474" s="90"/>
    </row>
    <row r="475" spans="1:1">
      <c r="A475" s="90"/>
    </row>
    <row r="476" spans="1:1">
      <c r="A476" s="90"/>
    </row>
    <row r="477" spans="1:1">
      <c r="A477" s="90"/>
    </row>
    <row r="478" spans="1:1">
      <c r="A478" s="90"/>
    </row>
    <row r="479" spans="1:1">
      <c r="A479" s="90"/>
    </row>
    <row r="480" spans="1:1">
      <c r="A480" s="90"/>
    </row>
    <row r="481" spans="1:1">
      <c r="A481" s="90"/>
    </row>
    <row r="482" spans="1:1">
      <c r="A482" s="90"/>
    </row>
    <row r="483" spans="1:1">
      <c r="A483" s="90"/>
    </row>
    <row r="484" spans="1:1">
      <c r="A484" s="90"/>
    </row>
    <row r="485" spans="1:1">
      <c r="A485" s="90"/>
    </row>
    <row r="486" spans="1:1">
      <c r="A486" s="90"/>
    </row>
    <row r="487" spans="1:1">
      <c r="A487" s="90"/>
    </row>
    <row r="488" spans="1:1">
      <c r="A488" s="90"/>
    </row>
    <row r="489" spans="1:1">
      <c r="A489" s="90"/>
    </row>
    <row r="490" spans="1:1">
      <c r="A490" s="90"/>
    </row>
    <row r="491" spans="1:1">
      <c r="A491" s="90"/>
    </row>
    <row r="492" spans="1:1">
      <c r="A492" s="90"/>
    </row>
    <row r="493" spans="1:1">
      <c r="A493" s="90"/>
    </row>
    <row r="494" spans="1:1">
      <c r="A494" s="90"/>
    </row>
    <row r="495" spans="1:1">
      <c r="A495" s="90"/>
    </row>
    <row r="496" spans="1:1">
      <c r="A496" s="90"/>
    </row>
    <row r="497" spans="1:1">
      <c r="A497" s="90"/>
    </row>
    <row r="498" spans="1:1">
      <c r="A498" s="90"/>
    </row>
    <row r="499" spans="1:1">
      <c r="A499" s="90"/>
    </row>
    <row r="500" spans="1:1">
      <c r="A500" s="90"/>
    </row>
    <row r="501" spans="1:1">
      <c r="A501" s="90"/>
    </row>
    <row r="502" spans="1:1">
      <c r="A502" s="90"/>
    </row>
    <row r="503" spans="1:1">
      <c r="A503" s="90"/>
    </row>
    <row r="504" spans="1:1">
      <c r="A504" s="90"/>
    </row>
    <row r="505" spans="1:1">
      <c r="A505" s="90"/>
    </row>
    <row r="506" spans="1:1">
      <c r="A506" s="90"/>
    </row>
    <row r="507" spans="1:1">
      <c r="A507" s="90"/>
    </row>
    <row r="508" spans="1:1">
      <c r="A508" s="90"/>
    </row>
    <row r="509" spans="1:1">
      <c r="A509" s="90"/>
    </row>
    <row r="510" spans="1:1">
      <c r="A510" s="90"/>
    </row>
    <row r="511" spans="1:1">
      <c r="A511" s="90"/>
    </row>
    <row r="512" spans="1:1">
      <c r="A512" s="90"/>
    </row>
    <row r="513" spans="1:1">
      <c r="A513" s="90"/>
    </row>
    <row r="514" spans="1:1">
      <c r="A514" s="90"/>
    </row>
    <row r="515" spans="1:1">
      <c r="A515" s="90"/>
    </row>
    <row r="516" spans="1:1">
      <c r="A516" s="90"/>
    </row>
    <row r="517" spans="1:1">
      <c r="A517" s="90"/>
    </row>
    <row r="518" spans="1:1">
      <c r="A518" s="90"/>
    </row>
    <row r="519" spans="1:1">
      <c r="A519" s="90"/>
    </row>
    <row r="520" spans="1:1">
      <c r="A520" s="90"/>
    </row>
    <row r="521" spans="1:1">
      <c r="A521" s="90"/>
    </row>
    <row r="522" spans="1:1">
      <c r="A522" s="90"/>
    </row>
    <row r="523" spans="1:1">
      <c r="A523" s="90"/>
    </row>
    <row r="524" spans="1:1">
      <c r="A524" s="90"/>
    </row>
    <row r="525" spans="1:1">
      <c r="A525" s="90"/>
    </row>
    <row r="526" spans="1:1">
      <c r="A526" s="90"/>
    </row>
    <row r="527" spans="1:1">
      <c r="A527" s="90"/>
    </row>
    <row r="528" spans="1:1">
      <c r="A528" s="90"/>
    </row>
    <row r="529" spans="1:1">
      <c r="A529" s="90"/>
    </row>
    <row r="530" spans="1:1">
      <c r="A530" s="90"/>
    </row>
    <row r="531" spans="1:1">
      <c r="A531" s="90"/>
    </row>
    <row r="532" spans="1:1">
      <c r="A532" s="90"/>
    </row>
    <row r="533" spans="1:1">
      <c r="A533" s="90"/>
    </row>
    <row r="534" spans="1:1">
      <c r="A534" s="90"/>
    </row>
    <row r="535" spans="1:1">
      <c r="A535" s="90"/>
    </row>
    <row r="536" spans="1:1">
      <c r="A536" s="90"/>
    </row>
    <row r="537" spans="1:1">
      <c r="A537" s="90"/>
    </row>
    <row r="538" spans="1:1">
      <c r="A538" s="90"/>
    </row>
    <row r="539" spans="1:1">
      <c r="A539" s="90"/>
    </row>
    <row r="540" spans="1:1">
      <c r="A540" s="90"/>
    </row>
    <row r="541" spans="1:1">
      <c r="A541" s="90"/>
    </row>
    <row r="542" spans="1:1">
      <c r="A542" s="90"/>
    </row>
    <row r="543" spans="1:1">
      <c r="A543" s="90"/>
    </row>
    <row r="544" spans="1:1">
      <c r="A544" s="90"/>
    </row>
    <row r="545" spans="1:1">
      <c r="A545" s="90"/>
    </row>
    <row r="546" spans="1:1">
      <c r="A546" s="90"/>
    </row>
    <row r="547" spans="1:1">
      <c r="A547" s="90"/>
    </row>
    <row r="548" spans="1:1">
      <c r="A548" s="90"/>
    </row>
    <row r="549" spans="1:1">
      <c r="A549" s="90"/>
    </row>
    <row r="550" spans="1:1">
      <c r="A550" s="90"/>
    </row>
    <row r="551" spans="1:1">
      <c r="A551" s="90"/>
    </row>
    <row r="552" spans="1:1">
      <c r="A552" s="90"/>
    </row>
    <row r="553" spans="1:1">
      <c r="A553" s="90"/>
    </row>
    <row r="554" spans="1:1">
      <c r="A554" s="90"/>
    </row>
    <row r="555" spans="1:1">
      <c r="A555" s="90"/>
    </row>
    <row r="556" spans="1:1">
      <c r="A556" s="90"/>
    </row>
    <row r="557" spans="1:1">
      <c r="A557" s="90"/>
    </row>
    <row r="558" spans="1:1">
      <c r="A558" s="90"/>
    </row>
    <row r="559" spans="1:1">
      <c r="A559" s="90"/>
    </row>
    <row r="560" spans="1:1">
      <c r="A560" s="90"/>
    </row>
    <row r="561" spans="1:1">
      <c r="A561" s="90"/>
    </row>
    <row r="562" spans="1:1">
      <c r="A562" s="90"/>
    </row>
    <row r="563" spans="1:1">
      <c r="A563" s="90"/>
    </row>
    <row r="564" spans="1:1">
      <c r="A564" s="90"/>
    </row>
    <row r="565" spans="1:1">
      <c r="A565" s="90"/>
    </row>
    <row r="566" spans="1:1">
      <c r="A566" s="90"/>
    </row>
    <row r="567" spans="1:1">
      <c r="A567" s="90"/>
    </row>
    <row r="568" spans="1:1">
      <c r="A568" s="90"/>
    </row>
    <row r="569" spans="1:1">
      <c r="A569" s="90"/>
    </row>
    <row r="570" spans="1:1">
      <c r="A570" s="90"/>
    </row>
    <row r="571" spans="1:1">
      <c r="A571" s="90"/>
    </row>
    <row r="572" spans="1:1">
      <c r="A572" s="90"/>
    </row>
    <row r="573" spans="1:1">
      <c r="A573" s="90"/>
    </row>
    <row r="574" spans="1:1">
      <c r="A574" s="90"/>
    </row>
    <row r="575" spans="1:1">
      <c r="A575" s="90"/>
    </row>
    <row r="576" spans="1:1">
      <c r="A576" s="90"/>
    </row>
    <row r="577" spans="1:1">
      <c r="A577" s="90"/>
    </row>
    <row r="578" spans="1:1">
      <c r="A578" s="90"/>
    </row>
    <row r="579" spans="1:1">
      <c r="A579" s="90"/>
    </row>
    <row r="580" spans="1:1">
      <c r="A580" s="90"/>
    </row>
    <row r="581" spans="1:1">
      <c r="A581" s="90"/>
    </row>
    <row r="582" spans="1:1">
      <c r="A582" s="90"/>
    </row>
    <row r="583" spans="1:1">
      <c r="A583" s="90"/>
    </row>
    <row r="584" spans="1:1">
      <c r="A584" s="90"/>
    </row>
    <row r="585" spans="1:1">
      <c r="A585" s="90"/>
    </row>
    <row r="586" spans="1:1">
      <c r="A586" s="90"/>
    </row>
    <row r="587" spans="1:1">
      <c r="A587" s="90"/>
    </row>
    <row r="588" spans="1:1">
      <c r="A588" s="90"/>
    </row>
    <row r="589" spans="1:1">
      <c r="A589" s="90"/>
    </row>
    <row r="590" spans="1:1">
      <c r="A590" s="90"/>
    </row>
    <row r="591" spans="1:1">
      <c r="A591" s="90"/>
    </row>
    <row r="592" spans="1:1">
      <c r="A592" s="90"/>
    </row>
    <row r="593" spans="1:1">
      <c r="A593" s="90"/>
    </row>
    <row r="594" spans="1:1">
      <c r="A594" s="90"/>
    </row>
    <row r="595" spans="1:1">
      <c r="A595" s="90"/>
    </row>
    <row r="596" spans="1:1">
      <c r="A596" s="90"/>
    </row>
    <row r="597" spans="1:1">
      <c r="A597" s="90"/>
    </row>
    <row r="598" spans="1:1">
      <c r="A598" s="90"/>
    </row>
    <row r="599" spans="1:1">
      <c r="A599" s="90"/>
    </row>
    <row r="600" spans="1:1">
      <c r="A600" s="90"/>
    </row>
    <row r="601" spans="1:1">
      <c r="A601" s="90"/>
    </row>
    <row r="602" spans="1:1">
      <c r="A602" s="90"/>
    </row>
    <row r="603" spans="1:1">
      <c r="A603" s="90"/>
    </row>
    <row r="604" spans="1:1">
      <c r="A604" s="90"/>
    </row>
    <row r="605" spans="1:1">
      <c r="A605" s="90"/>
    </row>
    <row r="606" spans="1:1">
      <c r="A606" s="90"/>
    </row>
    <row r="607" spans="1:1">
      <c r="A607" s="90"/>
    </row>
    <row r="608" spans="1:1">
      <c r="A608" s="90"/>
    </row>
    <row r="609" spans="1:1">
      <c r="A609" s="90"/>
    </row>
    <row r="610" spans="1:1">
      <c r="A610" s="90"/>
    </row>
    <row r="611" spans="1:1">
      <c r="A611" s="90"/>
    </row>
    <row r="612" spans="1:1">
      <c r="A612" s="90"/>
    </row>
    <row r="613" spans="1:1">
      <c r="A613" s="90"/>
    </row>
    <row r="614" spans="1:1">
      <c r="A614" s="90"/>
    </row>
    <row r="615" spans="1:1">
      <c r="A615" s="90"/>
    </row>
    <row r="616" spans="1:1">
      <c r="A616" s="90"/>
    </row>
    <row r="617" spans="1:1">
      <c r="A617" s="90"/>
    </row>
    <row r="618" spans="1:1">
      <c r="A618" s="90"/>
    </row>
    <row r="619" spans="1:1">
      <c r="A619" s="90"/>
    </row>
    <row r="620" spans="1:1">
      <c r="A620" s="90"/>
    </row>
    <row r="621" spans="1:1">
      <c r="A621" s="90"/>
    </row>
    <row r="622" spans="1:1">
      <c r="A622" s="90"/>
    </row>
    <row r="623" spans="1:1">
      <c r="A623" s="90"/>
    </row>
    <row r="624" spans="1:1">
      <c r="A624" s="90"/>
    </row>
    <row r="625" spans="1:1">
      <c r="A625" s="90"/>
    </row>
    <row r="626" spans="1:1">
      <c r="A626" s="90"/>
    </row>
    <row r="627" spans="1:1">
      <c r="A627" s="90"/>
    </row>
    <row r="628" spans="1:1">
      <c r="A628" s="90"/>
    </row>
    <row r="629" spans="1:1">
      <c r="A629" s="90"/>
    </row>
    <row r="630" spans="1:1">
      <c r="A630" s="90"/>
    </row>
    <row r="631" spans="1:1">
      <c r="A631" s="90"/>
    </row>
    <row r="632" spans="1:1">
      <c r="A632" s="90"/>
    </row>
    <row r="633" spans="1:1">
      <c r="A633" s="90"/>
    </row>
    <row r="634" spans="1:1">
      <c r="A634" s="90"/>
    </row>
    <row r="635" spans="1:1">
      <c r="A635" s="90"/>
    </row>
    <row r="636" spans="1:1">
      <c r="A636" s="90"/>
    </row>
    <row r="637" spans="1:1">
      <c r="A637" s="90"/>
    </row>
    <row r="638" spans="1:1">
      <c r="A638" s="90"/>
    </row>
    <row r="639" spans="1:1">
      <c r="A639" s="90"/>
    </row>
    <row r="640" spans="1:1">
      <c r="A640" s="90"/>
    </row>
    <row r="641" spans="1:1">
      <c r="A641" s="90"/>
    </row>
    <row r="642" spans="1:1">
      <c r="A642" s="90"/>
    </row>
    <row r="643" spans="1:1">
      <c r="A643" s="90"/>
    </row>
    <row r="644" spans="1:1">
      <c r="A644" s="90"/>
    </row>
    <row r="645" spans="1:1">
      <c r="A645" s="90"/>
    </row>
    <row r="646" spans="1:1">
      <c r="A646" s="90"/>
    </row>
    <row r="647" spans="1:1">
      <c r="A647" s="90"/>
    </row>
    <row r="648" spans="1:1">
      <c r="A648" s="90"/>
    </row>
    <row r="649" spans="1:1">
      <c r="A649" s="90"/>
    </row>
    <row r="650" spans="1:1">
      <c r="A650" s="90"/>
    </row>
    <row r="651" spans="1:1">
      <c r="A651" s="90"/>
    </row>
    <row r="652" spans="1:1">
      <c r="A652" s="90"/>
    </row>
    <row r="653" spans="1:1">
      <c r="A653" s="90"/>
    </row>
    <row r="654" spans="1:1">
      <c r="A654" s="90"/>
    </row>
    <row r="655" spans="1:1">
      <c r="A655" s="90"/>
    </row>
    <row r="656" spans="1:1">
      <c r="A656" s="90"/>
    </row>
    <row r="657" spans="1:1">
      <c r="A657" s="90"/>
    </row>
    <row r="658" spans="1:1">
      <c r="A658" s="90"/>
    </row>
    <row r="659" spans="1:1">
      <c r="A659" s="90"/>
    </row>
    <row r="660" spans="1:1">
      <c r="A660" s="90"/>
    </row>
    <row r="661" spans="1:1">
      <c r="A661" s="90"/>
    </row>
    <row r="662" spans="1:1">
      <c r="A662" s="90"/>
    </row>
    <row r="663" spans="1:1">
      <c r="A663" s="90"/>
    </row>
    <row r="664" spans="1:1">
      <c r="A664" s="90"/>
    </row>
    <row r="665" spans="1:1">
      <c r="A665" s="90"/>
    </row>
    <row r="666" spans="1:1">
      <c r="A666" s="90"/>
    </row>
    <row r="667" spans="1:1">
      <c r="A667" s="90"/>
    </row>
    <row r="668" spans="1:1">
      <c r="A668" s="90"/>
    </row>
    <row r="669" spans="1:1">
      <c r="A669" s="90"/>
    </row>
    <row r="670" spans="1:1">
      <c r="A670" s="90"/>
    </row>
    <row r="671" spans="1:1">
      <c r="A671" s="90"/>
    </row>
    <row r="672" spans="1:1">
      <c r="A672" s="90"/>
    </row>
    <row r="673" spans="1:1">
      <c r="A673" s="90"/>
    </row>
    <row r="674" spans="1:1">
      <c r="A674" s="90"/>
    </row>
    <row r="675" spans="1:1">
      <c r="A675" s="90"/>
    </row>
    <row r="676" spans="1:1">
      <c r="A676" s="90"/>
    </row>
    <row r="677" spans="1:1">
      <c r="A677" s="90"/>
    </row>
    <row r="678" spans="1:1">
      <c r="A678" s="90"/>
    </row>
    <row r="679" spans="1:1">
      <c r="A679" s="90"/>
    </row>
    <row r="680" spans="1:1">
      <c r="A680" s="90"/>
    </row>
    <row r="681" spans="1:1">
      <c r="A681" s="90"/>
    </row>
    <row r="682" spans="1:1">
      <c r="A682" s="90"/>
    </row>
    <row r="683" spans="1:1">
      <c r="A683" s="90"/>
    </row>
    <row r="684" spans="1:1">
      <c r="A684" s="90"/>
    </row>
    <row r="685" spans="1:1">
      <c r="A685" s="90"/>
    </row>
    <row r="686" spans="1:1">
      <c r="A686" s="90"/>
    </row>
    <row r="687" spans="1:1">
      <c r="A687" s="90"/>
    </row>
    <row r="688" spans="1:1">
      <c r="A688" s="90"/>
    </row>
    <row r="689" spans="1:1">
      <c r="A689" s="90"/>
    </row>
    <row r="690" spans="1:1">
      <c r="A690" s="90"/>
    </row>
    <row r="691" spans="1:1">
      <c r="A691" s="90"/>
    </row>
    <row r="692" spans="1:1">
      <c r="A692" s="90"/>
    </row>
    <row r="693" spans="1:1">
      <c r="A693" s="90"/>
    </row>
    <row r="694" spans="1:1">
      <c r="A694" s="90"/>
    </row>
    <row r="695" spans="1:1">
      <c r="A695" s="90"/>
    </row>
    <row r="696" spans="1:1">
      <c r="A696" s="90"/>
    </row>
    <row r="697" spans="1:1">
      <c r="A697" s="90"/>
    </row>
    <row r="698" spans="1:1">
      <c r="A698" s="90"/>
    </row>
    <row r="699" spans="1:1">
      <c r="A699" s="90"/>
    </row>
    <row r="700" spans="1:1">
      <c r="A700" s="90"/>
    </row>
    <row r="701" spans="1:1">
      <c r="A701" s="90"/>
    </row>
    <row r="702" spans="1:1">
      <c r="A702" s="90"/>
    </row>
    <row r="703" spans="1:1">
      <c r="A703" s="90"/>
    </row>
    <row r="704" spans="1:1">
      <c r="A704" s="90"/>
    </row>
    <row r="705" spans="1:1">
      <c r="A705" s="90"/>
    </row>
    <row r="706" spans="1:1">
      <c r="A706" s="90"/>
    </row>
    <row r="707" spans="1:1">
      <c r="A707" s="90"/>
    </row>
    <row r="708" spans="1:1">
      <c r="A708" s="90"/>
    </row>
    <row r="709" spans="1:1">
      <c r="A709" s="90"/>
    </row>
    <row r="710" spans="1:1">
      <c r="A710" s="90"/>
    </row>
    <row r="711" spans="1:1">
      <c r="A711" s="90"/>
    </row>
    <row r="712" spans="1:1">
      <c r="A712" s="90"/>
    </row>
    <row r="713" spans="1:1">
      <c r="A713" s="90"/>
    </row>
    <row r="714" spans="1:1">
      <c r="A714" s="90"/>
    </row>
    <row r="715" spans="1:1">
      <c r="A715" s="90"/>
    </row>
    <row r="716" spans="1:1">
      <c r="A716" s="90"/>
    </row>
    <row r="717" spans="1:1">
      <c r="A717" s="90"/>
    </row>
    <row r="718" spans="1:1">
      <c r="A718" s="90"/>
    </row>
    <row r="719" spans="1:1">
      <c r="A719" s="90"/>
    </row>
    <row r="720" spans="1:1">
      <c r="A720" s="90"/>
    </row>
    <row r="721" spans="1:1">
      <c r="A721" s="90"/>
    </row>
    <row r="722" spans="1:1">
      <c r="A722" s="90"/>
    </row>
    <row r="723" spans="1:1">
      <c r="A723" s="90"/>
    </row>
    <row r="724" spans="1:1">
      <c r="A724" s="90"/>
    </row>
    <row r="725" spans="1:1">
      <c r="A725" s="90"/>
    </row>
    <row r="726" spans="1:1">
      <c r="A726" s="90"/>
    </row>
    <row r="727" spans="1:1">
      <c r="A727" s="90"/>
    </row>
    <row r="728" spans="1:1">
      <c r="A728" s="90"/>
    </row>
    <row r="729" spans="1:1">
      <c r="A729" s="90"/>
    </row>
    <row r="730" spans="1:1">
      <c r="A730" s="90"/>
    </row>
    <row r="731" spans="1:1">
      <c r="A731" s="90"/>
    </row>
    <row r="732" spans="1:1">
      <c r="A732" s="90"/>
    </row>
    <row r="733" spans="1:1">
      <c r="A733" s="90"/>
    </row>
    <row r="734" spans="1:1">
      <c r="A734" s="90"/>
    </row>
    <row r="735" spans="1:1">
      <c r="A735" s="90"/>
    </row>
    <row r="736" spans="1:1">
      <c r="A736" s="90"/>
    </row>
    <row r="737" spans="1:1">
      <c r="A737" s="90"/>
    </row>
    <row r="738" spans="1:1">
      <c r="A738" s="90"/>
    </row>
    <row r="739" spans="1:1">
      <c r="A739" s="90"/>
    </row>
    <row r="740" spans="1:1">
      <c r="A740" s="90"/>
    </row>
    <row r="741" spans="1:1">
      <c r="A741" s="90"/>
    </row>
    <row r="742" spans="1:1">
      <c r="A742" s="90"/>
    </row>
    <row r="743" spans="1:1">
      <c r="A743" s="90"/>
    </row>
    <row r="744" spans="1:1">
      <c r="A744" s="90"/>
    </row>
    <row r="745" spans="1:1">
      <c r="A745" s="90"/>
    </row>
    <row r="746" spans="1:1">
      <c r="A746" s="90"/>
    </row>
    <row r="747" spans="1:1">
      <c r="A747" s="90"/>
    </row>
    <row r="748" spans="1:1">
      <c r="A748" s="90"/>
    </row>
    <row r="749" spans="1:1">
      <c r="A749" s="90"/>
    </row>
    <row r="750" spans="1:1">
      <c r="A750" s="90"/>
    </row>
    <row r="751" spans="1:1">
      <c r="A751" s="90"/>
    </row>
    <row r="752" spans="1:1">
      <c r="A752" s="90"/>
    </row>
    <row r="753" spans="1:1">
      <c r="A753" s="90"/>
    </row>
    <row r="754" spans="1:1">
      <c r="A754" s="90"/>
    </row>
    <row r="755" spans="1:1">
      <c r="A755" s="90"/>
    </row>
    <row r="756" spans="1:1">
      <c r="A756" s="90"/>
    </row>
    <row r="757" spans="1:1">
      <c r="A757" s="90"/>
    </row>
    <row r="758" spans="1:1">
      <c r="A758" s="90"/>
    </row>
    <row r="759" spans="1:1">
      <c r="A759" s="90"/>
    </row>
    <row r="760" spans="1:1">
      <c r="A760" s="90"/>
    </row>
    <row r="761" spans="1:1">
      <c r="A761" s="90"/>
    </row>
    <row r="762" spans="1:1">
      <c r="A762" s="90"/>
    </row>
    <row r="763" spans="1:1">
      <c r="A763" s="90"/>
    </row>
    <row r="764" spans="1:1">
      <c r="A764" s="90"/>
    </row>
    <row r="765" spans="1:1">
      <c r="A765" s="90"/>
    </row>
    <row r="766" spans="1:1">
      <c r="A766" s="90"/>
    </row>
    <row r="767" spans="1:1">
      <c r="A767" s="90"/>
    </row>
    <row r="768" spans="1:1">
      <c r="A768" s="90"/>
    </row>
    <row r="769" spans="1:1">
      <c r="A769" s="90"/>
    </row>
    <row r="770" spans="1:1">
      <c r="A770" s="90"/>
    </row>
    <row r="771" spans="1:1">
      <c r="A771" s="90"/>
    </row>
    <row r="772" spans="1:1">
      <c r="A772" s="90"/>
    </row>
    <row r="773" spans="1:1">
      <c r="A773" s="90"/>
    </row>
    <row r="774" spans="1:1">
      <c r="A774" s="90"/>
    </row>
    <row r="775" spans="1:1">
      <c r="A775" s="90"/>
    </row>
    <row r="776" spans="1:1">
      <c r="A776" s="90"/>
    </row>
    <row r="777" spans="1:1">
      <c r="A777" s="90"/>
    </row>
    <row r="778" spans="1:1">
      <c r="A778" s="90"/>
    </row>
    <row r="779" spans="1:1">
      <c r="A779" s="90"/>
    </row>
    <row r="780" spans="1:1">
      <c r="A780" s="90"/>
    </row>
    <row r="781" spans="1:1">
      <c r="A781" s="90"/>
    </row>
    <row r="782" spans="1:1">
      <c r="A782" s="90"/>
    </row>
    <row r="783" spans="1:1">
      <c r="A783" s="90"/>
    </row>
    <row r="784" spans="1:1">
      <c r="A784" s="90"/>
    </row>
    <row r="785" spans="1:1">
      <c r="A785" s="90"/>
    </row>
    <row r="786" spans="1:1">
      <c r="A786" s="90"/>
    </row>
    <row r="787" spans="1:1">
      <c r="A787" s="90"/>
    </row>
    <row r="788" spans="1:1">
      <c r="A788" s="90"/>
    </row>
    <row r="789" spans="1:1">
      <c r="A789" s="90"/>
    </row>
    <row r="790" spans="1:1">
      <c r="A790" s="90"/>
    </row>
    <row r="791" spans="1:1">
      <c r="A791" s="90"/>
    </row>
    <row r="792" spans="1:1">
      <c r="A792" s="90"/>
    </row>
    <row r="793" spans="1:1">
      <c r="A793" s="90"/>
    </row>
    <row r="794" spans="1:1">
      <c r="A794" s="90"/>
    </row>
    <row r="795" spans="1:1">
      <c r="A795" s="90"/>
    </row>
    <row r="796" spans="1:1">
      <c r="A796" s="90"/>
    </row>
    <row r="797" spans="1:1">
      <c r="A797" s="90"/>
    </row>
    <row r="798" spans="1:1">
      <c r="A798" s="90"/>
    </row>
    <row r="799" spans="1:1">
      <c r="A799" s="90"/>
    </row>
    <row r="800" spans="1:1">
      <c r="A800" s="90"/>
    </row>
    <row r="801" spans="1:1">
      <c r="A801" s="90"/>
    </row>
    <row r="802" spans="1:1">
      <c r="A802" s="90"/>
    </row>
    <row r="803" spans="1:1">
      <c r="A803" s="90"/>
    </row>
    <row r="804" spans="1:1">
      <c r="A804" s="90"/>
    </row>
    <row r="805" spans="1:1">
      <c r="A805" s="90"/>
    </row>
    <row r="806" spans="1:1">
      <c r="A806" s="90"/>
    </row>
    <row r="807" spans="1:1">
      <c r="A807" s="90"/>
    </row>
    <row r="808" spans="1:1">
      <c r="A808" s="90"/>
    </row>
    <row r="809" spans="1:1">
      <c r="A809" s="90"/>
    </row>
    <row r="810" spans="1:1">
      <c r="A810" s="90"/>
    </row>
    <row r="811" spans="1:1">
      <c r="A811" s="90"/>
    </row>
    <row r="812" spans="1:1">
      <c r="A812" s="90"/>
    </row>
    <row r="813" spans="1:1">
      <c r="A813" s="90"/>
    </row>
    <row r="814" spans="1:1">
      <c r="A814" s="90"/>
    </row>
    <row r="815" spans="1:1">
      <c r="A815" s="90"/>
    </row>
    <row r="816" spans="1:1">
      <c r="A816" s="90"/>
    </row>
    <row r="817" spans="1:1">
      <c r="A817" s="90"/>
    </row>
    <row r="818" spans="1:1">
      <c r="A818" s="90"/>
    </row>
    <row r="819" spans="1:1">
      <c r="A819" s="90"/>
    </row>
    <row r="820" spans="1:1">
      <c r="A820" s="90"/>
    </row>
    <row r="821" spans="1:1">
      <c r="A821" s="90"/>
    </row>
    <row r="822" spans="1:1">
      <c r="A822" s="90"/>
    </row>
    <row r="823" spans="1:1">
      <c r="A823" s="90"/>
    </row>
    <row r="824" spans="1:1">
      <c r="A824" s="90"/>
    </row>
    <row r="825" spans="1:1">
      <c r="A825" s="90"/>
    </row>
    <row r="826" spans="1:1">
      <c r="A826" s="90"/>
    </row>
    <row r="827" spans="1:1">
      <c r="A827" s="90"/>
    </row>
    <row r="828" spans="1:1">
      <c r="A828" s="90"/>
    </row>
    <row r="829" spans="1:1">
      <c r="A829" s="90"/>
    </row>
    <row r="830" spans="1:1">
      <c r="A830" s="90"/>
    </row>
    <row r="831" spans="1:1">
      <c r="A831" s="90"/>
    </row>
    <row r="832" spans="1:1">
      <c r="A832" s="90"/>
    </row>
    <row r="833" spans="1:1">
      <c r="A833" s="90"/>
    </row>
    <row r="834" spans="1:1">
      <c r="A834" s="90"/>
    </row>
    <row r="835" spans="1:1">
      <c r="A835" s="90"/>
    </row>
    <row r="836" spans="1:1">
      <c r="A836" s="90"/>
    </row>
    <row r="837" spans="1:1">
      <c r="A837" s="90"/>
    </row>
    <row r="838" spans="1:1">
      <c r="A838" s="90"/>
    </row>
    <row r="839" spans="1:1">
      <c r="A839" s="90"/>
    </row>
    <row r="840" spans="1:1">
      <c r="A840" s="90"/>
    </row>
    <row r="841" spans="1:1">
      <c r="A841" s="90"/>
    </row>
    <row r="842" spans="1:1">
      <c r="A842" s="90"/>
    </row>
    <row r="843" spans="1:1">
      <c r="A843" s="90"/>
    </row>
    <row r="844" spans="1:1">
      <c r="A844" s="90"/>
    </row>
    <row r="845" spans="1:1">
      <c r="A845" s="90"/>
    </row>
    <row r="846" spans="1:1">
      <c r="A846" s="90"/>
    </row>
    <row r="847" spans="1:1">
      <c r="A847" s="90"/>
    </row>
    <row r="848" spans="1:1">
      <c r="A848" s="90"/>
    </row>
    <row r="849" spans="1:1">
      <c r="A849" s="90"/>
    </row>
    <row r="850" spans="1:1">
      <c r="A850" s="90"/>
    </row>
    <row r="851" spans="1:1">
      <c r="A851" s="90"/>
    </row>
    <row r="852" spans="1:1">
      <c r="A852" s="90"/>
    </row>
    <row r="853" spans="1:1">
      <c r="A853" s="90"/>
    </row>
    <row r="854" spans="1:1">
      <c r="A854" s="90"/>
    </row>
    <row r="855" spans="1:1">
      <c r="A855" s="90"/>
    </row>
    <row r="856" spans="1:1">
      <c r="A856" s="90"/>
    </row>
    <row r="857" spans="1:1">
      <c r="A857" s="90"/>
    </row>
    <row r="858" spans="1:1">
      <c r="A858" s="90"/>
    </row>
    <row r="859" spans="1:1">
      <c r="A859" s="90"/>
    </row>
    <row r="860" spans="1:1">
      <c r="A860" s="90"/>
    </row>
    <row r="861" spans="1:1">
      <c r="A861" s="90"/>
    </row>
    <row r="862" spans="1:1">
      <c r="A862" s="90"/>
    </row>
    <row r="863" spans="1:1">
      <c r="A863" s="90"/>
    </row>
    <row r="864" spans="1:1">
      <c r="A864" s="90"/>
    </row>
    <row r="865" spans="1:1">
      <c r="A865" s="90"/>
    </row>
    <row r="866" spans="1:1">
      <c r="A866" s="90"/>
    </row>
    <row r="867" spans="1:1">
      <c r="A867" s="90"/>
    </row>
    <row r="868" spans="1:1">
      <c r="A868" s="90"/>
    </row>
    <row r="869" spans="1:1">
      <c r="A869" s="90"/>
    </row>
    <row r="870" spans="1:1">
      <c r="A870" s="90"/>
    </row>
    <row r="871" spans="1:1">
      <c r="A871" s="90"/>
    </row>
    <row r="872" spans="1:1">
      <c r="A872" s="90"/>
    </row>
    <row r="873" spans="1:1">
      <c r="A873" s="90"/>
    </row>
    <row r="874" spans="1:1">
      <c r="A874" s="90"/>
    </row>
    <row r="875" spans="1:1">
      <c r="A875" s="90"/>
    </row>
    <row r="876" spans="1:1">
      <c r="A876" s="90"/>
    </row>
    <row r="877" spans="1:1">
      <c r="A877" s="90"/>
    </row>
    <row r="878" spans="1:1">
      <c r="A878" s="90"/>
    </row>
    <row r="879" spans="1:1">
      <c r="A879" s="90"/>
    </row>
    <row r="880" spans="1:1">
      <c r="A880" s="90"/>
    </row>
    <row r="881" spans="1:1">
      <c r="A881" s="90"/>
    </row>
    <row r="882" spans="1:1">
      <c r="A882" s="90"/>
    </row>
    <row r="883" spans="1:1">
      <c r="A883" s="90"/>
    </row>
    <row r="884" spans="1:1">
      <c r="A884" s="90"/>
    </row>
    <row r="885" spans="1:1">
      <c r="A885" s="90"/>
    </row>
    <row r="886" spans="1:1">
      <c r="A886" s="90"/>
    </row>
    <row r="887" spans="1:1">
      <c r="A887" s="90"/>
    </row>
    <row r="888" spans="1:1">
      <c r="A888" s="90"/>
    </row>
    <row r="889" spans="1:1">
      <c r="A889" s="90"/>
    </row>
    <row r="890" spans="1:1">
      <c r="A890" s="90"/>
    </row>
    <row r="891" spans="1:1">
      <c r="A891" s="90"/>
    </row>
    <row r="892" spans="1:1">
      <c r="A892" s="90"/>
    </row>
    <row r="893" spans="1:1">
      <c r="A893" s="90"/>
    </row>
    <row r="894" spans="1:1">
      <c r="A894" s="90"/>
    </row>
    <row r="895" spans="1:1">
      <c r="A895" s="90"/>
    </row>
    <row r="896" spans="1:1">
      <c r="A896" s="90"/>
    </row>
    <row r="897" spans="1:1">
      <c r="A897" s="90"/>
    </row>
    <row r="898" spans="1:1">
      <c r="A898" s="90"/>
    </row>
    <row r="899" spans="1:1">
      <c r="A899" s="90"/>
    </row>
    <row r="900" spans="1:1">
      <c r="A900" s="90"/>
    </row>
    <row r="901" spans="1:1">
      <c r="A901" s="90"/>
    </row>
    <row r="902" spans="1:1">
      <c r="A902" s="90"/>
    </row>
    <row r="903" spans="1:1">
      <c r="A903" s="90"/>
    </row>
    <row r="904" spans="1:1">
      <c r="A904" s="90"/>
    </row>
    <row r="905" spans="1:1">
      <c r="A905" s="90"/>
    </row>
    <row r="906" spans="1:1">
      <c r="A906" s="90"/>
    </row>
    <row r="907" spans="1:1">
      <c r="A907" s="90"/>
    </row>
    <row r="908" spans="1:1">
      <c r="A908" s="90"/>
    </row>
    <row r="909" spans="1:1">
      <c r="A909" s="90"/>
    </row>
    <row r="910" spans="1:1">
      <c r="A910" s="90"/>
    </row>
    <row r="911" spans="1:1">
      <c r="A911" s="90"/>
    </row>
    <row r="912" spans="1:1">
      <c r="A912" s="90"/>
    </row>
    <row r="913" spans="1:1">
      <c r="A913" s="90"/>
    </row>
    <row r="914" spans="1:1">
      <c r="A914" s="90"/>
    </row>
    <row r="915" spans="1:1">
      <c r="A915" s="90"/>
    </row>
    <row r="916" spans="1:1">
      <c r="A916" s="90"/>
    </row>
    <row r="917" spans="1:1">
      <c r="A917" s="90"/>
    </row>
    <row r="918" spans="1:1">
      <c r="A918" s="90"/>
    </row>
    <row r="919" spans="1:1">
      <c r="A919" s="90"/>
    </row>
    <row r="920" spans="1:1">
      <c r="A920" s="90"/>
    </row>
    <row r="921" spans="1:1">
      <c r="A921" s="90"/>
    </row>
    <row r="922" spans="1:1">
      <c r="A922" s="90"/>
    </row>
    <row r="923" spans="1:1">
      <c r="A923" s="90"/>
    </row>
  </sheetData>
  <mergeCells count="5">
    <mergeCell ref="A1:E1"/>
    <mergeCell ref="A2:E2"/>
    <mergeCell ref="A4:E4"/>
    <mergeCell ref="A5:E5"/>
    <mergeCell ref="A13:B13"/>
  </mergeCells>
  <pageMargins left="0.50972222222222197" right="0.50972222222222197" top="0.86944444444444402" bottom="0.78958333333333297" header="0" footer="0"/>
  <pageSetup paperSize="9" scale="74" orientation="portrait" r:id="rId1"/>
  <headerFooter>
    <oddHeader>&amp;C23069.168084/2026-36
PE 116/2026</oddHead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2"/>
  <sheetViews>
    <sheetView view="pageLayout" zoomScaleNormal="100" workbookViewId="0">
      <selection activeCell="A6" sqref="A6"/>
    </sheetView>
  </sheetViews>
  <sheetFormatPr defaultColWidth="9.140625" defaultRowHeight="15"/>
  <cols>
    <col min="1" max="1" width="4.7109375" style="190" customWidth="1"/>
    <col min="2" max="2" width="25.140625" style="191" customWidth="1"/>
    <col min="3" max="3" width="22" style="192" customWidth="1"/>
    <col min="4" max="4" width="12.140625" style="191" customWidth="1"/>
    <col min="5" max="5" width="23" style="191" customWidth="1"/>
    <col min="6" max="6" width="14.42578125" style="191" customWidth="1"/>
    <col min="7" max="7" width="19.5703125" style="191" customWidth="1"/>
    <col min="8" max="8" width="7.140625" style="191" customWidth="1"/>
    <col min="9" max="9" width="8.5703125" style="191" customWidth="1"/>
    <col min="10" max="10" width="7.7109375" style="191" customWidth="1"/>
    <col min="11" max="11" width="8.28515625" style="191" customWidth="1"/>
    <col min="12" max="12" width="8.7109375" style="191" customWidth="1"/>
    <col min="13" max="13" width="8" style="191" customWidth="1"/>
    <col min="14" max="14" width="7.28515625" style="191" customWidth="1"/>
    <col min="15" max="15" width="7.7109375" style="191" customWidth="1"/>
    <col min="16" max="17" width="6" style="191" customWidth="1"/>
    <col min="18" max="18" width="8.28515625" style="191" customWidth="1"/>
    <col min="19" max="16384" width="9.140625" style="191"/>
  </cols>
  <sheetData>
    <row r="1" spans="1:25" ht="14.45" customHeight="1">
      <c r="A1" s="261" t="s">
        <v>0</v>
      </c>
      <c r="B1" s="261"/>
      <c r="C1" s="261"/>
      <c r="D1" s="261"/>
      <c r="E1" s="261"/>
      <c r="F1" s="261"/>
      <c r="G1" s="194"/>
      <c r="H1" s="194"/>
      <c r="I1" s="194"/>
      <c r="J1" s="194"/>
      <c r="K1" s="194"/>
      <c r="L1" s="194"/>
      <c r="M1" s="194"/>
      <c r="N1" s="194"/>
      <c r="O1" s="194"/>
      <c r="P1" s="194"/>
      <c r="Q1" s="194"/>
      <c r="R1" s="194"/>
      <c r="S1" s="194"/>
      <c r="T1" s="194"/>
      <c r="U1" s="194"/>
      <c r="V1" s="194"/>
      <c r="W1" s="194"/>
      <c r="X1" s="194"/>
      <c r="Y1" s="194"/>
    </row>
    <row r="2" spans="1:25">
      <c r="A2" s="262" t="s">
        <v>1</v>
      </c>
      <c r="B2" s="262"/>
      <c r="C2" s="262"/>
      <c r="D2" s="262"/>
      <c r="E2" s="262"/>
      <c r="F2" s="262"/>
      <c r="G2" s="190"/>
      <c r="H2" s="190"/>
      <c r="I2" s="190"/>
      <c r="J2" s="190"/>
      <c r="K2" s="190"/>
      <c r="L2" s="190"/>
      <c r="M2" s="190"/>
      <c r="N2" s="190"/>
      <c r="O2" s="190"/>
      <c r="P2" s="190"/>
      <c r="Q2" s="190"/>
      <c r="R2" s="190"/>
    </row>
    <row r="3" spans="1:25">
      <c r="A3" s="196"/>
      <c r="B3" s="197"/>
      <c r="C3" s="197"/>
      <c r="D3" s="197"/>
      <c r="E3" s="197"/>
      <c r="F3" s="197"/>
      <c r="G3" s="197"/>
      <c r="H3" s="197"/>
      <c r="I3" s="197"/>
      <c r="J3" s="197"/>
      <c r="K3" s="197"/>
      <c r="L3" s="197"/>
      <c r="M3" s="197"/>
      <c r="N3" s="197"/>
      <c r="O3" s="197"/>
      <c r="P3" s="197"/>
      <c r="Q3" s="197"/>
      <c r="R3" s="197"/>
    </row>
    <row r="4" spans="1:25" ht="27" customHeight="1">
      <c r="A4" s="263" t="s">
        <v>36</v>
      </c>
      <c r="B4" s="263"/>
      <c r="C4" s="263"/>
      <c r="D4" s="263"/>
      <c r="E4" s="263"/>
      <c r="F4" s="263"/>
      <c r="G4" s="198"/>
    </row>
    <row r="5" spans="1:25">
      <c r="A5" s="264" t="s">
        <v>5</v>
      </c>
      <c r="B5" s="264"/>
      <c r="C5" s="264"/>
      <c r="D5" s="264"/>
      <c r="E5" s="264"/>
      <c r="F5" s="264"/>
      <c r="G5" s="199"/>
    </row>
    <row r="6" spans="1:25">
      <c r="A6" s="191"/>
      <c r="C6" s="191"/>
    </row>
    <row r="7" spans="1:25" ht="24.75" customHeight="1">
      <c r="A7" s="265" t="s">
        <v>37</v>
      </c>
      <c r="B7" s="266"/>
      <c r="C7" s="266"/>
      <c r="D7" s="266"/>
      <c r="E7" s="266"/>
      <c r="F7" s="267"/>
    </row>
    <row r="8" spans="1:25">
      <c r="A8" s="213" t="s">
        <v>6</v>
      </c>
      <c r="B8" s="268" t="s">
        <v>7</v>
      </c>
      <c r="C8" s="268"/>
      <c r="D8" s="214" t="s">
        <v>38</v>
      </c>
      <c r="E8" s="214" t="s">
        <v>39</v>
      </c>
      <c r="F8" s="215" t="s">
        <v>40</v>
      </c>
      <c r="G8" s="216"/>
    </row>
    <row r="9" spans="1:25" ht="186" customHeight="1">
      <c r="A9" s="217">
        <v>1</v>
      </c>
      <c r="B9" s="269" t="s">
        <v>41</v>
      </c>
      <c r="C9" s="269"/>
      <c r="D9" s="218">
        <v>1</v>
      </c>
      <c r="E9" s="219">
        <v>1626.46</v>
      </c>
      <c r="F9" s="220">
        <f>E9*D9</f>
        <v>1626.46</v>
      </c>
      <c r="G9" s="216"/>
    </row>
    <row r="10" spans="1:25">
      <c r="A10" s="270" t="s">
        <v>42</v>
      </c>
      <c r="B10" s="271"/>
      <c r="C10" s="271"/>
      <c r="D10" s="271"/>
      <c r="E10" s="271"/>
      <c r="F10" s="221">
        <f>SUM(F9:F9)</f>
        <v>1626.46</v>
      </c>
      <c r="G10" s="216"/>
    </row>
    <row r="11" spans="1:25">
      <c r="A11" s="272" t="s">
        <v>43</v>
      </c>
      <c r="B11" s="273"/>
      <c r="C11" s="273"/>
      <c r="D11" s="273"/>
      <c r="E11" s="273"/>
      <c r="F11" s="222">
        <f>F9/24</f>
        <v>67.769166666666706</v>
      </c>
      <c r="G11" s="216"/>
    </row>
    <row r="12" spans="1:25" ht="40.15" customHeight="1">
      <c r="A12" s="272"/>
      <c r="B12" s="273"/>
      <c r="C12" s="273"/>
      <c r="D12" s="273"/>
      <c r="E12" s="273"/>
      <c r="F12" s="222"/>
      <c r="G12" s="216"/>
    </row>
  </sheetData>
  <mergeCells count="10">
    <mergeCell ref="B8:C8"/>
    <mergeCell ref="B9:C9"/>
    <mergeCell ref="A10:E10"/>
    <mergeCell ref="A11:E11"/>
    <mergeCell ref="A12:E12"/>
    <mergeCell ref="A1:F1"/>
    <mergeCell ref="A2:F2"/>
    <mergeCell ref="A4:F4"/>
    <mergeCell ref="A5:F5"/>
    <mergeCell ref="A7:F7"/>
  </mergeCells>
  <pageMargins left="0.50972222222222197" right="0.50972222222222197" top="0.86944444444444402" bottom="0.78958333333333297" header="0" footer="0"/>
  <pageSetup paperSize="9" scale="84" orientation="portrait" r:id="rId1"/>
  <headerFooter>
    <oddHeader>&amp;C23069.168084/2026-36
PE 116/2026</oddHeader>
    <oddFooter>&amp;L&amp;A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29"/>
  <sheetViews>
    <sheetView view="pageLayout" zoomScaleNormal="100" workbookViewId="0">
      <selection activeCell="A6" sqref="A6"/>
    </sheetView>
  </sheetViews>
  <sheetFormatPr defaultColWidth="9.140625" defaultRowHeight="15"/>
  <cols>
    <col min="1" max="1" width="7.140625" style="190" customWidth="1"/>
    <col min="2" max="2" width="51" style="191" customWidth="1"/>
    <col min="3" max="3" width="16.5703125" style="191" customWidth="1"/>
    <col min="4" max="4" width="16.28515625" style="191" customWidth="1"/>
    <col min="5" max="5" width="16" style="191" customWidth="1"/>
    <col min="6" max="6" width="15.140625" style="192" customWidth="1"/>
    <col min="7" max="7" width="12.85546875" style="191" customWidth="1"/>
    <col min="8" max="8" width="18" style="191" customWidth="1"/>
    <col min="9" max="10" width="19.5703125" style="191" customWidth="1"/>
    <col min="11" max="11" width="7.140625" style="191" customWidth="1"/>
    <col min="12" max="12" width="8.5703125" style="191" customWidth="1"/>
    <col min="13" max="13" width="7.7109375" style="191" customWidth="1"/>
    <col min="14" max="14" width="8.28515625" style="191" customWidth="1"/>
    <col min="15" max="15" width="8.7109375" style="191" customWidth="1"/>
    <col min="16" max="16" width="8" style="191" customWidth="1"/>
    <col min="17" max="17" width="7.28515625" style="191" customWidth="1"/>
    <col min="18" max="18" width="7.7109375" style="191" customWidth="1"/>
    <col min="19" max="20" width="6" style="191" customWidth="1"/>
    <col min="21" max="21" width="8.28515625" style="191" customWidth="1"/>
    <col min="22" max="16384" width="9.140625" style="191"/>
  </cols>
  <sheetData>
    <row r="1" spans="1:28" ht="15.6" customHeight="1">
      <c r="A1" s="274" t="s">
        <v>0</v>
      </c>
      <c r="B1" s="274"/>
      <c r="C1" s="274"/>
      <c r="D1" s="274"/>
      <c r="E1" s="274"/>
      <c r="F1" s="193"/>
      <c r="G1" s="193"/>
      <c r="H1" s="193"/>
      <c r="I1" s="193"/>
      <c r="J1" s="194"/>
      <c r="K1" s="194"/>
      <c r="L1" s="194"/>
      <c r="M1" s="194"/>
      <c r="N1" s="194"/>
      <c r="O1" s="194"/>
      <c r="P1" s="194"/>
      <c r="Q1" s="194"/>
      <c r="R1" s="194"/>
      <c r="S1" s="194"/>
      <c r="T1" s="194"/>
      <c r="U1" s="194"/>
      <c r="V1" s="194"/>
      <c r="W1" s="194"/>
      <c r="X1" s="194"/>
      <c r="Y1" s="194"/>
      <c r="Z1" s="194"/>
      <c r="AA1" s="194"/>
      <c r="AB1" s="194"/>
    </row>
    <row r="2" spans="1:28" ht="15.75">
      <c r="A2" s="275" t="s">
        <v>1</v>
      </c>
      <c r="B2" s="275"/>
      <c r="C2" s="275"/>
      <c r="D2" s="275"/>
      <c r="E2" s="275"/>
      <c r="F2" s="195"/>
      <c r="G2" s="195"/>
      <c r="H2" s="195"/>
      <c r="I2" s="195"/>
      <c r="J2" s="190"/>
      <c r="K2" s="190"/>
      <c r="L2" s="190"/>
      <c r="M2" s="190"/>
      <c r="N2" s="190"/>
      <c r="O2" s="190"/>
      <c r="P2" s="190"/>
      <c r="Q2" s="190"/>
      <c r="R2" s="190"/>
      <c r="S2" s="190"/>
      <c r="T2" s="190"/>
      <c r="U2" s="190"/>
    </row>
    <row r="3" spans="1:28">
      <c r="A3" s="196"/>
      <c r="B3" s="197"/>
      <c r="C3" s="197"/>
      <c r="D3" s="197"/>
      <c r="E3" s="197"/>
      <c r="F3" s="197"/>
      <c r="G3" s="197"/>
      <c r="H3" s="197"/>
      <c r="I3" s="197"/>
      <c r="J3" s="197"/>
      <c r="K3" s="197"/>
      <c r="L3" s="197"/>
      <c r="M3" s="197"/>
      <c r="N3" s="197"/>
      <c r="O3" s="197"/>
      <c r="P3" s="197"/>
      <c r="Q3" s="197"/>
      <c r="R3" s="197"/>
      <c r="S3" s="197"/>
      <c r="T3" s="197"/>
      <c r="U3" s="197"/>
    </row>
    <row r="4" spans="1:28" ht="14.45" customHeight="1">
      <c r="A4" s="263" t="s">
        <v>44</v>
      </c>
      <c r="B4" s="263"/>
      <c r="C4" s="263"/>
      <c r="D4" s="263"/>
      <c r="E4" s="263"/>
      <c r="F4" s="198"/>
      <c r="G4" s="198"/>
      <c r="H4" s="198"/>
      <c r="I4" s="198"/>
      <c r="J4" s="198"/>
    </row>
    <row r="5" spans="1:28">
      <c r="A5" s="264" t="s">
        <v>5</v>
      </c>
      <c r="B5" s="264"/>
      <c r="C5" s="264"/>
      <c r="D5" s="264"/>
      <c r="E5" s="264"/>
      <c r="F5" s="199"/>
      <c r="G5" s="199"/>
      <c r="H5" s="199"/>
      <c r="I5" s="199"/>
      <c r="J5" s="199"/>
    </row>
    <row r="6" spans="1:28">
      <c r="A6" s="191"/>
      <c r="F6" s="191"/>
    </row>
    <row r="7" spans="1:28">
      <c r="A7" s="200"/>
      <c r="B7" s="200"/>
      <c r="C7" s="200"/>
      <c r="D7" s="200"/>
      <c r="E7" s="200"/>
    </row>
    <row r="8" spans="1:28" ht="39" customHeight="1">
      <c r="A8" s="276" t="s">
        <v>45</v>
      </c>
      <c r="B8" s="277"/>
      <c r="C8" s="277"/>
      <c r="D8" s="277"/>
      <c r="E8" s="278"/>
    </row>
    <row r="9" spans="1:28" ht="45">
      <c r="A9" s="201" t="s">
        <v>46</v>
      </c>
      <c r="B9" s="201" t="s">
        <v>47</v>
      </c>
      <c r="C9" s="201" t="s">
        <v>48</v>
      </c>
      <c r="D9" s="201" t="s">
        <v>49</v>
      </c>
      <c r="E9" s="201" t="s">
        <v>50</v>
      </c>
    </row>
    <row r="10" spans="1:28">
      <c r="A10" s="201">
        <v>1</v>
      </c>
      <c r="B10" s="202" t="s">
        <v>51</v>
      </c>
      <c r="C10" s="202">
        <v>1</v>
      </c>
      <c r="D10" s="203">
        <v>6.37</v>
      </c>
      <c r="E10" s="203">
        <f>D10*C10</f>
        <v>6.37</v>
      </c>
    </row>
    <row r="11" spans="1:28" ht="60">
      <c r="A11" s="204">
        <v>2</v>
      </c>
      <c r="B11" s="202" t="s">
        <v>52</v>
      </c>
      <c r="C11" s="204">
        <v>6</v>
      </c>
      <c r="D11" s="205">
        <v>35</v>
      </c>
      <c r="E11" s="203">
        <f>D11*C11</f>
        <v>210</v>
      </c>
    </row>
    <row r="12" spans="1:28">
      <c r="A12" s="204">
        <v>3</v>
      </c>
      <c r="B12" s="202" t="s">
        <v>53</v>
      </c>
      <c r="C12" s="204">
        <v>4</v>
      </c>
      <c r="D12" s="205">
        <v>50</v>
      </c>
      <c r="E12" s="203">
        <f>D12*C12</f>
        <v>200</v>
      </c>
    </row>
    <row r="13" spans="1:28">
      <c r="A13" s="279" t="s">
        <v>54</v>
      </c>
      <c r="B13" s="279"/>
      <c r="C13" s="279"/>
      <c r="D13" s="279"/>
      <c r="E13" s="205">
        <f>SUM(E10:E12)</f>
        <v>416.37</v>
      </c>
    </row>
    <row r="14" spans="1:28">
      <c r="A14" s="279" t="s">
        <v>55</v>
      </c>
      <c r="B14" s="279"/>
      <c r="C14" s="279"/>
      <c r="D14" s="279"/>
      <c r="E14" s="205">
        <f>E13/12</f>
        <v>34.697499999999998</v>
      </c>
    </row>
    <row r="15" spans="1:28" ht="45" customHeight="1">
      <c r="A15" s="280" t="s">
        <v>56</v>
      </c>
      <c r="B15" s="281"/>
      <c r="C15" s="281"/>
      <c r="D15" s="281"/>
      <c r="E15" s="282"/>
    </row>
    <row r="16" spans="1:28">
      <c r="A16" s="191"/>
    </row>
    <row r="18" spans="1:8">
      <c r="A18" s="283" t="s">
        <v>57</v>
      </c>
      <c r="B18" s="284"/>
      <c r="C18" s="284"/>
      <c r="D18" s="284"/>
      <c r="E18" s="284"/>
      <c r="F18" s="284"/>
      <c r="G18" s="284"/>
      <c r="H18" s="285"/>
    </row>
    <row r="19" spans="1:8" ht="45">
      <c r="A19" s="206" t="s">
        <v>46</v>
      </c>
      <c r="B19" s="206" t="s">
        <v>47</v>
      </c>
      <c r="C19" s="206" t="s">
        <v>58</v>
      </c>
      <c r="D19" s="206" t="s">
        <v>59</v>
      </c>
      <c r="E19" s="206" t="s">
        <v>60</v>
      </c>
      <c r="F19" s="206" t="s">
        <v>48</v>
      </c>
      <c r="G19" s="206" t="s">
        <v>49</v>
      </c>
      <c r="H19" s="206" t="s">
        <v>50</v>
      </c>
    </row>
    <row r="20" spans="1:8" ht="51">
      <c r="A20" s="207">
        <v>1</v>
      </c>
      <c r="B20" s="208" t="s">
        <v>61</v>
      </c>
      <c r="C20" s="209" t="s">
        <v>62</v>
      </c>
      <c r="D20" s="209">
        <v>3</v>
      </c>
      <c r="E20" s="209">
        <v>3</v>
      </c>
      <c r="F20" s="207">
        <f>+D20*2</f>
        <v>6</v>
      </c>
      <c r="G20" s="17">
        <v>66.33</v>
      </c>
      <c r="H20" s="17">
        <f>G20*F20</f>
        <v>397.98</v>
      </c>
    </row>
    <row r="21" spans="1:8" ht="38.25">
      <c r="A21" s="207">
        <v>2</v>
      </c>
      <c r="B21" s="208" t="s">
        <v>63</v>
      </c>
      <c r="C21" s="209" t="s">
        <v>62</v>
      </c>
      <c r="D21" s="209">
        <v>2</v>
      </c>
      <c r="E21" s="209">
        <v>2</v>
      </c>
      <c r="F21" s="207">
        <f t="shared" ref="F21:F24" si="0">+D21*2</f>
        <v>4</v>
      </c>
      <c r="G21" s="17">
        <v>44.8</v>
      </c>
      <c r="H21" s="17">
        <f t="shared" ref="H21:H27" si="1">G21*F21</f>
        <v>179.2</v>
      </c>
    </row>
    <row r="22" spans="1:8" ht="25.5">
      <c r="A22" s="207">
        <v>3</v>
      </c>
      <c r="B22" s="208" t="s">
        <v>64</v>
      </c>
      <c r="C22" s="209" t="s">
        <v>65</v>
      </c>
      <c r="D22" s="209">
        <v>2</v>
      </c>
      <c r="E22" s="209">
        <v>2</v>
      </c>
      <c r="F22" s="207">
        <f t="shared" si="0"/>
        <v>4</v>
      </c>
      <c r="G22" s="17">
        <v>24.74</v>
      </c>
      <c r="H22" s="17">
        <f t="shared" si="1"/>
        <v>98.96</v>
      </c>
    </row>
    <row r="23" spans="1:8" ht="51">
      <c r="A23" s="207">
        <v>4</v>
      </c>
      <c r="B23" s="210" t="s">
        <v>66</v>
      </c>
      <c r="C23" s="209" t="s">
        <v>67</v>
      </c>
      <c r="D23" s="209">
        <v>1</v>
      </c>
      <c r="E23" s="209">
        <v>1</v>
      </c>
      <c r="F23" s="207">
        <f t="shared" si="0"/>
        <v>2</v>
      </c>
      <c r="G23" s="17">
        <v>64.75</v>
      </c>
      <c r="H23" s="17">
        <f t="shared" si="1"/>
        <v>129.5</v>
      </c>
    </row>
    <row r="24" spans="1:8" ht="25.5">
      <c r="A24" s="207">
        <v>5</v>
      </c>
      <c r="B24" s="208" t="s">
        <v>68</v>
      </c>
      <c r="C24" s="209" t="s">
        <v>67</v>
      </c>
      <c r="D24" s="209">
        <v>4</v>
      </c>
      <c r="E24" s="209">
        <v>4</v>
      </c>
      <c r="F24" s="207">
        <f t="shared" si="0"/>
        <v>8</v>
      </c>
      <c r="G24" s="17">
        <v>4.5</v>
      </c>
      <c r="H24" s="17">
        <f t="shared" si="1"/>
        <v>36</v>
      </c>
    </row>
    <row r="25" spans="1:8" ht="45">
      <c r="A25" s="207">
        <v>6</v>
      </c>
      <c r="B25" s="211" t="s">
        <v>69</v>
      </c>
      <c r="C25" s="209" t="s">
        <v>65</v>
      </c>
      <c r="D25" s="209">
        <v>1</v>
      </c>
      <c r="E25" s="209">
        <v>1</v>
      </c>
      <c r="F25" s="207">
        <f t="shared" ref="F25" si="2">+D25*2</f>
        <v>2</v>
      </c>
      <c r="G25" s="17">
        <v>18.14</v>
      </c>
      <c r="H25" s="17">
        <f t="shared" si="1"/>
        <v>36.28</v>
      </c>
    </row>
    <row r="26" spans="1:8" ht="38.25">
      <c r="A26" s="207">
        <v>7</v>
      </c>
      <c r="B26" s="208" t="s">
        <v>70</v>
      </c>
      <c r="C26" s="209" t="s">
        <v>62</v>
      </c>
      <c r="D26" s="209">
        <v>1</v>
      </c>
      <c r="E26" s="209" t="s">
        <v>71</v>
      </c>
      <c r="F26" s="207">
        <v>1</v>
      </c>
      <c r="G26" s="17">
        <v>96.81</v>
      </c>
      <c r="H26" s="17">
        <f t="shared" si="1"/>
        <v>96.81</v>
      </c>
    </row>
    <row r="27" spans="1:8" ht="51">
      <c r="A27" s="207">
        <v>8</v>
      </c>
      <c r="B27" s="208" t="s">
        <v>72</v>
      </c>
      <c r="C27" s="209" t="s">
        <v>62</v>
      </c>
      <c r="D27" s="209">
        <v>1</v>
      </c>
      <c r="E27" s="209" t="s">
        <v>71</v>
      </c>
      <c r="F27" s="207">
        <v>1</v>
      </c>
      <c r="G27" s="17">
        <v>3.46</v>
      </c>
      <c r="H27" s="17">
        <f t="shared" si="1"/>
        <v>3.46</v>
      </c>
    </row>
    <row r="28" spans="1:8">
      <c r="A28" s="286" t="s">
        <v>54</v>
      </c>
      <c r="B28" s="286"/>
      <c r="C28" s="286"/>
      <c r="D28" s="286"/>
      <c r="E28" s="286"/>
      <c r="F28" s="286"/>
      <c r="G28" s="286"/>
      <c r="H28" s="212">
        <f>SUM(H20:H27)</f>
        <v>978.19</v>
      </c>
    </row>
    <row r="29" spans="1:8">
      <c r="A29" s="286" t="s">
        <v>55</v>
      </c>
      <c r="B29" s="286"/>
      <c r="C29" s="286"/>
      <c r="D29" s="286"/>
      <c r="E29" s="286"/>
      <c r="F29" s="286"/>
      <c r="G29" s="286"/>
      <c r="H29" s="212">
        <f>H28/12</f>
        <v>81.515833333333305</v>
      </c>
    </row>
  </sheetData>
  <mergeCells count="11">
    <mergeCell ref="A29:G29"/>
    <mergeCell ref="A13:D13"/>
    <mergeCell ref="A14:D14"/>
    <mergeCell ref="A15:E15"/>
    <mergeCell ref="A18:H18"/>
    <mergeCell ref="A28:G28"/>
    <mergeCell ref="A1:E1"/>
    <mergeCell ref="A2:E2"/>
    <mergeCell ref="A4:E4"/>
    <mergeCell ref="A5:E5"/>
    <mergeCell ref="A8:E8"/>
  </mergeCells>
  <pageMargins left="0.50972222222222197" right="0.50972222222222197" top="0.86944444444444402" bottom="0.78958333333333297" header="0" footer="0"/>
  <pageSetup paperSize="9" scale="84" orientation="landscape" r:id="rId1"/>
  <headerFooter>
    <oddHeader>&amp;C23069.168084/2026-36
PE 116/2026</oddHeader>
    <oddFooter>&amp;L&amp;A</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81"/>
  <sheetViews>
    <sheetView topLeftCell="A38" workbookViewId="0">
      <selection activeCell="E47" sqref="E47"/>
    </sheetView>
  </sheetViews>
  <sheetFormatPr defaultColWidth="14.42578125" defaultRowHeight="15"/>
  <cols>
    <col min="1" max="1" width="9.5703125" customWidth="1"/>
    <col min="2" max="2" width="52.140625" customWidth="1"/>
    <col min="3" max="3" width="13.7109375" style="53" customWidth="1"/>
    <col min="4" max="4" width="12" customWidth="1"/>
    <col min="5" max="5" width="13.7109375" customWidth="1"/>
    <col min="6" max="6" width="14.140625" customWidth="1"/>
    <col min="7" max="7" width="16.28515625" customWidth="1"/>
    <col min="8" max="8" width="15.85546875" customWidth="1"/>
    <col min="9" max="9" width="12.140625" customWidth="1"/>
    <col min="10" max="10" width="15.85546875" customWidth="1"/>
    <col min="11" max="11" width="8.85546875" customWidth="1"/>
  </cols>
  <sheetData>
    <row r="1" spans="1:11" ht="18" customHeight="1">
      <c r="A1" s="246" t="s">
        <v>0</v>
      </c>
      <c r="B1" s="249"/>
      <c r="C1" s="249"/>
      <c r="D1" s="249"/>
      <c r="E1" s="249"/>
      <c r="F1" s="249"/>
      <c r="G1" s="54"/>
      <c r="H1" s="54"/>
      <c r="I1" s="54"/>
      <c r="J1" s="54"/>
      <c r="K1" s="54"/>
    </row>
    <row r="2" spans="1:11" ht="18.75">
      <c r="A2" s="247" t="s">
        <v>1</v>
      </c>
      <c r="B2" s="249"/>
      <c r="C2" s="249"/>
      <c r="D2" s="249"/>
      <c r="E2" s="249"/>
      <c r="F2" s="249"/>
      <c r="G2" s="54"/>
      <c r="H2" s="54"/>
      <c r="I2" s="54"/>
      <c r="J2" s="54"/>
      <c r="K2" s="54"/>
    </row>
    <row r="3" spans="1:11">
      <c r="A3" s="54"/>
      <c r="B3" s="54"/>
      <c r="C3" s="55"/>
      <c r="D3" s="54"/>
      <c r="E3" s="54"/>
      <c r="F3" s="54"/>
      <c r="G3" s="54"/>
      <c r="H3" s="54"/>
      <c r="I3" s="54"/>
      <c r="J3" s="54"/>
      <c r="K3" s="54"/>
    </row>
    <row r="4" spans="1:11" s="52" customFormat="1" ht="23.25">
      <c r="A4" s="287" t="s">
        <v>73</v>
      </c>
      <c r="B4" s="288"/>
      <c r="C4" s="288"/>
      <c r="D4" s="288"/>
      <c r="E4" s="288"/>
      <c r="F4" s="288"/>
      <c r="G4" s="56"/>
      <c r="H4" s="56"/>
      <c r="I4" s="56"/>
      <c r="J4" s="56"/>
      <c r="K4" s="56"/>
    </row>
    <row r="5" spans="1:11" ht="61.5" customHeight="1">
      <c r="A5" s="289" t="s">
        <v>5</v>
      </c>
      <c r="B5" s="289"/>
      <c r="C5" s="289"/>
      <c r="D5" s="289"/>
      <c r="E5" s="289"/>
      <c r="F5" s="289"/>
      <c r="G5" s="54"/>
      <c r="H5" s="54"/>
      <c r="I5" s="54"/>
      <c r="J5" s="54"/>
      <c r="K5" s="54"/>
    </row>
    <row r="6" spans="1:11" ht="15" customHeight="1">
      <c r="A6" s="290" t="s">
        <v>74</v>
      </c>
      <c r="B6" s="290"/>
      <c r="C6" s="290"/>
      <c r="D6" s="290"/>
      <c r="E6" s="290"/>
      <c r="F6" s="290"/>
      <c r="G6" s="54"/>
      <c r="H6" s="54"/>
      <c r="I6" s="54"/>
      <c r="J6" s="54"/>
      <c r="K6" s="54"/>
    </row>
    <row r="7" spans="1:11" ht="15.75" customHeight="1">
      <c r="A7" s="290" t="s">
        <v>75</v>
      </c>
      <c r="B7" s="291"/>
      <c r="C7" s="291"/>
      <c r="D7" s="291"/>
      <c r="E7" s="291"/>
      <c r="F7" s="291"/>
      <c r="G7" s="54"/>
      <c r="H7" s="54"/>
      <c r="I7" s="54"/>
      <c r="J7" s="54"/>
      <c r="K7" s="54"/>
    </row>
    <row r="8" spans="1:11" ht="15" customHeight="1">
      <c r="A8" s="292" t="s">
        <v>76</v>
      </c>
      <c r="B8" s="293"/>
      <c r="C8" s="294" t="s">
        <v>77</v>
      </c>
      <c r="D8" s="295"/>
      <c r="E8" s="295"/>
      <c r="F8" s="296"/>
      <c r="G8" s="54"/>
      <c r="H8" s="54"/>
      <c r="I8" s="54"/>
      <c r="J8" s="54"/>
      <c r="K8" s="54"/>
    </row>
    <row r="9" spans="1:11">
      <c r="A9" s="297"/>
      <c r="B9" s="298"/>
      <c r="C9" s="299"/>
      <c r="D9" s="300"/>
      <c r="E9" s="300"/>
      <c r="F9" s="301"/>
      <c r="G9" s="54"/>
      <c r="H9" s="54"/>
      <c r="I9" s="54"/>
      <c r="J9" s="54"/>
      <c r="K9" s="54"/>
    </row>
    <row r="10" spans="1:11">
      <c r="A10" s="2"/>
      <c r="B10" s="59"/>
      <c r="C10" s="59"/>
      <c r="D10" s="60"/>
      <c r="E10" s="60"/>
      <c r="F10" s="60"/>
      <c r="G10" s="54"/>
      <c r="H10" s="54"/>
      <c r="I10" s="54"/>
      <c r="J10" s="54"/>
      <c r="K10" s="54"/>
    </row>
    <row r="11" spans="1:11">
      <c r="A11" s="302" t="s">
        <v>78</v>
      </c>
      <c r="B11" s="303"/>
      <c r="C11" s="303"/>
      <c r="D11" s="303"/>
      <c r="E11" s="303"/>
      <c r="F11" s="304"/>
      <c r="G11" s="54"/>
      <c r="H11" s="54"/>
      <c r="I11" s="54"/>
      <c r="J11" s="54"/>
      <c r="K11" s="54"/>
    </row>
    <row r="12" spans="1:11">
      <c r="A12" s="305" t="s">
        <v>79</v>
      </c>
      <c r="B12" s="306"/>
      <c r="C12" s="307"/>
      <c r="D12" s="308"/>
      <c r="E12" s="308"/>
      <c r="F12" s="309"/>
      <c r="G12" s="54"/>
      <c r="H12" s="54"/>
      <c r="I12" s="54"/>
      <c r="J12" s="54"/>
      <c r="K12" s="54"/>
    </row>
    <row r="13" spans="1:11">
      <c r="A13" s="305" t="s">
        <v>80</v>
      </c>
      <c r="B13" s="306"/>
      <c r="C13" s="307"/>
      <c r="D13" s="308"/>
      <c r="E13" s="308"/>
      <c r="F13" s="309"/>
      <c r="G13" s="54"/>
      <c r="H13" s="54"/>
      <c r="I13" s="54"/>
      <c r="J13" s="54"/>
      <c r="K13" s="54"/>
    </row>
    <row r="14" spans="1:11">
      <c r="A14" s="310" t="s">
        <v>81</v>
      </c>
      <c r="B14" s="306"/>
      <c r="C14" s="307"/>
      <c r="D14" s="308"/>
      <c r="E14" s="308"/>
      <c r="F14" s="309"/>
      <c r="G14" s="54"/>
      <c r="H14" s="54"/>
      <c r="I14" s="54"/>
      <c r="J14" s="54"/>
      <c r="K14" s="54"/>
    </row>
    <row r="15" spans="1:11">
      <c r="A15" s="305" t="s">
        <v>82</v>
      </c>
      <c r="B15" s="306"/>
      <c r="C15" s="307"/>
      <c r="D15" s="308"/>
      <c r="E15" s="308"/>
      <c r="F15" s="309"/>
      <c r="G15" s="54"/>
      <c r="H15" s="54"/>
      <c r="I15" s="54"/>
      <c r="J15" s="54"/>
      <c r="K15" s="54"/>
    </row>
    <row r="16" spans="1:11">
      <c r="A16" s="311" t="s">
        <v>83</v>
      </c>
      <c r="B16" s="298"/>
      <c r="C16" s="299"/>
      <c r="D16" s="300"/>
      <c r="E16" s="300"/>
      <c r="F16" s="301"/>
      <c r="G16" s="54"/>
      <c r="H16" s="54"/>
      <c r="I16" s="54"/>
      <c r="J16" s="54"/>
      <c r="K16" s="54"/>
    </row>
    <row r="17" spans="1:11">
      <c r="A17" s="2"/>
      <c r="B17" s="59"/>
      <c r="C17" s="59"/>
      <c r="D17" s="60"/>
      <c r="E17" s="60"/>
      <c r="F17" s="60"/>
      <c r="G17" s="54"/>
      <c r="H17" s="54"/>
      <c r="I17" s="54"/>
      <c r="J17" s="54"/>
      <c r="K17" s="54"/>
    </row>
    <row r="18" spans="1:11">
      <c r="A18" s="312" t="s">
        <v>84</v>
      </c>
      <c r="B18" s="313"/>
      <c r="C18" s="313"/>
      <c r="D18" s="313"/>
      <c r="E18" s="314"/>
      <c r="F18" s="61"/>
      <c r="G18" s="54"/>
      <c r="H18" s="54"/>
      <c r="I18" s="54"/>
      <c r="J18" s="54"/>
      <c r="K18" s="54"/>
    </row>
    <row r="19" spans="1:11">
      <c r="A19" s="62" t="s">
        <v>85</v>
      </c>
      <c r="B19" s="63" t="s">
        <v>86</v>
      </c>
      <c r="C19" s="63" t="s">
        <v>17</v>
      </c>
      <c r="D19" s="63" t="s">
        <v>87</v>
      </c>
      <c r="E19" s="64" t="s">
        <v>88</v>
      </c>
      <c r="F19" s="60"/>
      <c r="G19" s="54"/>
      <c r="H19" s="54"/>
      <c r="I19" s="54"/>
      <c r="J19" s="54"/>
      <c r="K19" s="54"/>
    </row>
    <row r="20" spans="1:11" ht="15.75" customHeight="1">
      <c r="A20" s="65">
        <v>20.88</v>
      </c>
      <c r="B20" s="10" t="str">
        <f>'Anexo II-B Salários'!B7</f>
        <v>Orientador Educacional 40 horas</v>
      </c>
      <c r="C20" s="66" t="str">
        <f>'Anexo II-B Salários'!C7</f>
        <v>2394-10</v>
      </c>
      <c r="D20" s="67">
        <f>'Anexo II-B Salários'!E7</f>
        <v>4105.08</v>
      </c>
      <c r="E20" s="68" t="s">
        <v>89</v>
      </c>
      <c r="F20" s="60"/>
      <c r="G20" s="54"/>
      <c r="H20" s="54"/>
      <c r="I20" s="54"/>
      <c r="J20" s="54"/>
      <c r="K20" s="54"/>
    </row>
    <row r="21" spans="1:11" ht="15.75" customHeight="1">
      <c r="A21" s="65">
        <v>20.88</v>
      </c>
      <c r="B21" s="10" t="str">
        <f>'Anexo II-B Salários'!B8</f>
        <v>Cuidador de Aluno 40 horas</v>
      </c>
      <c r="C21" s="66" t="str">
        <f>'Anexo II-B Salários'!C8</f>
        <v>5162-20</v>
      </c>
      <c r="D21" s="67">
        <f>'Anexo II-B Salários'!E8</f>
        <v>2051.9499999999998</v>
      </c>
      <c r="E21" s="68" t="s">
        <v>89</v>
      </c>
      <c r="F21" s="60"/>
      <c r="G21" s="54"/>
      <c r="H21" s="54"/>
      <c r="I21" s="54"/>
      <c r="J21" s="54"/>
      <c r="K21" s="54"/>
    </row>
    <row r="22" spans="1:11" ht="15.75" customHeight="1">
      <c r="A22" s="65">
        <v>20.88</v>
      </c>
      <c r="B22" s="10" t="str">
        <f>'Anexo II-B Salários'!B9</f>
        <v>Secretario Escolar 40 horas</v>
      </c>
      <c r="C22" s="66" t="str">
        <f>'Anexo II-B Salários'!C9</f>
        <v>2523-20</v>
      </c>
      <c r="D22" s="67">
        <f>'Anexo II-B Salários'!E9</f>
        <v>2271.96</v>
      </c>
      <c r="E22" s="68" t="s">
        <v>89</v>
      </c>
      <c r="F22" s="60"/>
      <c r="G22" s="54"/>
      <c r="H22" s="54"/>
      <c r="I22" s="54"/>
      <c r="J22" s="54"/>
      <c r="K22" s="54"/>
    </row>
    <row r="23" spans="1:11" ht="15.75" customHeight="1">
      <c r="A23" s="65">
        <v>20.88</v>
      </c>
      <c r="B23" s="10" t="str">
        <f>'Anexo II-B Salários'!B10</f>
        <v>Agente Educacional 40 horas</v>
      </c>
      <c r="C23" s="66" t="str">
        <f>'Anexo II-B Salários'!C10</f>
        <v>5153-25</v>
      </c>
      <c r="D23" s="67">
        <f>'Anexo II-B Salários'!E10</f>
        <v>2051.9499999999998</v>
      </c>
      <c r="E23" s="68" t="s">
        <v>89</v>
      </c>
      <c r="F23" s="60"/>
      <c r="G23" s="54"/>
      <c r="H23" s="54"/>
      <c r="I23" s="54"/>
      <c r="J23" s="54"/>
      <c r="K23" s="54"/>
    </row>
    <row r="24" spans="1:11" ht="15.75" customHeight="1">
      <c r="A24" s="65">
        <v>20.88</v>
      </c>
      <c r="B24" s="10" t="str">
        <f>'Anexo II-B Salários'!B11</f>
        <v>Auxiliar de desenvolvimento infantil 40 horas</v>
      </c>
      <c r="C24" s="69" t="str">
        <f>'Anexo II-B Salários'!C11</f>
        <v>2934-10</v>
      </c>
      <c r="D24" s="67">
        <f>'Anexo II-B Salários'!E11</f>
        <v>3237.46</v>
      </c>
      <c r="E24" s="68" t="s">
        <v>89</v>
      </c>
      <c r="F24" s="60"/>
      <c r="G24" s="54"/>
      <c r="H24" s="54"/>
      <c r="I24" s="54"/>
      <c r="J24" s="54"/>
      <c r="K24" s="54"/>
    </row>
    <row r="25" spans="1:11" ht="15.75">
      <c r="A25" s="70">
        <v>20.88</v>
      </c>
      <c r="B25" s="71" t="str">
        <f>'Anexo II-B Salários'!B12</f>
        <v>Supervisor 40 horas</v>
      </c>
      <c r="C25" s="72" t="str">
        <f>'Anexo II-B Salários'!C12</f>
        <v>4101-05</v>
      </c>
      <c r="D25" s="73">
        <f>'Anexo II-B Salários'!E12</f>
        <v>4727.3900000000003</v>
      </c>
      <c r="E25" s="74" t="s">
        <v>89</v>
      </c>
      <c r="F25" s="60"/>
      <c r="G25" s="54"/>
      <c r="H25" s="54"/>
      <c r="I25" s="54"/>
      <c r="J25" s="54"/>
      <c r="K25" s="54"/>
    </row>
    <row r="26" spans="1:11" ht="15.75" customHeight="1">
      <c r="A26" s="2"/>
      <c r="B26" s="2"/>
      <c r="C26" s="75"/>
      <c r="D26" s="4"/>
      <c r="E26" s="4"/>
      <c r="F26" s="4"/>
      <c r="G26" s="54"/>
      <c r="H26" s="54"/>
      <c r="I26" s="54"/>
      <c r="J26" s="54"/>
      <c r="K26" s="54"/>
    </row>
    <row r="27" spans="1:11" ht="58.5" customHeight="1">
      <c r="A27" s="315" t="s">
        <v>90</v>
      </c>
      <c r="B27" s="316"/>
      <c r="C27" s="316"/>
      <c r="D27" s="316"/>
      <c r="E27" s="76" t="s">
        <v>21</v>
      </c>
      <c r="F27" s="76" t="s">
        <v>23</v>
      </c>
      <c r="G27" s="76" t="s">
        <v>26</v>
      </c>
      <c r="H27" s="76" t="s">
        <v>29</v>
      </c>
      <c r="I27" s="76" t="s">
        <v>31</v>
      </c>
      <c r="J27" s="76" t="s">
        <v>33</v>
      </c>
    </row>
    <row r="28" spans="1:11" ht="15.75" customHeight="1">
      <c r="A28" s="77">
        <v>1</v>
      </c>
      <c r="B28" s="317" t="s">
        <v>91</v>
      </c>
      <c r="C28" s="317"/>
      <c r="D28" s="316"/>
      <c r="E28" s="79" t="s">
        <v>92</v>
      </c>
      <c r="F28" s="79" t="s">
        <v>92</v>
      </c>
      <c r="G28" s="79" t="s">
        <v>92</v>
      </c>
      <c r="H28" s="79" t="s">
        <v>92</v>
      </c>
      <c r="I28" s="79" t="s">
        <v>92</v>
      </c>
      <c r="J28" s="79" t="s">
        <v>92</v>
      </c>
    </row>
    <row r="29" spans="1:11" ht="15.75" customHeight="1">
      <c r="A29" s="80" t="s">
        <v>93</v>
      </c>
      <c r="B29" s="318" t="s">
        <v>94</v>
      </c>
      <c r="C29" s="318"/>
      <c r="D29" s="316"/>
      <c r="E29" s="82">
        <f>D20</f>
        <v>4105.08</v>
      </c>
      <c r="F29" s="82">
        <f>D21</f>
        <v>2051.9499999999998</v>
      </c>
      <c r="G29" s="82">
        <f>D22</f>
        <v>2271.96</v>
      </c>
      <c r="H29" s="82">
        <f>D23</f>
        <v>2051.9499999999998</v>
      </c>
      <c r="I29" s="82">
        <f>D24</f>
        <v>3237.46</v>
      </c>
      <c r="J29" s="82">
        <f>D25</f>
        <v>4727.3900000000003</v>
      </c>
    </row>
    <row r="30" spans="1:11" ht="15.75" customHeight="1">
      <c r="A30" s="80" t="s">
        <v>95</v>
      </c>
      <c r="B30" s="318" t="s">
        <v>96</v>
      </c>
      <c r="C30" s="318"/>
      <c r="D30" s="316"/>
      <c r="E30" s="82"/>
      <c r="F30" s="82"/>
      <c r="G30" s="82"/>
      <c r="H30" s="82"/>
      <c r="I30" s="82"/>
      <c r="J30" s="83"/>
    </row>
    <row r="31" spans="1:11" ht="15.75" customHeight="1">
      <c r="A31" s="80" t="s">
        <v>97</v>
      </c>
      <c r="B31" s="318" t="s">
        <v>98</v>
      </c>
      <c r="C31" s="318"/>
      <c r="D31" s="316"/>
      <c r="E31" s="84"/>
      <c r="F31" s="84"/>
      <c r="G31" s="84"/>
      <c r="H31" s="84"/>
      <c r="I31" s="84"/>
      <c r="J31" s="83"/>
    </row>
    <row r="32" spans="1:11" ht="15.75" customHeight="1">
      <c r="A32" s="80" t="s">
        <v>99</v>
      </c>
      <c r="B32" s="319" t="s">
        <v>100</v>
      </c>
      <c r="C32" s="319"/>
      <c r="D32" s="316"/>
      <c r="E32" s="85"/>
      <c r="F32" s="12"/>
      <c r="G32" s="12"/>
      <c r="H32" s="12"/>
      <c r="I32" s="12"/>
      <c r="J32" s="83"/>
    </row>
    <row r="33" spans="1:11" ht="15.75" customHeight="1">
      <c r="A33" s="80" t="s">
        <v>101</v>
      </c>
      <c r="B33" s="320" t="s">
        <v>102</v>
      </c>
      <c r="C33" s="321"/>
      <c r="D33" s="322"/>
      <c r="E33" s="85"/>
      <c r="F33" s="12"/>
      <c r="G33" s="12"/>
      <c r="H33" s="12"/>
      <c r="I33" s="12"/>
      <c r="J33" s="83"/>
    </row>
    <row r="34" spans="1:11" ht="15.75" customHeight="1">
      <c r="A34" s="86"/>
      <c r="B34" s="317" t="s">
        <v>103</v>
      </c>
      <c r="C34" s="317"/>
      <c r="D34" s="316"/>
      <c r="E34" s="87">
        <f t="shared" ref="E34:J34" si="0">SUM(E29:E33)</f>
        <v>4105.08</v>
      </c>
      <c r="F34" s="87">
        <f t="shared" si="0"/>
        <v>2051.9499999999998</v>
      </c>
      <c r="G34" s="87">
        <f t="shared" si="0"/>
        <v>2271.96</v>
      </c>
      <c r="H34" s="87">
        <f t="shared" si="0"/>
        <v>2051.9499999999998</v>
      </c>
      <c r="I34" s="87">
        <f t="shared" si="0"/>
        <v>3237.46</v>
      </c>
      <c r="J34" s="87">
        <f t="shared" si="0"/>
        <v>4727.3900000000003</v>
      </c>
    </row>
    <row r="35" spans="1:11" ht="15.75" customHeight="1">
      <c r="A35" s="2"/>
      <c r="B35" s="88"/>
      <c r="C35" s="88"/>
      <c r="D35" s="58"/>
      <c r="E35" s="89"/>
      <c r="F35" s="89"/>
      <c r="G35" s="89"/>
      <c r="H35" s="89"/>
      <c r="I35" s="89"/>
    </row>
    <row r="36" spans="1:11" ht="15.75" customHeight="1">
      <c r="A36" s="2"/>
      <c r="B36" s="323"/>
      <c r="C36" s="323"/>
      <c r="D36" s="249"/>
      <c r="E36" s="249"/>
      <c r="F36" s="4"/>
      <c r="G36" s="54"/>
      <c r="H36" s="54"/>
      <c r="I36" s="54"/>
      <c r="J36" s="54"/>
      <c r="K36" s="54"/>
    </row>
    <row r="37" spans="1:11" ht="56.25" customHeight="1">
      <c r="A37" s="324" t="s">
        <v>104</v>
      </c>
      <c r="B37" s="313"/>
      <c r="C37" s="313"/>
      <c r="D37" s="313"/>
      <c r="E37" s="76" t="s">
        <v>21</v>
      </c>
      <c r="F37" s="76" t="s">
        <v>23</v>
      </c>
      <c r="G37" s="76" t="s">
        <v>26</v>
      </c>
      <c r="H37" s="76" t="s">
        <v>29</v>
      </c>
      <c r="I37" s="76" t="s">
        <v>31</v>
      </c>
      <c r="J37" s="76" t="s">
        <v>33</v>
      </c>
    </row>
    <row r="38" spans="1:11" ht="40.5" customHeight="1">
      <c r="A38" s="325" t="s">
        <v>105</v>
      </c>
      <c r="B38" s="326"/>
      <c r="C38" s="91"/>
      <c r="D38" s="79"/>
      <c r="E38" s="79" t="s">
        <v>92</v>
      </c>
      <c r="F38" s="79" t="s">
        <v>92</v>
      </c>
      <c r="G38" s="79" t="s">
        <v>92</v>
      </c>
      <c r="H38" s="79" t="s">
        <v>92</v>
      </c>
      <c r="I38" s="79" t="s">
        <v>92</v>
      </c>
      <c r="J38" s="79" t="s">
        <v>92</v>
      </c>
    </row>
    <row r="39" spans="1:11" ht="15.75" customHeight="1">
      <c r="A39" s="92" t="s">
        <v>93</v>
      </c>
      <c r="B39" s="93" t="s">
        <v>106</v>
      </c>
      <c r="C39" s="94"/>
      <c r="D39" s="93"/>
      <c r="E39" s="95">
        <f>E34*8.33%</f>
        <v>341.95316400000002</v>
      </c>
      <c r="F39" s="95">
        <f>F34*8.33%</f>
        <v>170.927435</v>
      </c>
      <c r="G39" s="95">
        <f>G34*8.33%</f>
        <v>189.254268</v>
      </c>
      <c r="H39" s="95">
        <f>H34*8.33%</f>
        <v>170.927435</v>
      </c>
      <c r="I39" s="95">
        <f>I34*8.33%</f>
        <v>269.68041799999997</v>
      </c>
      <c r="J39" s="96">
        <f t="shared" ref="J39" si="1">J34*8.33%</f>
        <v>393.79158699999999</v>
      </c>
    </row>
    <row r="40" spans="1:11" ht="15.75" customHeight="1">
      <c r="A40" s="92" t="s">
        <v>95</v>
      </c>
      <c r="B40" s="93" t="s">
        <v>107</v>
      </c>
      <c r="C40" s="94"/>
      <c r="D40" s="93"/>
      <c r="E40" s="95">
        <f>E34*12.1%</f>
        <v>496.71467999999999</v>
      </c>
      <c r="F40" s="95">
        <f>F34*12.1%</f>
        <v>248.28595000000001</v>
      </c>
      <c r="G40" s="95">
        <f>G34*12.1%</f>
        <v>274.90715999999998</v>
      </c>
      <c r="H40" s="95">
        <f>H34*12.1%</f>
        <v>248.28595000000001</v>
      </c>
      <c r="I40" s="95">
        <f>I34*12.1%</f>
        <v>391.73266000000001</v>
      </c>
      <c r="J40" s="96">
        <f t="shared" ref="J40" si="2">J34*12.1%</f>
        <v>572.01418999999999</v>
      </c>
    </row>
    <row r="41" spans="1:11" ht="15.75" customHeight="1">
      <c r="A41" s="97"/>
      <c r="B41" s="98" t="s">
        <v>108</v>
      </c>
      <c r="C41" s="99"/>
      <c r="D41" s="98"/>
      <c r="E41" s="100">
        <f>SUM(E39:E40)</f>
        <v>838.66784399999995</v>
      </c>
      <c r="F41" s="100">
        <f t="shared" ref="F41:I41" si="3">SUM(F39:F40)</f>
        <v>419.21338500000002</v>
      </c>
      <c r="G41" s="100">
        <f t="shared" si="3"/>
        <v>464.161428</v>
      </c>
      <c r="H41" s="100">
        <f t="shared" si="3"/>
        <v>419.21338500000002</v>
      </c>
      <c r="I41" s="100">
        <f t="shared" si="3"/>
        <v>661.41307800000004</v>
      </c>
      <c r="J41" s="101">
        <f t="shared" ref="J41" si="4">SUM(J39:J40)</f>
        <v>965.80577700000003</v>
      </c>
    </row>
    <row r="42" spans="1:11" ht="15.75" customHeight="1">
      <c r="A42" s="4"/>
      <c r="B42" s="102"/>
      <c r="C42" s="103"/>
      <c r="D42" s="102"/>
      <c r="E42" s="104"/>
      <c r="F42" s="104"/>
      <c r="G42" s="104"/>
      <c r="H42" s="104"/>
      <c r="I42" s="104"/>
      <c r="J42" s="104"/>
    </row>
    <row r="43" spans="1:11" ht="15.75" customHeight="1">
      <c r="A43" s="4"/>
      <c r="B43" s="327" t="s">
        <v>109</v>
      </c>
      <c r="C43" s="328"/>
      <c r="D43" s="329"/>
      <c r="E43" s="105">
        <f>E34+E41</f>
        <v>4943.7478440000004</v>
      </c>
      <c r="F43" s="105">
        <f>F41+F34</f>
        <v>2471.1633849999998</v>
      </c>
      <c r="G43" s="105">
        <f>G41+G34</f>
        <v>2736.1214279999999</v>
      </c>
      <c r="H43" s="105">
        <f>H41+H34</f>
        <v>2471.1633849999998</v>
      </c>
      <c r="I43" s="105">
        <f>I41+I34</f>
        <v>3898.8730780000001</v>
      </c>
      <c r="J43" s="105">
        <f>J41+J34</f>
        <v>5693.1957769999999</v>
      </c>
    </row>
    <row r="44" spans="1:11" ht="15.75" customHeight="1">
      <c r="A44" s="2"/>
      <c r="B44" s="2"/>
      <c r="C44" s="75"/>
      <c r="D44" s="2"/>
      <c r="E44" s="2"/>
      <c r="F44" s="4"/>
      <c r="G44" s="54"/>
      <c r="H44" s="54"/>
      <c r="I44" s="54"/>
      <c r="J44" s="54"/>
      <c r="K44" s="54"/>
    </row>
    <row r="45" spans="1:11" ht="53.25" customHeight="1">
      <c r="A45" s="330" t="s">
        <v>110</v>
      </c>
      <c r="B45" s="313"/>
      <c r="C45" s="313"/>
      <c r="D45" s="313"/>
      <c r="E45" s="76" t="s">
        <v>21</v>
      </c>
      <c r="F45" s="76" t="s">
        <v>23</v>
      </c>
      <c r="G45" s="76" t="s">
        <v>26</v>
      </c>
      <c r="H45" s="76" t="s">
        <v>29</v>
      </c>
      <c r="I45" s="76" t="s">
        <v>31</v>
      </c>
      <c r="J45" s="76" t="s">
        <v>33</v>
      </c>
    </row>
    <row r="46" spans="1:11" ht="15.75" customHeight="1">
      <c r="A46" s="106" t="s">
        <v>111</v>
      </c>
      <c r="B46" s="107" t="s">
        <v>112</v>
      </c>
      <c r="C46" s="107"/>
      <c r="D46" s="108" t="s">
        <v>113</v>
      </c>
      <c r="E46" s="79" t="s">
        <v>92</v>
      </c>
      <c r="F46" s="79" t="s">
        <v>92</v>
      </c>
      <c r="G46" s="79" t="s">
        <v>92</v>
      </c>
      <c r="H46" s="79" t="s">
        <v>92</v>
      </c>
      <c r="I46" s="79" t="s">
        <v>92</v>
      </c>
      <c r="J46" s="79" t="s">
        <v>92</v>
      </c>
    </row>
    <row r="47" spans="1:11" ht="15.75" customHeight="1">
      <c r="A47" s="92" t="s">
        <v>93</v>
      </c>
      <c r="B47" s="94" t="s">
        <v>114</v>
      </c>
      <c r="C47" s="94"/>
      <c r="D47" s="109">
        <v>20</v>
      </c>
      <c r="E47" s="95">
        <f t="shared" ref="E47:J47" si="5">(E43*($D$47/100))</f>
        <v>988.74956880000002</v>
      </c>
      <c r="F47" s="95">
        <f t="shared" si="5"/>
        <v>494.23267700000002</v>
      </c>
      <c r="G47" s="95">
        <f t="shared" si="5"/>
        <v>547.22428560000003</v>
      </c>
      <c r="H47" s="95">
        <f t="shared" si="5"/>
        <v>494.23267700000002</v>
      </c>
      <c r="I47" s="95">
        <f t="shared" si="5"/>
        <v>779.77461559999995</v>
      </c>
      <c r="J47" s="96">
        <f t="shared" si="5"/>
        <v>1138.6391553999999</v>
      </c>
    </row>
    <row r="48" spans="1:11" ht="15.75" customHeight="1">
      <c r="A48" s="92" t="s">
        <v>95</v>
      </c>
      <c r="B48" s="110" t="s">
        <v>115</v>
      </c>
      <c r="C48" s="110"/>
      <c r="D48" s="111">
        <v>2.5</v>
      </c>
      <c r="E48" s="112">
        <f t="shared" ref="E48:J48" si="6">(E43*($D$48/100))</f>
        <v>123.5936961</v>
      </c>
      <c r="F48" s="112">
        <f t="shared" si="6"/>
        <v>61.779084625000003</v>
      </c>
      <c r="G48" s="112">
        <f t="shared" si="6"/>
        <v>68.403035700000004</v>
      </c>
      <c r="H48" s="112">
        <f t="shared" si="6"/>
        <v>61.779084625000003</v>
      </c>
      <c r="I48" s="112">
        <f t="shared" si="6"/>
        <v>97.471826949999993</v>
      </c>
      <c r="J48" s="113">
        <f t="shared" si="6"/>
        <v>142.32989442499999</v>
      </c>
    </row>
    <row r="49" spans="1:11" ht="15.75" customHeight="1">
      <c r="A49" s="92" t="s">
        <v>97</v>
      </c>
      <c r="B49" s="94" t="s">
        <v>116</v>
      </c>
      <c r="C49" s="94"/>
      <c r="D49" s="109">
        <v>6</v>
      </c>
      <c r="E49" s="95">
        <f t="shared" ref="E49:J49" si="7">(E$43*($D$49/100))</f>
        <v>296.62487063999998</v>
      </c>
      <c r="F49" s="95">
        <f t="shared" si="7"/>
        <v>148.26980309999999</v>
      </c>
      <c r="G49" s="95">
        <f t="shared" si="7"/>
        <v>164.16728567999999</v>
      </c>
      <c r="H49" s="95">
        <f t="shared" si="7"/>
        <v>148.26980309999999</v>
      </c>
      <c r="I49" s="95">
        <f t="shared" si="7"/>
        <v>233.93238468000001</v>
      </c>
      <c r="J49" s="96">
        <f t="shared" si="7"/>
        <v>341.59174661999998</v>
      </c>
    </row>
    <row r="50" spans="1:11" ht="15.75" customHeight="1">
      <c r="A50" s="92" t="s">
        <v>99</v>
      </c>
      <c r="B50" s="110" t="s">
        <v>117</v>
      </c>
      <c r="C50" s="110"/>
      <c r="D50" s="111">
        <v>1.5</v>
      </c>
      <c r="E50" s="95">
        <f t="shared" ref="E50:J50" si="8">(E$43*($D$50/100))</f>
        <v>74.156217659999996</v>
      </c>
      <c r="F50" s="95">
        <f t="shared" si="8"/>
        <v>37.067450774999998</v>
      </c>
      <c r="G50" s="95">
        <f t="shared" si="8"/>
        <v>41.041821419999998</v>
      </c>
      <c r="H50" s="95">
        <f t="shared" si="8"/>
        <v>37.067450774999998</v>
      </c>
      <c r="I50" s="95">
        <f t="shared" si="8"/>
        <v>58.483096170000003</v>
      </c>
      <c r="J50" s="96">
        <f t="shared" si="8"/>
        <v>85.397936654999995</v>
      </c>
    </row>
    <row r="51" spans="1:11" ht="15.75" customHeight="1">
      <c r="A51" s="92" t="s">
        <v>101</v>
      </c>
      <c r="B51" s="110" t="s">
        <v>118</v>
      </c>
      <c r="C51" s="110"/>
      <c r="D51" s="111">
        <v>1</v>
      </c>
      <c r="E51" s="95">
        <f t="shared" ref="E51:J51" si="9">(E$43*($D$51/100))</f>
        <v>49.43747844</v>
      </c>
      <c r="F51" s="95">
        <f t="shared" si="9"/>
        <v>24.711633849999998</v>
      </c>
      <c r="G51" s="95">
        <f t="shared" si="9"/>
        <v>27.361214279999999</v>
      </c>
      <c r="H51" s="95">
        <f t="shared" si="9"/>
        <v>24.711633849999998</v>
      </c>
      <c r="I51" s="95">
        <f t="shared" si="9"/>
        <v>38.988730779999997</v>
      </c>
      <c r="J51" s="96">
        <f t="shared" si="9"/>
        <v>56.931957769999997</v>
      </c>
    </row>
    <row r="52" spans="1:11" ht="15.75" customHeight="1">
      <c r="A52" s="92" t="s">
        <v>119</v>
      </c>
      <c r="B52" s="110" t="s">
        <v>120</v>
      </c>
      <c r="C52" s="110"/>
      <c r="D52" s="111">
        <v>0.6</v>
      </c>
      <c r="E52" s="95">
        <f t="shared" ref="E52:J52" si="10">(E$43*($D$52/100))</f>
        <v>29.662487064</v>
      </c>
      <c r="F52" s="95">
        <f t="shared" si="10"/>
        <v>14.82698031</v>
      </c>
      <c r="G52" s="95">
        <f t="shared" si="10"/>
        <v>16.416728568</v>
      </c>
      <c r="H52" s="95">
        <f t="shared" si="10"/>
        <v>14.82698031</v>
      </c>
      <c r="I52" s="95">
        <f t="shared" si="10"/>
        <v>23.393238468</v>
      </c>
      <c r="J52" s="96">
        <f t="shared" si="10"/>
        <v>34.159174661999998</v>
      </c>
    </row>
    <row r="53" spans="1:11" ht="15.75" customHeight="1">
      <c r="A53" s="92" t="s">
        <v>121</v>
      </c>
      <c r="B53" s="110" t="s">
        <v>122</v>
      </c>
      <c r="C53" s="110"/>
      <c r="D53" s="111">
        <v>0.2</v>
      </c>
      <c r="E53" s="95">
        <f t="shared" ref="E53:J53" si="11">(E$43*($D$53/100))</f>
        <v>9.8874956879999996</v>
      </c>
      <c r="F53" s="95">
        <f t="shared" si="11"/>
        <v>4.9423267700000002</v>
      </c>
      <c r="G53" s="95">
        <f t="shared" si="11"/>
        <v>5.4722428560000003</v>
      </c>
      <c r="H53" s="95">
        <f t="shared" si="11"/>
        <v>4.9423267700000002</v>
      </c>
      <c r="I53" s="95">
        <f t="shared" si="11"/>
        <v>7.7977461559999997</v>
      </c>
      <c r="J53" s="96">
        <f t="shared" si="11"/>
        <v>11.386391553999999</v>
      </c>
    </row>
    <row r="54" spans="1:11" ht="15.75" customHeight="1">
      <c r="A54" s="92" t="s">
        <v>123</v>
      </c>
      <c r="B54" s="94" t="s">
        <v>124</v>
      </c>
      <c r="C54" s="94"/>
      <c r="D54" s="109">
        <v>8</v>
      </c>
      <c r="E54" s="95">
        <f t="shared" ref="E54:J54" si="12">(E$43*($D$54/100))</f>
        <v>395.49982752</v>
      </c>
      <c r="F54" s="95">
        <f t="shared" si="12"/>
        <v>197.69307079999999</v>
      </c>
      <c r="G54" s="95">
        <f t="shared" si="12"/>
        <v>218.88971423999999</v>
      </c>
      <c r="H54" s="95">
        <f t="shared" si="12"/>
        <v>197.69307079999999</v>
      </c>
      <c r="I54" s="95">
        <f t="shared" si="12"/>
        <v>311.90984623999998</v>
      </c>
      <c r="J54" s="96">
        <f t="shared" si="12"/>
        <v>455.45566215999997</v>
      </c>
    </row>
    <row r="55" spans="1:11" ht="15.75" customHeight="1">
      <c r="A55" s="70"/>
      <c r="B55" s="99" t="s">
        <v>35</v>
      </c>
      <c r="C55" s="99"/>
      <c r="D55" s="114">
        <f t="shared" ref="D55:I55" si="13">SUM(D47:D54)</f>
        <v>39.799999999999997</v>
      </c>
      <c r="E55" s="100">
        <f t="shared" si="13"/>
        <v>1967.6116419120001</v>
      </c>
      <c r="F55" s="100">
        <f t="shared" si="13"/>
        <v>983.52302723000003</v>
      </c>
      <c r="G55" s="100">
        <f t="shared" si="13"/>
        <v>1088.976328344</v>
      </c>
      <c r="H55" s="100">
        <f t="shared" si="13"/>
        <v>983.52302723000003</v>
      </c>
      <c r="I55" s="100">
        <f t="shared" si="13"/>
        <v>1551.751485044</v>
      </c>
      <c r="J55" s="101">
        <f t="shared" ref="J55" si="14">SUM(J47:J54)</f>
        <v>2265.8919192459998</v>
      </c>
    </row>
    <row r="56" spans="1:11" ht="15.75" customHeight="1">
      <c r="A56" s="2"/>
      <c r="B56" s="115" t="s">
        <v>125</v>
      </c>
      <c r="C56" s="116"/>
      <c r="D56" s="2"/>
      <c r="E56" s="2"/>
      <c r="F56" s="4"/>
      <c r="G56" s="54"/>
      <c r="H56" s="54"/>
      <c r="I56" s="54"/>
      <c r="J56" s="54"/>
      <c r="K56" s="54"/>
    </row>
    <row r="57" spans="1:11" ht="15.75" customHeight="1">
      <c r="A57" s="2"/>
      <c r="B57" s="115"/>
      <c r="C57" s="116"/>
      <c r="D57" s="2"/>
      <c r="E57" s="2"/>
      <c r="F57" s="4"/>
      <c r="G57" s="54"/>
      <c r="H57" s="54"/>
      <c r="I57" s="54"/>
      <c r="J57" s="54"/>
      <c r="K57" s="54"/>
    </row>
    <row r="58" spans="1:11" ht="79.5" customHeight="1">
      <c r="A58" s="331" t="s">
        <v>126</v>
      </c>
      <c r="B58" s="313"/>
      <c r="C58" s="313"/>
      <c r="D58" s="313"/>
      <c r="E58" s="76" t="s">
        <v>21</v>
      </c>
      <c r="F58" s="76" t="s">
        <v>23</v>
      </c>
      <c r="G58" s="76" t="s">
        <v>26</v>
      </c>
      <c r="H58" s="76" t="s">
        <v>29</v>
      </c>
      <c r="I58" s="76" t="s">
        <v>31</v>
      </c>
      <c r="J58" s="76" t="s">
        <v>33</v>
      </c>
    </row>
    <row r="59" spans="1:11" ht="15.75" customHeight="1">
      <c r="A59" s="106" t="s">
        <v>127</v>
      </c>
      <c r="B59" s="317" t="s">
        <v>128</v>
      </c>
      <c r="C59" s="317"/>
      <c r="D59" s="78"/>
      <c r="E59" s="79" t="s">
        <v>92</v>
      </c>
      <c r="F59" s="79" t="s">
        <v>92</v>
      </c>
      <c r="G59" s="79" t="s">
        <v>92</v>
      </c>
      <c r="H59" s="79" t="s">
        <v>92</v>
      </c>
      <c r="I59" s="79" t="s">
        <v>92</v>
      </c>
      <c r="J59" s="79" t="s">
        <v>92</v>
      </c>
    </row>
    <row r="60" spans="1:11" ht="47.25" customHeight="1">
      <c r="A60" s="92" t="s">
        <v>93</v>
      </c>
      <c r="B60" s="319" t="s">
        <v>129</v>
      </c>
      <c r="C60" s="319"/>
      <c r="D60" s="10"/>
      <c r="E60" s="117"/>
      <c r="F60" s="118">
        <f>(9.4*2*A21)-(6%*F34)</f>
        <v>269.42700000000002</v>
      </c>
      <c r="G60" s="118">
        <f>(9.4*2*A22)-(6%*G34)</f>
        <v>256.22640000000001</v>
      </c>
      <c r="H60" s="117">
        <f>(9.4*2*A23)-(6%*H34)</f>
        <v>269.42700000000002</v>
      </c>
      <c r="I60" s="117"/>
      <c r="J60" s="119"/>
    </row>
    <row r="61" spans="1:11" ht="47.25" customHeight="1">
      <c r="A61" s="92"/>
      <c r="B61" s="319" t="s">
        <v>130</v>
      </c>
      <c r="C61" s="319"/>
      <c r="D61" s="10"/>
      <c r="E61" s="117">
        <f>(5.6*4*A20)-(6%*E34)</f>
        <v>221.40719999999999</v>
      </c>
      <c r="F61" s="117"/>
      <c r="G61" s="117"/>
      <c r="H61" s="117"/>
      <c r="I61" s="117">
        <f>(5.6*4*A24)-(6%*I34)</f>
        <v>273.46440000000001</v>
      </c>
      <c r="J61" s="117">
        <f>(5.6*4*A25)-(6%*J34)</f>
        <v>184.0686</v>
      </c>
    </row>
    <row r="62" spans="1:11" ht="15.75" customHeight="1">
      <c r="A62" s="92" t="s">
        <v>95</v>
      </c>
      <c r="B62" s="318" t="s">
        <v>131</v>
      </c>
      <c r="C62" s="318"/>
      <c r="D62" s="81"/>
      <c r="E62" s="120">
        <f>(27*$A$20)-(27*$A$20*10%)</f>
        <v>507.38400000000001</v>
      </c>
      <c r="F62" s="120">
        <f t="shared" ref="F62:J62" si="15">(27*$A$20)-(27*$A$20*10%)</f>
        <v>507.38400000000001</v>
      </c>
      <c r="G62" s="120">
        <f t="shared" si="15"/>
        <v>507.38400000000001</v>
      </c>
      <c r="H62" s="120">
        <f t="shared" si="15"/>
        <v>507.38400000000001</v>
      </c>
      <c r="I62" s="120">
        <f t="shared" si="15"/>
        <v>507.38400000000001</v>
      </c>
      <c r="J62" s="120">
        <f t="shared" si="15"/>
        <v>507.38400000000001</v>
      </c>
    </row>
    <row r="63" spans="1:11" ht="15.75" customHeight="1">
      <c r="A63" s="92" t="s">
        <v>97</v>
      </c>
      <c r="B63" s="318" t="s">
        <v>132</v>
      </c>
      <c r="C63" s="318"/>
      <c r="D63" s="81"/>
      <c r="E63" s="117">
        <v>22.7</v>
      </c>
      <c r="F63" s="117">
        <v>22.7</v>
      </c>
      <c r="G63" s="117">
        <v>22.7</v>
      </c>
      <c r="H63" s="117">
        <v>22.7</v>
      </c>
      <c r="I63" s="117">
        <v>22.7</v>
      </c>
      <c r="J63" s="117">
        <v>22.7</v>
      </c>
    </row>
    <row r="64" spans="1:11" ht="15.75" customHeight="1">
      <c r="A64" s="92" t="s">
        <v>99</v>
      </c>
      <c r="B64" s="318" t="s">
        <v>133</v>
      </c>
      <c r="C64" s="318"/>
      <c r="D64" s="81"/>
      <c r="E64" s="117" t="s">
        <v>71</v>
      </c>
      <c r="F64" s="117" t="s">
        <v>71</v>
      </c>
      <c r="G64" s="117" t="s">
        <v>71</v>
      </c>
      <c r="H64" s="117" t="s">
        <v>71</v>
      </c>
      <c r="I64" s="117" t="s">
        <v>71</v>
      </c>
      <c r="J64" s="121"/>
    </row>
    <row r="65" spans="1:11" ht="15.75" customHeight="1">
      <c r="A65" s="70"/>
      <c r="B65" s="332" t="s">
        <v>134</v>
      </c>
      <c r="C65" s="332"/>
      <c r="D65" s="122"/>
      <c r="E65" s="123">
        <f>SUM(E60:E64)</f>
        <v>751.49120000000005</v>
      </c>
      <c r="F65" s="123">
        <f>SUM(F60:F64)</f>
        <v>799.51099999999997</v>
      </c>
      <c r="G65" s="123">
        <f t="shared" ref="G65:I65" si="16">SUM(G60:G64)</f>
        <v>786.31039999999996</v>
      </c>
      <c r="H65" s="123">
        <f t="shared" si="16"/>
        <v>799.51099999999997</v>
      </c>
      <c r="I65" s="123">
        <f t="shared" si="16"/>
        <v>803.54840000000002</v>
      </c>
      <c r="J65" s="124">
        <f t="shared" ref="J65" si="17">SUM(J60:J64)</f>
        <v>714.15260000000001</v>
      </c>
    </row>
    <row r="66" spans="1:11" ht="15.75" customHeight="1">
      <c r="A66" s="125"/>
      <c r="B66" s="126"/>
      <c r="C66" s="127"/>
      <c r="D66" s="128"/>
      <c r="E66" s="128"/>
      <c r="F66" s="129"/>
      <c r="G66" s="130"/>
      <c r="H66" s="130"/>
      <c r="I66" s="130"/>
      <c r="J66" s="54"/>
      <c r="K66" s="54"/>
    </row>
    <row r="67" spans="1:11" ht="54.75" customHeight="1">
      <c r="A67" s="324" t="s">
        <v>135</v>
      </c>
      <c r="B67" s="313"/>
      <c r="C67" s="313"/>
      <c r="D67" s="313"/>
      <c r="E67" s="76" t="s">
        <v>21</v>
      </c>
      <c r="F67" s="76" t="s">
        <v>23</v>
      </c>
      <c r="G67" s="76" t="s">
        <v>26</v>
      </c>
      <c r="H67" s="76" t="s">
        <v>29</v>
      </c>
      <c r="I67" s="76" t="s">
        <v>31</v>
      </c>
      <c r="J67" s="76" t="s">
        <v>33</v>
      </c>
    </row>
    <row r="68" spans="1:11" ht="15.75" customHeight="1">
      <c r="A68" s="131">
        <v>2</v>
      </c>
      <c r="B68" s="317" t="s">
        <v>136</v>
      </c>
      <c r="C68" s="317"/>
      <c r="D68" s="316"/>
      <c r="E68" s="79" t="s">
        <v>92</v>
      </c>
      <c r="F68" s="79" t="s">
        <v>92</v>
      </c>
      <c r="G68" s="79" t="s">
        <v>92</v>
      </c>
      <c r="H68" s="79" t="s">
        <v>92</v>
      </c>
      <c r="I68" s="79" t="s">
        <v>92</v>
      </c>
      <c r="J68" s="79" t="s">
        <v>92</v>
      </c>
    </row>
    <row r="69" spans="1:11" ht="15.75" customHeight="1">
      <c r="A69" s="131" t="s">
        <v>137</v>
      </c>
      <c r="B69" s="318" t="s">
        <v>138</v>
      </c>
      <c r="C69" s="318"/>
      <c r="D69" s="316"/>
      <c r="E69" s="132">
        <f>E41</f>
        <v>838.66784399999995</v>
      </c>
      <c r="F69" s="132">
        <f>F41</f>
        <v>419.21338500000002</v>
      </c>
      <c r="G69" s="132">
        <f>G41</f>
        <v>464.161428</v>
      </c>
      <c r="H69" s="132">
        <f>H41</f>
        <v>419.21338500000002</v>
      </c>
      <c r="I69" s="132">
        <f>I41</f>
        <v>661.41307800000004</v>
      </c>
      <c r="J69" s="133">
        <f t="shared" ref="J69" si="18">J41</f>
        <v>965.80577700000003</v>
      </c>
    </row>
    <row r="70" spans="1:11" ht="15.75" customHeight="1">
      <c r="A70" s="131" t="s">
        <v>111</v>
      </c>
      <c r="B70" s="318" t="s">
        <v>112</v>
      </c>
      <c r="C70" s="318"/>
      <c r="D70" s="316"/>
      <c r="E70" s="132">
        <f>E55</f>
        <v>1967.6116419120001</v>
      </c>
      <c r="F70" s="132">
        <f>F55</f>
        <v>983.52302723000003</v>
      </c>
      <c r="G70" s="132">
        <f>G55</f>
        <v>1088.976328344</v>
      </c>
      <c r="H70" s="132">
        <f>H55</f>
        <v>983.52302723000003</v>
      </c>
      <c r="I70" s="132">
        <f>I55</f>
        <v>1551.751485044</v>
      </c>
      <c r="J70" s="133">
        <f t="shared" ref="J70" si="19">J55</f>
        <v>2265.8919192459998</v>
      </c>
    </row>
    <row r="71" spans="1:11" ht="15.75" customHeight="1">
      <c r="A71" s="131" t="s">
        <v>127</v>
      </c>
      <c r="B71" s="318" t="s">
        <v>128</v>
      </c>
      <c r="C71" s="318"/>
      <c r="D71" s="316"/>
      <c r="E71" s="132">
        <f t="shared" ref="E71:I71" si="20">E65</f>
        <v>751.49120000000005</v>
      </c>
      <c r="F71" s="132">
        <f t="shared" si="20"/>
        <v>799.51099999999997</v>
      </c>
      <c r="G71" s="132">
        <f t="shared" si="20"/>
        <v>786.31039999999996</v>
      </c>
      <c r="H71" s="132">
        <f t="shared" si="20"/>
        <v>799.51099999999997</v>
      </c>
      <c r="I71" s="132">
        <f t="shared" si="20"/>
        <v>803.54840000000002</v>
      </c>
      <c r="J71" s="133">
        <f t="shared" ref="J71" si="21">J65</f>
        <v>714.15260000000001</v>
      </c>
    </row>
    <row r="72" spans="1:11" ht="15.75" customHeight="1">
      <c r="A72" s="134"/>
      <c r="B72" s="332" t="s">
        <v>108</v>
      </c>
      <c r="C72" s="332"/>
      <c r="D72" s="333"/>
      <c r="E72" s="123">
        <f t="shared" ref="E72:I72" si="22">SUM(E69:E71)</f>
        <v>3557.7706859119999</v>
      </c>
      <c r="F72" s="123">
        <f t="shared" si="22"/>
        <v>2202.24741223</v>
      </c>
      <c r="G72" s="123">
        <f t="shared" si="22"/>
        <v>2339.4481563439999</v>
      </c>
      <c r="H72" s="123">
        <f t="shared" si="22"/>
        <v>2202.24741223</v>
      </c>
      <c r="I72" s="123">
        <f t="shared" si="22"/>
        <v>3016.7129630439999</v>
      </c>
      <c r="J72" s="124">
        <f t="shared" ref="J72" si="23">SUM(J69:J71)</f>
        <v>3945.8502962460002</v>
      </c>
    </row>
    <row r="73" spans="1:11" ht="15.75" customHeight="1">
      <c r="A73" s="135"/>
      <c r="B73" s="88"/>
      <c r="C73" s="88"/>
      <c r="D73" s="58"/>
      <c r="E73" s="89"/>
      <c r="F73" s="89"/>
      <c r="G73" s="89"/>
      <c r="H73" s="89"/>
      <c r="I73" s="89"/>
    </row>
    <row r="74" spans="1:11" ht="15.75" customHeight="1">
      <c r="A74" s="135"/>
      <c r="B74" s="334" t="s">
        <v>139</v>
      </c>
      <c r="C74" s="334"/>
      <c r="D74" s="334"/>
      <c r="E74" s="136">
        <f>E72+E34</f>
        <v>7662.8506859119998</v>
      </c>
      <c r="F74" s="136">
        <f t="shared" ref="F74:J74" si="24">F72+F34</f>
        <v>4254.1974122299998</v>
      </c>
      <c r="G74" s="136">
        <f t="shared" si="24"/>
        <v>4611.4081563440004</v>
      </c>
      <c r="H74" s="136">
        <f t="shared" si="24"/>
        <v>4254.1974122299998</v>
      </c>
      <c r="I74" s="136">
        <f t="shared" si="24"/>
        <v>6254.1729630440004</v>
      </c>
      <c r="J74" s="136">
        <f t="shared" si="24"/>
        <v>8673.2402962460001</v>
      </c>
    </row>
    <row r="75" spans="1:11" ht="15.75" customHeight="1">
      <c r="A75" s="2"/>
      <c r="B75" s="137"/>
      <c r="C75" s="138"/>
      <c r="D75" s="139"/>
      <c r="E75" s="139"/>
      <c r="F75" s="4"/>
      <c r="G75" s="54"/>
      <c r="H75" s="54"/>
      <c r="I75" s="54"/>
      <c r="J75" s="54"/>
      <c r="K75" s="54"/>
    </row>
    <row r="76" spans="1:11" ht="57.75" customHeight="1">
      <c r="A76" s="324" t="s">
        <v>140</v>
      </c>
      <c r="B76" s="313"/>
      <c r="C76" s="313"/>
      <c r="D76" s="313"/>
      <c r="E76" s="76" t="s">
        <v>21</v>
      </c>
      <c r="F76" s="76" t="s">
        <v>23</v>
      </c>
      <c r="G76" s="76" t="s">
        <v>26</v>
      </c>
      <c r="H76" s="76" t="s">
        <v>29</v>
      </c>
      <c r="I76" s="76" t="s">
        <v>31</v>
      </c>
      <c r="J76" s="76" t="s">
        <v>33</v>
      </c>
    </row>
    <row r="77" spans="1:11" ht="15.75" customHeight="1">
      <c r="A77" s="140">
        <v>3</v>
      </c>
      <c r="B77" s="335" t="s">
        <v>141</v>
      </c>
      <c r="C77" s="335"/>
      <c r="D77" s="141"/>
      <c r="E77" s="79" t="s">
        <v>92</v>
      </c>
      <c r="F77" s="79" t="s">
        <v>92</v>
      </c>
      <c r="G77" s="79" t="s">
        <v>92</v>
      </c>
      <c r="H77" s="79" t="s">
        <v>92</v>
      </c>
      <c r="I77" s="79" t="s">
        <v>92</v>
      </c>
      <c r="J77" s="79" t="s">
        <v>92</v>
      </c>
    </row>
    <row r="78" spans="1:11" ht="15.75" customHeight="1">
      <c r="A78" s="9" t="s">
        <v>93</v>
      </c>
      <c r="B78" s="319" t="s">
        <v>142</v>
      </c>
      <c r="C78" s="319"/>
      <c r="D78" s="142">
        <f>((1/12)*5%)</f>
        <v>4.1666666666666701E-3</v>
      </c>
      <c r="E78" s="143">
        <f>(E74)*D78</f>
        <v>31.928544524633299</v>
      </c>
      <c r="F78" s="143">
        <f>(F74)*D78</f>
        <v>17.725822550958299</v>
      </c>
      <c r="G78" s="143">
        <f>(G74)*D78</f>
        <v>19.214200651433298</v>
      </c>
      <c r="H78" s="143">
        <f>(H74)*D78</f>
        <v>17.725822550958299</v>
      </c>
      <c r="I78" s="143">
        <f>(I74)*D78</f>
        <v>26.059054012683301</v>
      </c>
      <c r="J78" s="144">
        <f t="shared" ref="J78" si="25">(J74)*$D$78</f>
        <v>36.138501234358301</v>
      </c>
    </row>
    <row r="79" spans="1:11" ht="15.75" customHeight="1">
      <c r="A79" s="9" t="s">
        <v>95</v>
      </c>
      <c r="B79" s="319" t="s">
        <v>143</v>
      </c>
      <c r="C79" s="319"/>
      <c r="D79" s="145">
        <v>0.08</v>
      </c>
      <c r="E79" s="143">
        <f>E78*D79</f>
        <v>2.5542835619706699</v>
      </c>
      <c r="F79" s="143">
        <f>F78*D79</f>
        <v>1.41806580407667</v>
      </c>
      <c r="G79" s="143">
        <f>G78*D79</f>
        <v>1.53713605211467</v>
      </c>
      <c r="H79" s="143">
        <f>H78*D79</f>
        <v>1.41806580407667</v>
      </c>
      <c r="I79" s="143">
        <f>I78*D79</f>
        <v>2.08472432101467</v>
      </c>
      <c r="J79" s="144">
        <f t="shared" ref="J79" si="26">J78*$D$79</f>
        <v>2.8910800987486698</v>
      </c>
    </row>
    <row r="80" spans="1:11" ht="15.75" customHeight="1">
      <c r="A80" s="9" t="s">
        <v>97</v>
      </c>
      <c r="B80" s="319" t="s">
        <v>144</v>
      </c>
      <c r="C80" s="319"/>
      <c r="D80" s="146">
        <f>(8%*40%*5%)</f>
        <v>1.6000000000000001E-3</v>
      </c>
      <c r="E80" s="143">
        <f>(E74)*D80</f>
        <v>12.260561097459201</v>
      </c>
      <c r="F80" s="143">
        <f>(F74)*D80</f>
        <v>6.8067158595680004</v>
      </c>
      <c r="G80" s="143">
        <f>(G74)*D80</f>
        <v>7.3782530501504002</v>
      </c>
      <c r="H80" s="143">
        <f>(H74)*D80</f>
        <v>6.8067158595680004</v>
      </c>
      <c r="I80" s="143">
        <f>(I74)*D80</f>
        <v>10.0066767408704</v>
      </c>
      <c r="J80" s="144">
        <f t="shared" ref="J80" si="27">(J74)*$D$80</f>
        <v>13.8771844739936</v>
      </c>
    </row>
    <row r="81" spans="1:11" ht="15.75" customHeight="1">
      <c r="A81" s="9" t="s">
        <v>99</v>
      </c>
      <c r="B81" s="319" t="s">
        <v>145</v>
      </c>
      <c r="C81" s="319"/>
      <c r="D81" s="147">
        <f>((7/30)/12)*100%</f>
        <v>1.94444444444444E-2</v>
      </c>
      <c r="E81" s="143">
        <f>(E74)*D81</f>
        <v>148.99987444828901</v>
      </c>
      <c r="F81" s="143">
        <f>(F74)*D81</f>
        <v>82.720505237805597</v>
      </c>
      <c r="G81" s="143">
        <f>(G74)*D81</f>
        <v>89.666269706688894</v>
      </c>
      <c r="H81" s="143">
        <f>(H74)*D81</f>
        <v>82.720505237805597</v>
      </c>
      <c r="I81" s="143">
        <f>(I74)*D81</f>
        <v>121.608918725856</v>
      </c>
      <c r="J81" s="144">
        <f t="shared" ref="J81" si="28">(J74)*$D$81</f>
        <v>168.646339093672</v>
      </c>
    </row>
    <row r="82" spans="1:11" ht="27.75" customHeight="1">
      <c r="A82" s="9" t="s">
        <v>101</v>
      </c>
      <c r="B82" s="319" t="s">
        <v>146</v>
      </c>
      <c r="C82" s="319"/>
      <c r="D82" s="146">
        <v>0.39800000000000002</v>
      </c>
      <c r="E82" s="148">
        <f>E81*D82</f>
        <v>59.301950030419</v>
      </c>
      <c r="F82" s="148">
        <f>F81*D82</f>
        <v>32.922761084646602</v>
      </c>
      <c r="G82" s="148">
        <f>G81*D82</f>
        <v>35.687175343262197</v>
      </c>
      <c r="H82" s="148">
        <f>H81*D82</f>
        <v>32.922761084646602</v>
      </c>
      <c r="I82" s="148">
        <f>I81*D82</f>
        <v>48.400349652890498</v>
      </c>
      <c r="J82" s="149">
        <f t="shared" ref="J82" si="29">J81*$D$82</f>
        <v>67.121242959281503</v>
      </c>
    </row>
    <row r="83" spans="1:11" ht="27.75" customHeight="1">
      <c r="A83" s="9" t="s">
        <v>119</v>
      </c>
      <c r="B83" s="319" t="s">
        <v>147</v>
      </c>
      <c r="C83" s="319"/>
      <c r="D83" s="146">
        <f>8%*40%*100%</f>
        <v>3.2000000000000001E-2</v>
      </c>
      <c r="E83" s="143">
        <f>(E74)*D83</f>
        <v>245.21122194918399</v>
      </c>
      <c r="F83" s="143">
        <f>(F74)*D83</f>
        <v>136.13431719136</v>
      </c>
      <c r="G83" s="143">
        <f>(G74)*D83</f>
        <v>147.565061003008</v>
      </c>
      <c r="H83" s="143">
        <f>(H74)*D83</f>
        <v>136.13431719136</v>
      </c>
      <c r="I83" s="143">
        <f>(I74)*D83</f>
        <v>200.13353481740799</v>
      </c>
      <c r="J83" s="144">
        <f t="shared" ref="J83" si="30">(J74)*$D$83</f>
        <v>277.543689479872</v>
      </c>
    </row>
    <row r="84" spans="1:11" ht="15.75" customHeight="1">
      <c r="A84" s="70"/>
      <c r="B84" s="336" t="s">
        <v>35</v>
      </c>
      <c r="C84" s="336"/>
      <c r="D84" s="333"/>
      <c r="E84" s="100">
        <f>SUM(E78:E83)</f>
        <v>500.256435611955</v>
      </c>
      <c r="F84" s="100">
        <f t="shared" ref="F84:I84" si="31">SUM(F78:F83)</f>
        <v>277.72818772841498</v>
      </c>
      <c r="G84" s="100">
        <f t="shared" si="31"/>
        <v>301.04809580665801</v>
      </c>
      <c r="H84" s="100">
        <f t="shared" si="31"/>
        <v>277.72818772841498</v>
      </c>
      <c r="I84" s="100">
        <f t="shared" si="31"/>
        <v>408.29325827072302</v>
      </c>
      <c r="J84" s="101">
        <f t="shared" ref="J84" si="32">SUM(J78:J83)</f>
        <v>566.21803733992601</v>
      </c>
    </row>
    <row r="85" spans="1:11" ht="15.75" customHeight="1">
      <c r="A85" s="151"/>
      <c r="B85" s="152"/>
      <c r="C85" s="152"/>
      <c r="D85" s="153"/>
      <c r="E85" s="154"/>
      <c r="F85" s="154"/>
      <c r="G85" s="154"/>
      <c r="H85" s="154"/>
      <c r="I85" s="154"/>
      <c r="J85" s="154"/>
    </row>
    <row r="86" spans="1:11" ht="15.75" customHeight="1">
      <c r="A86" s="86"/>
      <c r="B86" s="337" t="s">
        <v>148</v>
      </c>
      <c r="C86" s="337"/>
      <c r="D86" s="337"/>
      <c r="E86" s="155">
        <f>E74+E84</f>
        <v>8163.1071215239499</v>
      </c>
      <c r="F86" s="155">
        <f t="shared" ref="F86:I86" si="33">F74+F84</f>
        <v>4531.9255999584102</v>
      </c>
      <c r="G86" s="155">
        <f t="shared" si="33"/>
        <v>4912.4562521506596</v>
      </c>
      <c r="H86" s="155">
        <f t="shared" si="33"/>
        <v>4531.9255999584102</v>
      </c>
      <c r="I86" s="155">
        <f t="shared" si="33"/>
        <v>6662.4662213147203</v>
      </c>
      <c r="J86" s="155">
        <f t="shared" ref="J86" si="34">J74+J84</f>
        <v>9239.4583335859297</v>
      </c>
      <c r="K86" s="54"/>
    </row>
    <row r="87" spans="1:11" ht="15.75" customHeight="1">
      <c r="A87" s="2"/>
      <c r="B87" s="2"/>
      <c r="C87" s="75"/>
      <c r="D87" s="2"/>
      <c r="E87" s="2"/>
      <c r="F87" s="4"/>
      <c r="G87" s="54"/>
      <c r="H87" s="54"/>
      <c r="I87" s="54"/>
      <c r="J87" s="54"/>
      <c r="K87" s="54"/>
    </row>
    <row r="88" spans="1:11" ht="51" customHeight="1">
      <c r="A88" s="324" t="s">
        <v>149</v>
      </c>
      <c r="B88" s="313"/>
      <c r="C88" s="313"/>
      <c r="D88" s="313"/>
      <c r="E88" s="76" t="s">
        <v>21</v>
      </c>
      <c r="F88" s="76" t="s">
        <v>23</v>
      </c>
      <c r="G88" s="76" t="s">
        <v>26</v>
      </c>
      <c r="H88" s="76" t="s">
        <v>29</v>
      </c>
      <c r="I88" s="76" t="s">
        <v>31</v>
      </c>
      <c r="J88" s="76" t="s">
        <v>33</v>
      </c>
    </row>
    <row r="89" spans="1:11" ht="15.75" customHeight="1">
      <c r="A89" s="106" t="s">
        <v>150</v>
      </c>
      <c r="B89" s="335" t="s">
        <v>151</v>
      </c>
      <c r="C89" s="335"/>
      <c r="D89" s="141"/>
      <c r="E89" s="79" t="s">
        <v>92</v>
      </c>
      <c r="F89" s="79" t="s">
        <v>92</v>
      </c>
      <c r="G89" s="79" t="s">
        <v>92</v>
      </c>
      <c r="H89" s="79" t="s">
        <v>92</v>
      </c>
      <c r="I89" s="79" t="s">
        <v>92</v>
      </c>
      <c r="J89" s="79" t="s">
        <v>92</v>
      </c>
    </row>
    <row r="90" spans="1:11" ht="15.75" customHeight="1">
      <c r="A90" s="9" t="s">
        <v>93</v>
      </c>
      <c r="B90" s="319" t="s">
        <v>152</v>
      </c>
      <c r="C90" s="319"/>
      <c r="D90" s="156">
        <f>((1+1/3)/12)/12</f>
        <v>9.2592592592592605E-3</v>
      </c>
      <c r="E90" s="143">
        <f>(E86)*D90</f>
        <v>75.584325199295904</v>
      </c>
      <c r="F90" s="143">
        <f>(F86)*D90</f>
        <v>41.962274073689002</v>
      </c>
      <c r="G90" s="143">
        <f>(G86)*D90</f>
        <v>45.485706038431999</v>
      </c>
      <c r="H90" s="143">
        <f>(H86)*D90</f>
        <v>41.962274073689002</v>
      </c>
      <c r="I90" s="143">
        <f>(I86)*D90</f>
        <v>61.689502049210397</v>
      </c>
      <c r="J90" s="144">
        <f t="shared" ref="J90" si="35">(J86)*$D$90</f>
        <v>85.550540125795607</v>
      </c>
    </row>
    <row r="91" spans="1:11" ht="15.75" customHeight="1">
      <c r="A91" s="9" t="s">
        <v>95</v>
      </c>
      <c r="B91" s="319" t="s">
        <v>153</v>
      </c>
      <c r="C91" s="319"/>
      <c r="D91" s="156">
        <f>((2.96/30)/12)</f>
        <v>8.2222222222222193E-3</v>
      </c>
      <c r="E91" s="143">
        <f>(E86)*D91</f>
        <v>67.118880776974706</v>
      </c>
      <c r="F91" s="143">
        <f>(F86)*D91</f>
        <v>37.262499377435901</v>
      </c>
      <c r="G91" s="143">
        <f>(G86)*D91</f>
        <v>40.391306962127601</v>
      </c>
      <c r="H91" s="143">
        <f>(H86)*D91</f>
        <v>37.262499377435901</v>
      </c>
      <c r="I91" s="143">
        <f>(I86)*D91</f>
        <v>54.780277819698803</v>
      </c>
      <c r="J91" s="144">
        <f t="shared" ref="J91" si="36">(J86)*$D$91</f>
        <v>75.9688796317065</v>
      </c>
    </row>
    <row r="92" spans="1:11" ht="15.75" customHeight="1">
      <c r="A92" s="9" t="s">
        <v>97</v>
      </c>
      <c r="B92" s="319" t="s">
        <v>154</v>
      </c>
      <c r="C92" s="319"/>
      <c r="D92" s="157">
        <f>((5/30)/12)*1.5%</f>
        <v>2.0833333333333299E-4</v>
      </c>
      <c r="E92" s="143">
        <f>E86*D92</f>
        <v>1.7006473169841601</v>
      </c>
      <c r="F92" s="143">
        <f>F83*D92</f>
        <v>2.8361316081533298E-2</v>
      </c>
      <c r="G92" s="143">
        <f>G83*D92</f>
        <v>3.0742721042293301E-2</v>
      </c>
      <c r="H92" s="143">
        <f>H83*D92</f>
        <v>2.8361316081533298E-2</v>
      </c>
      <c r="I92" s="143">
        <f>I83*D92</f>
        <v>4.1694486420293303E-2</v>
      </c>
      <c r="J92" s="144">
        <f t="shared" ref="J92" si="37">J83*$D$92</f>
        <v>5.7821601974973297E-2</v>
      </c>
    </row>
    <row r="93" spans="1:11" ht="15.75" customHeight="1">
      <c r="A93" s="9" t="s">
        <v>99</v>
      </c>
      <c r="B93" s="319" t="s">
        <v>155</v>
      </c>
      <c r="C93" s="319"/>
      <c r="D93" s="147">
        <f>((15/30)/12)*0.78%</f>
        <v>3.2499999999999999E-4</v>
      </c>
      <c r="E93" s="143">
        <f>E86*D93</f>
        <v>2.6530098144952801</v>
      </c>
      <c r="F93" s="143">
        <f>F86*D93</f>
        <v>1.47287581998648</v>
      </c>
      <c r="G93" s="143">
        <f>G86*D93</f>
        <v>1.59654828194896</v>
      </c>
      <c r="H93" s="143">
        <f>H86*D93</f>
        <v>1.47287581998648</v>
      </c>
      <c r="I93" s="143">
        <f>I86*D93</f>
        <v>2.16530152192728</v>
      </c>
      <c r="J93" s="144">
        <f t="shared" ref="J93" si="38">J86*$D$93</f>
        <v>3.0028239584154299</v>
      </c>
    </row>
    <row r="94" spans="1:11" ht="15.75" customHeight="1">
      <c r="A94" s="9" t="s">
        <v>101</v>
      </c>
      <c r="B94" s="319" t="s">
        <v>156</v>
      </c>
      <c r="C94" s="319"/>
      <c r="D94" s="158">
        <f>((4/12))/12*0.675%</f>
        <v>1.875E-4</v>
      </c>
      <c r="E94" s="143">
        <f>E86*D94</f>
        <v>1.53058258528574</v>
      </c>
      <c r="F94" s="143">
        <f>F86*D94</f>
        <v>0.84973604999220298</v>
      </c>
      <c r="G94" s="143">
        <f>G86*D94</f>
        <v>0.92108554727824798</v>
      </c>
      <c r="H94" s="143">
        <f>H86*D94</f>
        <v>0.84973604999220298</v>
      </c>
      <c r="I94" s="143">
        <f>I86*D94</f>
        <v>1.2492124164965099</v>
      </c>
      <c r="J94" s="144">
        <f t="shared" ref="J94" si="39">J86*$D$94</f>
        <v>1.73239843754736</v>
      </c>
    </row>
    <row r="95" spans="1:11" ht="15.75" customHeight="1">
      <c r="A95" s="9" t="s">
        <v>119</v>
      </c>
      <c r="B95" s="319" t="s">
        <v>157</v>
      </c>
      <c r="C95" s="319"/>
      <c r="D95" s="69"/>
      <c r="E95" s="159"/>
      <c r="F95" s="160"/>
      <c r="G95" s="160"/>
      <c r="H95" s="160"/>
      <c r="I95" s="160"/>
      <c r="J95" s="161"/>
    </row>
    <row r="96" spans="1:11" ht="15.75" customHeight="1">
      <c r="A96" s="70"/>
      <c r="B96" s="336" t="s">
        <v>35</v>
      </c>
      <c r="C96" s="336"/>
      <c r="D96" s="150"/>
      <c r="E96" s="100">
        <f t="shared" ref="E96:I96" si="40">SUM(E90:E95)</f>
        <v>148.58744569303599</v>
      </c>
      <c r="F96" s="100">
        <f t="shared" si="40"/>
        <v>81.575746637185105</v>
      </c>
      <c r="G96" s="100">
        <f t="shared" si="40"/>
        <v>88.425389550829195</v>
      </c>
      <c r="H96" s="100">
        <f t="shared" si="40"/>
        <v>81.575746637185105</v>
      </c>
      <c r="I96" s="100">
        <f t="shared" si="40"/>
        <v>119.92598829375299</v>
      </c>
      <c r="J96" s="101">
        <f t="shared" ref="J96" si="41">SUM(J90:J95)</f>
        <v>166.31246375544001</v>
      </c>
    </row>
    <row r="97" spans="1:11" ht="15.75" customHeight="1">
      <c r="A97" s="2"/>
      <c r="B97" s="2"/>
      <c r="C97" s="75"/>
      <c r="D97" s="2"/>
      <c r="E97" s="2"/>
      <c r="F97" s="4"/>
      <c r="G97" s="54"/>
      <c r="H97" s="54"/>
      <c r="I97" s="54"/>
      <c r="J97" s="54"/>
      <c r="K97" s="54"/>
    </row>
    <row r="98" spans="1:11" ht="15.75" customHeight="1">
      <c r="A98" s="2"/>
      <c r="B98" s="2"/>
      <c r="C98" s="75"/>
      <c r="D98" s="2"/>
      <c r="E98" s="2"/>
      <c r="F98" s="4"/>
      <c r="G98" s="54"/>
      <c r="H98" s="54"/>
      <c r="I98" s="54"/>
      <c r="J98" s="54"/>
      <c r="K98" s="54"/>
    </row>
    <row r="99" spans="1:11" ht="87" customHeight="1">
      <c r="A99" s="324" t="s">
        <v>158</v>
      </c>
      <c r="B99" s="313"/>
      <c r="C99" s="313"/>
      <c r="D99" s="313"/>
      <c r="E99" s="76" t="s">
        <v>21</v>
      </c>
      <c r="F99" s="76" t="s">
        <v>23</v>
      </c>
      <c r="G99" s="76" t="s">
        <v>26</v>
      </c>
      <c r="H99" s="76" t="s">
        <v>29</v>
      </c>
      <c r="I99" s="76" t="s">
        <v>31</v>
      </c>
      <c r="J99" s="76" t="s">
        <v>33</v>
      </c>
    </row>
    <row r="100" spans="1:11" ht="15.75" customHeight="1">
      <c r="A100" s="162">
        <v>4</v>
      </c>
      <c r="B100" s="317" t="s">
        <v>159</v>
      </c>
      <c r="C100" s="317"/>
      <c r="D100" s="316"/>
      <c r="E100" s="79" t="s">
        <v>92</v>
      </c>
      <c r="F100" s="79" t="s">
        <v>92</v>
      </c>
      <c r="G100" s="79" t="s">
        <v>92</v>
      </c>
      <c r="H100" s="79" t="s">
        <v>92</v>
      </c>
      <c r="I100" s="79" t="s">
        <v>92</v>
      </c>
      <c r="J100" s="79" t="s">
        <v>92</v>
      </c>
    </row>
    <row r="101" spans="1:11" ht="15.75" customHeight="1">
      <c r="A101" s="131" t="s">
        <v>150</v>
      </c>
      <c r="B101" s="318" t="s">
        <v>160</v>
      </c>
      <c r="C101" s="318"/>
      <c r="D101" s="316"/>
      <c r="E101" s="132">
        <f t="shared" ref="E101:I101" si="42">E96</f>
        <v>148.58744569303599</v>
      </c>
      <c r="F101" s="132">
        <f t="shared" si="42"/>
        <v>81.575746637185105</v>
      </c>
      <c r="G101" s="132">
        <f t="shared" si="42"/>
        <v>88.425389550829195</v>
      </c>
      <c r="H101" s="132">
        <f t="shared" si="42"/>
        <v>81.575746637185105</v>
      </c>
      <c r="I101" s="132">
        <f t="shared" si="42"/>
        <v>119.92598829375299</v>
      </c>
      <c r="J101" s="133">
        <f t="shared" ref="J101" si="43">J96</f>
        <v>166.31246375544001</v>
      </c>
    </row>
    <row r="102" spans="1:11" ht="15.75" customHeight="1">
      <c r="A102" s="131" t="s">
        <v>161</v>
      </c>
      <c r="B102" s="318" t="s">
        <v>162</v>
      </c>
      <c r="C102" s="318"/>
      <c r="D102" s="316"/>
      <c r="E102" s="132">
        <v>0</v>
      </c>
      <c r="F102" s="132">
        <v>0</v>
      </c>
      <c r="G102" s="132">
        <v>0</v>
      </c>
      <c r="H102" s="132">
        <v>0</v>
      </c>
      <c r="I102" s="132">
        <v>0</v>
      </c>
      <c r="J102" s="133">
        <v>0</v>
      </c>
    </row>
    <row r="103" spans="1:11" ht="15.75" customHeight="1">
      <c r="A103" s="70"/>
      <c r="B103" s="332" t="s">
        <v>108</v>
      </c>
      <c r="C103" s="332"/>
      <c r="D103" s="333"/>
      <c r="E103" s="123">
        <f t="shared" ref="E103:I103" si="44">SUM(E101:E102)</f>
        <v>148.58744569303599</v>
      </c>
      <c r="F103" s="123">
        <f t="shared" si="44"/>
        <v>81.575746637185105</v>
      </c>
      <c r="G103" s="123">
        <f t="shared" si="44"/>
        <v>88.425389550829195</v>
      </c>
      <c r="H103" s="123">
        <f t="shared" si="44"/>
        <v>81.575746637185105</v>
      </c>
      <c r="I103" s="123">
        <f t="shared" si="44"/>
        <v>119.92598829375299</v>
      </c>
      <c r="J103" s="124">
        <f t="shared" ref="J103" si="45">SUM(J101:J102)</f>
        <v>166.31246375544001</v>
      </c>
    </row>
    <row r="104" spans="1:11" ht="15.75" customHeight="1">
      <c r="A104" s="2"/>
      <c r="B104" s="2"/>
      <c r="C104" s="75"/>
      <c r="D104" s="2"/>
      <c r="E104" s="2"/>
      <c r="F104" s="2"/>
      <c r="G104" s="54"/>
      <c r="H104" s="54"/>
      <c r="I104" s="54"/>
      <c r="J104" s="54"/>
      <c r="K104" s="54"/>
    </row>
    <row r="105" spans="1:11" ht="81.75" customHeight="1">
      <c r="A105" s="324" t="s">
        <v>163</v>
      </c>
      <c r="B105" s="313"/>
      <c r="C105" s="313"/>
      <c r="D105" s="313"/>
      <c r="E105" s="76" t="s">
        <v>21</v>
      </c>
      <c r="F105" s="76" t="s">
        <v>23</v>
      </c>
      <c r="G105" s="76" t="s">
        <v>26</v>
      </c>
      <c r="H105" s="76" t="s">
        <v>29</v>
      </c>
      <c r="I105" s="76" t="s">
        <v>31</v>
      </c>
      <c r="J105" s="76" t="s">
        <v>33</v>
      </c>
    </row>
    <row r="106" spans="1:11" ht="15.75" customHeight="1">
      <c r="A106" s="140">
        <v>5</v>
      </c>
      <c r="B106" s="317" t="s">
        <v>164</v>
      </c>
      <c r="C106" s="317"/>
      <c r="D106" s="316"/>
      <c r="E106" s="79" t="s">
        <v>92</v>
      </c>
      <c r="F106" s="79" t="s">
        <v>92</v>
      </c>
      <c r="G106" s="79" t="s">
        <v>92</v>
      </c>
      <c r="H106" s="79" t="s">
        <v>92</v>
      </c>
      <c r="I106" s="79" t="s">
        <v>92</v>
      </c>
      <c r="J106" s="79" t="s">
        <v>92</v>
      </c>
    </row>
    <row r="107" spans="1:11" ht="15.75" customHeight="1">
      <c r="A107" s="9" t="s">
        <v>93</v>
      </c>
      <c r="B107" s="318" t="s">
        <v>165</v>
      </c>
      <c r="C107" s="318"/>
      <c r="D107" s="316"/>
      <c r="E107" s="163">
        <f>'Anexo III-B Uniformes'!E14</f>
        <v>34.697499999999998</v>
      </c>
      <c r="F107" s="163">
        <f>'Anexo III-B Uniformes'!E14</f>
        <v>34.697499999999998</v>
      </c>
      <c r="G107" s="163">
        <f>'Anexo III-B Uniformes'!E14</f>
        <v>34.697499999999998</v>
      </c>
      <c r="H107" s="163">
        <f>'Anexo III-B Uniformes'!E14</f>
        <v>34.697499999999998</v>
      </c>
      <c r="I107" s="163">
        <f>'Anexo III-B Uniformes'!E14</f>
        <v>34.697499999999998</v>
      </c>
      <c r="J107" s="164">
        <f>'Anexo III-B Uniformes'!H29</f>
        <v>81.515833333333305</v>
      </c>
    </row>
    <row r="108" spans="1:11" ht="26.25" customHeight="1">
      <c r="A108" s="9" t="s">
        <v>95</v>
      </c>
      <c r="B108" s="319" t="s">
        <v>166</v>
      </c>
      <c r="C108" s="319"/>
      <c r="D108" s="316"/>
      <c r="E108" s="163"/>
      <c r="F108" s="163"/>
      <c r="G108" s="163"/>
      <c r="H108" s="163"/>
      <c r="I108" s="163"/>
      <c r="J108" s="164"/>
    </row>
    <row r="109" spans="1:11" ht="15.75" customHeight="1">
      <c r="A109" s="9" t="s">
        <v>97</v>
      </c>
      <c r="B109" s="318" t="s">
        <v>167</v>
      </c>
      <c r="C109" s="318"/>
      <c r="D109" s="316"/>
      <c r="E109" s="165"/>
      <c r="F109" s="165"/>
      <c r="G109" s="165"/>
      <c r="H109" s="165"/>
      <c r="I109" s="165"/>
      <c r="J109" s="166">
        <f>'Anexo III-A Equip.'!F11</f>
        <v>67.769166666666706</v>
      </c>
    </row>
    <row r="110" spans="1:11" ht="15.75" customHeight="1">
      <c r="A110" s="9" t="s">
        <v>99</v>
      </c>
      <c r="B110" s="318" t="s">
        <v>168</v>
      </c>
      <c r="C110" s="318"/>
      <c r="D110" s="316"/>
      <c r="E110" s="167"/>
      <c r="F110" s="167"/>
      <c r="G110" s="167"/>
      <c r="H110" s="167"/>
      <c r="I110" s="167"/>
      <c r="J110" s="168"/>
    </row>
    <row r="111" spans="1:11" ht="15.75" customHeight="1">
      <c r="A111" s="169"/>
      <c r="B111" s="332" t="s">
        <v>169</v>
      </c>
      <c r="C111" s="332"/>
      <c r="D111" s="333"/>
      <c r="E111" s="170">
        <f t="shared" ref="E111:I111" si="46">SUM(E107:E110)</f>
        <v>34.697499999999998</v>
      </c>
      <c r="F111" s="170">
        <f t="shared" si="46"/>
        <v>34.697499999999998</v>
      </c>
      <c r="G111" s="170">
        <f t="shared" si="46"/>
        <v>34.697499999999998</v>
      </c>
      <c r="H111" s="170">
        <f t="shared" si="46"/>
        <v>34.697499999999998</v>
      </c>
      <c r="I111" s="170">
        <f t="shared" si="46"/>
        <v>34.697499999999998</v>
      </c>
      <c r="J111" s="171">
        <f t="shared" ref="J111" si="47">SUM(J107:J110)</f>
        <v>149.285</v>
      </c>
    </row>
    <row r="112" spans="1:11" ht="15.75" customHeight="1">
      <c r="A112" s="172"/>
      <c r="B112" s="88"/>
      <c r="C112" s="88"/>
      <c r="D112" s="58"/>
      <c r="E112" s="173"/>
      <c r="F112" s="173"/>
      <c r="G112" s="173"/>
      <c r="H112" s="173"/>
      <c r="I112" s="173"/>
    </row>
    <row r="113" spans="1:11" ht="15.75" customHeight="1">
      <c r="A113" s="172"/>
      <c r="B113" s="334" t="s">
        <v>170</v>
      </c>
      <c r="C113" s="334"/>
      <c r="D113" s="334"/>
      <c r="E113" s="174">
        <f>E111+E103+E86</f>
        <v>8346.3920672169897</v>
      </c>
      <c r="F113" s="174">
        <f>F111+F103+F86</f>
        <v>4648.1988465956001</v>
      </c>
      <c r="G113" s="174">
        <f t="shared" ref="G113:J113" si="48">G111+G103+G86</f>
        <v>5035.5791417014898</v>
      </c>
      <c r="H113" s="174">
        <f t="shared" si="48"/>
        <v>4648.1988465956001</v>
      </c>
      <c r="I113" s="174">
        <f t="shared" si="48"/>
        <v>6817.08970960848</v>
      </c>
      <c r="J113" s="174">
        <f t="shared" si="48"/>
        <v>9555.0557973413706</v>
      </c>
    </row>
    <row r="114" spans="1:11" ht="15.75" customHeight="1">
      <c r="A114" s="172"/>
      <c r="B114" s="57"/>
      <c r="C114" s="57"/>
      <c r="D114" s="175"/>
      <c r="E114" s="175"/>
      <c r="F114" s="2"/>
      <c r="G114" s="54"/>
      <c r="H114" s="54"/>
      <c r="I114" s="54"/>
      <c r="J114" s="54"/>
      <c r="K114" s="54"/>
    </row>
    <row r="115" spans="1:11" ht="85.5" customHeight="1">
      <c r="A115" s="338" t="s">
        <v>171</v>
      </c>
      <c r="B115" s="339"/>
      <c r="C115" s="339"/>
      <c r="D115" s="176"/>
      <c r="E115" s="76" t="s">
        <v>21</v>
      </c>
      <c r="F115" s="76" t="s">
        <v>23</v>
      </c>
      <c r="G115" s="76" t="s">
        <v>26</v>
      </c>
      <c r="H115" s="76" t="s">
        <v>29</v>
      </c>
      <c r="I115" s="76" t="s">
        <v>31</v>
      </c>
      <c r="J115" s="76" t="s">
        <v>33</v>
      </c>
    </row>
    <row r="116" spans="1:11" ht="15.75" customHeight="1">
      <c r="A116" s="140">
        <v>6</v>
      </c>
      <c r="B116" s="141" t="s">
        <v>172</v>
      </c>
      <c r="C116" s="141"/>
      <c r="D116" s="108" t="s">
        <v>113</v>
      </c>
      <c r="E116" s="79" t="s">
        <v>92</v>
      </c>
      <c r="F116" s="79" t="s">
        <v>92</v>
      </c>
      <c r="G116" s="79" t="s">
        <v>92</v>
      </c>
      <c r="H116" s="79" t="s">
        <v>92</v>
      </c>
      <c r="I116" s="79" t="s">
        <v>92</v>
      </c>
      <c r="J116" s="79" t="s">
        <v>92</v>
      </c>
    </row>
    <row r="117" spans="1:11" ht="15.75" customHeight="1">
      <c r="A117" s="9" t="s">
        <v>93</v>
      </c>
      <c r="B117" s="10" t="s">
        <v>173</v>
      </c>
      <c r="C117" s="10"/>
      <c r="D117" s="177">
        <v>4.8099999999999997E-2</v>
      </c>
      <c r="E117" s="132">
        <f>E113*D117</f>
        <v>401.46145843313701</v>
      </c>
      <c r="F117" s="132">
        <f>F113*D117</f>
        <v>223.57836452124801</v>
      </c>
      <c r="G117" s="132">
        <f>G113*D117</f>
        <v>242.21135671584199</v>
      </c>
      <c r="H117" s="132">
        <f>H113*D117</f>
        <v>223.57836452124801</v>
      </c>
      <c r="I117" s="132">
        <f>I113*D117</f>
        <v>327.90201503216798</v>
      </c>
      <c r="J117" s="133">
        <f>J113*$D$117</f>
        <v>459.59818385211997</v>
      </c>
    </row>
    <row r="118" spans="1:11" ht="15.75" customHeight="1">
      <c r="A118" s="9" t="s">
        <v>95</v>
      </c>
      <c r="B118" s="10" t="s">
        <v>174</v>
      </c>
      <c r="C118" s="10"/>
      <c r="D118" s="177">
        <v>4.1399999999999999E-2</v>
      </c>
      <c r="E118" s="132">
        <f>(E113+E117)*D118</f>
        <v>362.16113596191502</v>
      </c>
      <c r="F118" s="132">
        <f>(F113+F117)*D118</f>
        <v>201.691576540238</v>
      </c>
      <c r="G118" s="132">
        <f>(G113+G117)*D118</f>
        <v>218.50052663447701</v>
      </c>
      <c r="H118" s="132">
        <f>(H113+H117)*D118</f>
        <v>201.691576540238</v>
      </c>
      <c r="I118" s="132">
        <f>(I113+I117)*D118</f>
        <v>295.802657400123</v>
      </c>
      <c r="J118" s="133">
        <f>(J113+J117)*$D$118</f>
        <v>414.60667482141002</v>
      </c>
    </row>
    <row r="119" spans="1:11" ht="15.75" customHeight="1">
      <c r="A119" s="9"/>
      <c r="B119" s="43" t="s">
        <v>175</v>
      </c>
      <c r="C119" s="340" t="s">
        <v>176</v>
      </c>
      <c r="D119" s="340"/>
      <c r="E119" s="178">
        <f>E113+E117+E118</f>
        <v>9110.0146616120401</v>
      </c>
      <c r="F119" s="178">
        <f>F113+F117+F118</f>
        <v>5073.4687876570897</v>
      </c>
      <c r="G119" s="178">
        <f t="shared" ref="G119:I119" si="49">G113+G117+G118</f>
        <v>5496.2910250518098</v>
      </c>
      <c r="H119" s="178">
        <f t="shared" si="49"/>
        <v>5073.4687876570897</v>
      </c>
      <c r="I119" s="178">
        <f t="shared" si="49"/>
        <v>7440.79438204077</v>
      </c>
      <c r="J119" s="179">
        <f t="shared" ref="J119" si="50">J113+J117+J118</f>
        <v>10429.2606560149</v>
      </c>
    </row>
    <row r="120" spans="1:11" ht="15.75" customHeight="1">
      <c r="A120" s="9"/>
      <c r="B120" s="43"/>
      <c r="C120" s="180">
        <f>9.25+5</f>
        <v>14.25</v>
      </c>
      <c r="D120" s="181">
        <f>+(100-C120)/100</f>
        <v>0.85750000000000004</v>
      </c>
      <c r="E120" s="182">
        <f>E119/D120</f>
        <v>10623.923803629201</v>
      </c>
      <c r="F120" s="182">
        <f>F119/D120</f>
        <v>5916.5816765680302</v>
      </c>
      <c r="G120" s="182">
        <f>G119/D120</f>
        <v>6409.6688338796603</v>
      </c>
      <c r="H120" s="182">
        <f>H119/D120</f>
        <v>5916.5816765680302</v>
      </c>
      <c r="I120" s="182">
        <f>I119/D120</f>
        <v>8677.3112327006002</v>
      </c>
      <c r="J120" s="183">
        <f t="shared" ref="J120" si="51">J119/$D$120</f>
        <v>12162.403097393501</v>
      </c>
    </row>
    <row r="121" spans="1:11" ht="15.75" customHeight="1">
      <c r="A121" s="9" t="s">
        <v>97</v>
      </c>
      <c r="B121" s="10" t="s">
        <v>177</v>
      </c>
      <c r="C121" s="10"/>
      <c r="D121" s="80"/>
      <c r="E121" s="95"/>
      <c r="F121" s="95"/>
      <c r="G121" s="95"/>
      <c r="H121" s="95"/>
      <c r="I121" s="95"/>
      <c r="J121" s="96"/>
    </row>
    <row r="122" spans="1:11" ht="15.75" customHeight="1">
      <c r="A122" s="9"/>
      <c r="B122" s="10" t="s">
        <v>178</v>
      </c>
      <c r="C122" s="10"/>
      <c r="D122" s="177">
        <v>9.2499999999999999E-2</v>
      </c>
      <c r="E122" s="132">
        <f>E120*D122</f>
        <v>982.71295183570101</v>
      </c>
      <c r="F122" s="132">
        <f>F120*D122</f>
        <v>547.28380508254304</v>
      </c>
      <c r="G122" s="132">
        <f>G120*D122</f>
        <v>592.89436713386795</v>
      </c>
      <c r="H122" s="132">
        <f>H120*D122</f>
        <v>547.28380508254304</v>
      </c>
      <c r="I122" s="132">
        <f>I120*D122</f>
        <v>802.65128902480603</v>
      </c>
      <c r="J122" s="133">
        <f t="shared" ref="J122" si="52">J120*$D$122</f>
        <v>1125.0222865088999</v>
      </c>
    </row>
    <row r="123" spans="1:11" ht="15.75" customHeight="1">
      <c r="A123" s="9"/>
      <c r="B123" s="10" t="s">
        <v>179</v>
      </c>
      <c r="C123" s="10"/>
      <c r="D123" s="80"/>
      <c r="E123" s="132"/>
      <c r="F123" s="132"/>
      <c r="G123" s="132"/>
      <c r="H123" s="132"/>
      <c r="I123" s="132"/>
      <c r="J123" s="133"/>
    </row>
    <row r="124" spans="1:11" ht="15.75" customHeight="1">
      <c r="A124" s="9"/>
      <c r="B124" s="10" t="s">
        <v>180</v>
      </c>
      <c r="C124" s="10"/>
      <c r="D124" s="184">
        <v>0.05</v>
      </c>
      <c r="E124" s="132">
        <f>E120*D124</f>
        <v>531.19619018146</v>
      </c>
      <c r="F124" s="132">
        <f>F120*D124</f>
        <v>295.82908382840202</v>
      </c>
      <c r="G124" s="132">
        <f>G120*D124</f>
        <v>320.48344169398302</v>
      </c>
      <c r="H124" s="132">
        <f>H120*D124</f>
        <v>295.82908382840202</v>
      </c>
      <c r="I124" s="132">
        <f>I120*D124</f>
        <v>433.86556163503002</v>
      </c>
      <c r="J124" s="133">
        <f t="shared" ref="J124" si="53">J120*$D$124</f>
        <v>608.120154869673</v>
      </c>
    </row>
    <row r="125" spans="1:11" ht="15.75" customHeight="1">
      <c r="A125" s="9"/>
      <c r="B125" s="10" t="s">
        <v>181</v>
      </c>
      <c r="C125" s="10"/>
      <c r="D125" s="80"/>
      <c r="E125" s="85"/>
      <c r="F125" s="85"/>
      <c r="G125" s="85"/>
      <c r="H125" s="85"/>
      <c r="I125" s="85"/>
      <c r="J125" s="121"/>
    </row>
    <row r="126" spans="1:11" ht="15.75" customHeight="1">
      <c r="A126" s="185"/>
      <c r="B126" s="150" t="s">
        <v>35</v>
      </c>
      <c r="C126" s="150"/>
      <c r="D126" s="186">
        <f>D117+D118+D122+D124</f>
        <v>0.23200000000000001</v>
      </c>
      <c r="E126" s="100">
        <f>E117+E118+E122+E124</f>
        <v>2277.5317364122102</v>
      </c>
      <c r="F126" s="100">
        <f>F117+F118+F122+F124</f>
        <v>1268.38282997243</v>
      </c>
      <c r="G126" s="100">
        <f t="shared" ref="G126:I126" si="54">G117+G118+G122+G124</f>
        <v>1374.08969217817</v>
      </c>
      <c r="H126" s="100">
        <f t="shared" si="54"/>
        <v>1268.38282997243</v>
      </c>
      <c r="I126" s="100">
        <f t="shared" si="54"/>
        <v>1860.2215230921299</v>
      </c>
      <c r="J126" s="101">
        <f t="shared" ref="J126" si="55">J117+J118+J122+J124</f>
        <v>2607.3473000520999</v>
      </c>
    </row>
    <row r="127" spans="1:11" ht="15.75" customHeight="1">
      <c r="A127" s="172"/>
      <c r="B127" s="57"/>
      <c r="C127" s="57"/>
      <c r="D127" s="175"/>
      <c r="E127" s="175"/>
      <c r="F127" s="2"/>
      <c r="G127" s="54"/>
      <c r="H127" s="54"/>
      <c r="I127" s="54"/>
      <c r="J127" s="54"/>
      <c r="K127" s="54"/>
    </row>
    <row r="128" spans="1:11" ht="15.75" customHeight="1">
      <c r="A128" s="2"/>
      <c r="B128" s="2"/>
      <c r="C128" s="75"/>
      <c r="D128" s="2"/>
      <c r="E128" s="2"/>
      <c r="F128" s="2"/>
      <c r="G128" s="54"/>
      <c r="H128" s="54"/>
      <c r="I128" s="54"/>
      <c r="J128" s="54"/>
      <c r="K128" s="54"/>
    </row>
    <row r="129" spans="1:11" ht="15.75" customHeight="1">
      <c r="A129" s="341" t="s">
        <v>182</v>
      </c>
      <c r="B129" s="342"/>
      <c r="C129" s="342"/>
      <c r="D129" s="342"/>
      <c r="E129" s="342"/>
      <c r="F129" s="342"/>
      <c r="G129" s="342"/>
      <c r="H129" s="342"/>
      <c r="I129" s="342"/>
      <c r="J129" s="54"/>
      <c r="K129" s="54"/>
    </row>
    <row r="130" spans="1:11" ht="88.5" customHeight="1">
      <c r="A130" s="343" t="s">
        <v>183</v>
      </c>
      <c r="B130" s="316"/>
      <c r="C130" s="316"/>
      <c r="D130" s="316"/>
      <c r="E130" s="76" t="s">
        <v>21</v>
      </c>
      <c r="F130" s="76" t="s">
        <v>23</v>
      </c>
      <c r="G130" s="76" t="s">
        <v>26</v>
      </c>
      <c r="H130" s="76" t="s">
        <v>29</v>
      </c>
      <c r="I130" s="76" t="s">
        <v>31</v>
      </c>
      <c r="J130" s="76" t="s">
        <v>33</v>
      </c>
    </row>
    <row r="131" spans="1:11" ht="15.75" customHeight="1">
      <c r="A131" s="65"/>
      <c r="B131" s="335" t="s">
        <v>184</v>
      </c>
      <c r="C131" s="335"/>
      <c r="D131" s="316"/>
      <c r="E131" s="79" t="s">
        <v>92</v>
      </c>
      <c r="F131" s="79" t="s">
        <v>92</v>
      </c>
      <c r="G131" s="79" t="s">
        <v>92</v>
      </c>
      <c r="H131" s="79" t="s">
        <v>92</v>
      </c>
      <c r="I131" s="79" t="s">
        <v>92</v>
      </c>
      <c r="J131" s="79" t="s">
        <v>92</v>
      </c>
    </row>
    <row r="132" spans="1:11" ht="15.75" customHeight="1">
      <c r="A132" s="65" t="s">
        <v>93</v>
      </c>
      <c r="B132" s="319" t="s">
        <v>185</v>
      </c>
      <c r="C132" s="319"/>
      <c r="D132" s="316"/>
      <c r="E132" s="95">
        <f>E34</f>
        <v>4105.08</v>
      </c>
      <c r="F132" s="95">
        <f>F34</f>
        <v>2051.9499999999998</v>
      </c>
      <c r="G132" s="95">
        <f>G34</f>
        <v>2271.96</v>
      </c>
      <c r="H132" s="95">
        <f>H34</f>
        <v>2051.9499999999998</v>
      </c>
      <c r="I132" s="95">
        <f>I34</f>
        <v>3237.46</v>
      </c>
      <c r="J132" s="96">
        <f t="shared" ref="J132" si="56">J34</f>
        <v>4727.3900000000003</v>
      </c>
    </row>
    <row r="133" spans="1:11" ht="15.75" customHeight="1">
      <c r="A133" s="65" t="s">
        <v>95</v>
      </c>
      <c r="B133" s="319" t="s">
        <v>186</v>
      </c>
      <c r="C133" s="319"/>
      <c r="D133" s="316"/>
      <c r="E133" s="95">
        <f>E72</f>
        <v>3557.7706859119999</v>
      </c>
      <c r="F133" s="95">
        <f>F72</f>
        <v>2202.24741223</v>
      </c>
      <c r="G133" s="95">
        <f t="shared" ref="G133:I133" si="57">G72</f>
        <v>2339.4481563439999</v>
      </c>
      <c r="H133" s="95">
        <f t="shared" si="57"/>
        <v>2202.24741223</v>
      </c>
      <c r="I133" s="95">
        <f t="shared" si="57"/>
        <v>3016.7129630439999</v>
      </c>
      <c r="J133" s="96">
        <f t="shared" ref="J133" si="58">J72</f>
        <v>3945.8502962460002</v>
      </c>
    </row>
    <row r="134" spans="1:11" ht="15.75" customHeight="1">
      <c r="A134" s="65" t="s">
        <v>97</v>
      </c>
      <c r="B134" s="319" t="s">
        <v>187</v>
      </c>
      <c r="C134" s="319"/>
      <c r="D134" s="316"/>
      <c r="E134" s="95">
        <f>E84</f>
        <v>500.256435611955</v>
      </c>
      <c r="F134" s="95">
        <f>F84</f>
        <v>277.72818772841498</v>
      </c>
      <c r="G134" s="95">
        <f t="shared" ref="G134:I134" si="59">G84</f>
        <v>301.04809580665801</v>
      </c>
      <c r="H134" s="95">
        <f t="shared" si="59"/>
        <v>277.72818772841498</v>
      </c>
      <c r="I134" s="95">
        <f t="shared" si="59"/>
        <v>408.29325827072302</v>
      </c>
      <c r="J134" s="96">
        <f t="shared" ref="J134" si="60">J84</f>
        <v>566.21803733992601</v>
      </c>
    </row>
    <row r="135" spans="1:11" ht="15.75" customHeight="1">
      <c r="A135" s="65" t="s">
        <v>99</v>
      </c>
      <c r="B135" s="319" t="s">
        <v>188</v>
      </c>
      <c r="C135" s="319"/>
      <c r="D135" s="316"/>
      <c r="E135" s="95">
        <f>E103</f>
        <v>148.58744569303599</v>
      </c>
      <c r="F135" s="95">
        <f>F103</f>
        <v>81.575746637185105</v>
      </c>
      <c r="G135" s="95">
        <f t="shared" ref="G135:I135" si="61">G103</f>
        <v>88.425389550829195</v>
      </c>
      <c r="H135" s="95">
        <f t="shared" si="61"/>
        <v>81.575746637185105</v>
      </c>
      <c r="I135" s="95">
        <f t="shared" si="61"/>
        <v>119.92598829375299</v>
      </c>
      <c r="J135" s="96">
        <f t="shared" ref="J135" si="62">J103</f>
        <v>166.31246375544001</v>
      </c>
    </row>
    <row r="136" spans="1:11" ht="15.75" customHeight="1">
      <c r="A136" s="65" t="s">
        <v>101</v>
      </c>
      <c r="B136" s="319" t="s">
        <v>189</v>
      </c>
      <c r="C136" s="319"/>
      <c r="D136" s="316"/>
      <c r="E136" s="95">
        <f>E111</f>
        <v>34.697499999999998</v>
      </c>
      <c r="F136" s="95">
        <f>F111</f>
        <v>34.697499999999998</v>
      </c>
      <c r="G136" s="95">
        <f t="shared" ref="G136:I136" si="63">G111</f>
        <v>34.697499999999998</v>
      </c>
      <c r="H136" s="95">
        <f t="shared" si="63"/>
        <v>34.697499999999998</v>
      </c>
      <c r="I136" s="95">
        <f t="shared" si="63"/>
        <v>34.697499999999998</v>
      </c>
      <c r="J136" s="96">
        <f t="shared" ref="J136" si="64">J111</f>
        <v>149.285</v>
      </c>
    </row>
    <row r="137" spans="1:11" ht="15.75" customHeight="1">
      <c r="A137" s="65"/>
      <c r="B137" s="335" t="s">
        <v>190</v>
      </c>
      <c r="C137" s="335"/>
      <c r="D137" s="316"/>
      <c r="E137" s="187">
        <f t="shared" ref="E137:I137" si="65">SUM(E132:E136)</f>
        <v>8346.3920672169897</v>
      </c>
      <c r="F137" s="187">
        <f t="shared" si="65"/>
        <v>4648.1988465956001</v>
      </c>
      <c r="G137" s="187">
        <f t="shared" si="65"/>
        <v>5035.5791417014898</v>
      </c>
      <c r="H137" s="187">
        <f t="shared" si="65"/>
        <v>4648.1988465956001</v>
      </c>
      <c r="I137" s="187">
        <f t="shared" si="65"/>
        <v>6817.08970960848</v>
      </c>
      <c r="J137" s="188">
        <f t="shared" ref="J137" si="66">SUM(J132:J136)</f>
        <v>9555.0557973413706</v>
      </c>
    </row>
    <row r="138" spans="1:11" ht="15.75" customHeight="1">
      <c r="A138" s="65" t="s">
        <v>119</v>
      </c>
      <c r="B138" s="319" t="s">
        <v>191</v>
      </c>
      <c r="C138" s="319"/>
      <c r="D138" s="316"/>
      <c r="E138" s="95">
        <f>E126</f>
        <v>2277.5317364122102</v>
      </c>
      <c r="F138" s="95">
        <f>F126</f>
        <v>1268.38282997243</v>
      </c>
      <c r="G138" s="95">
        <f t="shared" ref="G138:I138" si="67">G126</f>
        <v>1374.08969217817</v>
      </c>
      <c r="H138" s="95">
        <f t="shared" si="67"/>
        <v>1268.38282997243</v>
      </c>
      <c r="I138" s="95">
        <f t="shared" si="67"/>
        <v>1860.2215230921299</v>
      </c>
      <c r="J138" s="96">
        <f t="shared" ref="J138" si="68">J126</f>
        <v>2607.3473000520999</v>
      </c>
    </row>
    <row r="139" spans="1:11" ht="15.75" customHeight="1">
      <c r="A139" s="65"/>
      <c r="B139" s="335" t="s">
        <v>192</v>
      </c>
      <c r="C139" s="335"/>
      <c r="D139" s="316"/>
      <c r="E139" s="187">
        <f t="shared" ref="E139" si="69">SUM(E137:E138)</f>
        <v>10623.923803629201</v>
      </c>
      <c r="F139" s="187">
        <f>F137+F138</f>
        <v>5916.5816765680302</v>
      </c>
      <c r="G139" s="187">
        <f t="shared" ref="G139:I139" si="70">G137+G138</f>
        <v>6409.6688338796603</v>
      </c>
      <c r="H139" s="187">
        <f t="shared" si="70"/>
        <v>5916.5816765680302</v>
      </c>
      <c r="I139" s="187">
        <f t="shared" si="70"/>
        <v>8677.3112327006002</v>
      </c>
      <c r="J139" s="188">
        <f t="shared" ref="J139" si="71">J137+J138</f>
        <v>12162.403097393501</v>
      </c>
    </row>
    <row r="140" spans="1:11" ht="15.75" customHeight="1">
      <c r="A140" s="70"/>
      <c r="B140" s="336" t="s">
        <v>193</v>
      </c>
      <c r="C140" s="336"/>
      <c r="D140" s="333"/>
      <c r="E140" s="114">
        <f>E139/E132</f>
        <v>2.58799433960586</v>
      </c>
      <c r="F140" s="114">
        <f>F139/F132</f>
        <v>2.8833946619401201</v>
      </c>
      <c r="G140" s="114">
        <f t="shared" ref="G140:I140" si="72">G139/G132</f>
        <v>2.82120672629785</v>
      </c>
      <c r="H140" s="114">
        <f t="shared" si="72"/>
        <v>2.8833946619401201</v>
      </c>
      <c r="I140" s="114">
        <f t="shared" si="72"/>
        <v>2.68028368928129</v>
      </c>
      <c r="J140" s="189">
        <f t="shared" ref="J140" si="73">J139/J132</f>
        <v>2.5727522157878799</v>
      </c>
    </row>
    <row r="141" spans="1:11" ht="15.75" customHeight="1">
      <c r="A141" s="54"/>
      <c r="B141" s="54"/>
      <c r="C141" s="55"/>
      <c r="D141" s="54"/>
      <c r="E141" s="54"/>
      <c r="F141" s="54"/>
      <c r="G141" s="54"/>
      <c r="H141" s="54"/>
      <c r="I141" s="54"/>
      <c r="J141" s="54"/>
      <c r="K141" s="54"/>
    </row>
    <row r="142" spans="1:11" ht="15.75" customHeight="1">
      <c r="A142" s="54"/>
      <c r="B142" s="54"/>
      <c r="C142" s="55"/>
      <c r="D142" s="54"/>
      <c r="E142" s="54"/>
      <c r="F142" s="54"/>
      <c r="G142" s="54"/>
      <c r="H142" s="54"/>
      <c r="I142" s="54"/>
      <c r="J142" s="54"/>
      <c r="K142" s="54"/>
    </row>
    <row r="143" spans="1:11" ht="15.75" customHeight="1">
      <c r="A143" s="54"/>
      <c r="B143" s="54"/>
      <c r="C143" s="55"/>
      <c r="D143" s="54"/>
      <c r="E143" s="54"/>
      <c r="F143" s="54"/>
      <c r="G143" s="54"/>
      <c r="H143" s="54"/>
      <c r="I143" s="54"/>
      <c r="J143" s="54"/>
      <c r="K143" s="54"/>
    </row>
    <row r="144" spans="1:11" ht="15.75" customHeight="1">
      <c r="A144" s="54"/>
      <c r="B144" s="54"/>
      <c r="C144" s="55"/>
      <c r="D144" s="54"/>
      <c r="E144" s="54"/>
      <c r="F144" s="54"/>
      <c r="G144" s="54"/>
      <c r="H144" s="54"/>
      <c r="I144" s="54"/>
      <c r="J144" s="54"/>
      <c r="K144" s="54"/>
    </row>
    <row r="145" spans="1:11" ht="15.75" customHeight="1">
      <c r="A145" s="54"/>
      <c r="B145" s="54"/>
      <c r="C145" s="55"/>
      <c r="D145" s="54"/>
      <c r="E145" s="54"/>
      <c r="F145" s="54"/>
      <c r="G145" s="54"/>
      <c r="H145" s="54"/>
      <c r="I145" s="54"/>
      <c r="J145" s="54"/>
      <c r="K145" s="54"/>
    </row>
    <row r="146" spans="1:11" ht="15.75" customHeight="1">
      <c r="A146" s="54"/>
      <c r="B146" s="54"/>
      <c r="C146" s="55"/>
      <c r="D146" s="54"/>
      <c r="E146" s="54"/>
      <c r="F146" s="54"/>
      <c r="G146" s="54"/>
      <c r="H146" s="54"/>
      <c r="I146" s="54"/>
      <c r="J146" s="54"/>
      <c r="K146" s="54"/>
    </row>
    <row r="147" spans="1:11" ht="15.75" customHeight="1">
      <c r="A147" s="54"/>
      <c r="B147" s="54"/>
      <c r="C147" s="55"/>
      <c r="D147" s="54"/>
      <c r="E147" s="54"/>
      <c r="F147" s="54"/>
      <c r="G147" s="54"/>
      <c r="H147" s="54"/>
      <c r="I147" s="54"/>
      <c r="J147" s="54"/>
      <c r="K147" s="54"/>
    </row>
    <row r="148" spans="1:11" ht="15.75" customHeight="1">
      <c r="A148" s="54"/>
      <c r="B148" s="54"/>
      <c r="C148" s="55"/>
      <c r="D148" s="54"/>
      <c r="E148" s="54"/>
      <c r="F148" s="54"/>
      <c r="G148" s="54"/>
      <c r="H148" s="54"/>
      <c r="I148" s="54"/>
      <c r="J148" s="54"/>
      <c r="K148" s="54"/>
    </row>
    <row r="149" spans="1:11" ht="15.75" customHeight="1">
      <c r="A149" s="54"/>
      <c r="B149" s="54"/>
      <c r="C149" s="55"/>
      <c r="D149" s="54"/>
      <c r="E149" s="54"/>
      <c r="F149" s="54"/>
      <c r="G149" s="54"/>
      <c r="H149" s="54"/>
      <c r="I149" s="54"/>
      <c r="J149" s="54"/>
      <c r="K149" s="54"/>
    </row>
    <row r="150" spans="1:11" ht="15.75" customHeight="1">
      <c r="A150" s="54"/>
      <c r="B150" s="54"/>
      <c r="C150" s="55"/>
      <c r="D150" s="54"/>
      <c r="E150" s="54"/>
      <c r="F150" s="54"/>
      <c r="G150" s="54"/>
      <c r="H150" s="54"/>
      <c r="I150" s="54"/>
      <c r="J150" s="54"/>
      <c r="K150" s="54"/>
    </row>
    <row r="151" spans="1:11" ht="15.75" customHeight="1">
      <c r="A151" s="54"/>
      <c r="B151" s="54"/>
      <c r="C151" s="55"/>
      <c r="D151" s="54"/>
      <c r="E151" s="54"/>
      <c r="F151" s="54"/>
      <c r="G151" s="54"/>
      <c r="H151" s="54"/>
      <c r="I151" s="54"/>
      <c r="J151" s="54"/>
      <c r="K151" s="54"/>
    </row>
    <row r="152" spans="1:11" ht="15.75" customHeight="1">
      <c r="A152" s="54"/>
      <c r="B152" s="54"/>
      <c r="C152" s="55"/>
      <c r="D152" s="54"/>
      <c r="E152" s="54"/>
      <c r="F152" s="54"/>
      <c r="G152" s="54"/>
      <c r="H152" s="54"/>
      <c r="I152" s="54"/>
      <c r="J152" s="54"/>
      <c r="K152" s="54"/>
    </row>
    <row r="153" spans="1:11" ht="15.75" customHeight="1">
      <c r="A153" s="54"/>
      <c r="B153" s="54"/>
      <c r="C153" s="55"/>
      <c r="D153" s="54"/>
      <c r="E153" s="54"/>
      <c r="F153" s="54"/>
      <c r="G153" s="54"/>
      <c r="H153" s="54"/>
      <c r="I153" s="54"/>
      <c r="J153" s="54"/>
      <c r="K153" s="54"/>
    </row>
    <row r="154" spans="1:11" ht="15.75" customHeight="1">
      <c r="A154" s="54"/>
      <c r="B154" s="54"/>
      <c r="C154" s="55"/>
      <c r="D154" s="54"/>
      <c r="E154" s="54"/>
      <c r="F154" s="54"/>
      <c r="G154" s="54"/>
      <c r="H154" s="54"/>
      <c r="I154" s="54"/>
      <c r="J154" s="54"/>
      <c r="K154" s="54"/>
    </row>
    <row r="155" spans="1:11" ht="15.75" customHeight="1">
      <c r="A155" s="54"/>
      <c r="B155" s="54"/>
      <c r="C155" s="55"/>
      <c r="D155" s="54"/>
      <c r="E155" s="54"/>
      <c r="F155" s="54"/>
      <c r="G155" s="54"/>
      <c r="H155" s="54"/>
      <c r="I155" s="54"/>
      <c r="J155" s="54"/>
      <c r="K155" s="54"/>
    </row>
    <row r="156" spans="1:11" ht="15.75" customHeight="1">
      <c r="A156" s="54"/>
      <c r="B156" s="54"/>
      <c r="C156" s="55"/>
      <c r="D156" s="54"/>
      <c r="E156" s="54"/>
      <c r="F156" s="54"/>
      <c r="G156" s="54"/>
      <c r="H156" s="54"/>
      <c r="I156" s="54"/>
      <c r="J156" s="54"/>
      <c r="K156" s="54"/>
    </row>
    <row r="157" spans="1:11" ht="15.75" customHeight="1">
      <c r="A157" s="54"/>
      <c r="B157" s="54"/>
      <c r="C157" s="55"/>
      <c r="D157" s="54"/>
      <c r="E157" s="54"/>
      <c r="F157" s="54"/>
      <c r="G157" s="54"/>
      <c r="H157" s="54"/>
      <c r="I157" s="54"/>
      <c r="J157" s="54"/>
      <c r="K157" s="54"/>
    </row>
    <row r="158" spans="1:11" ht="15.75" customHeight="1">
      <c r="A158" s="54"/>
      <c r="B158" s="54"/>
      <c r="C158" s="55"/>
      <c r="D158" s="54"/>
      <c r="E158" s="54"/>
      <c r="F158" s="54"/>
      <c r="G158" s="54"/>
      <c r="H158" s="54"/>
      <c r="I158" s="54"/>
      <c r="J158" s="54"/>
      <c r="K158" s="54"/>
    </row>
    <row r="159" spans="1:11" ht="15.75" customHeight="1">
      <c r="A159" s="54"/>
      <c r="B159" s="54"/>
      <c r="C159" s="55"/>
      <c r="D159" s="54"/>
      <c r="E159" s="54"/>
      <c r="F159" s="54"/>
      <c r="G159" s="54"/>
      <c r="H159" s="54"/>
      <c r="I159" s="54"/>
      <c r="J159" s="54"/>
      <c r="K159" s="54"/>
    </row>
    <row r="160" spans="1:11" ht="15.75" customHeight="1">
      <c r="A160" s="54"/>
      <c r="B160" s="54"/>
      <c r="C160" s="55"/>
      <c r="D160" s="54"/>
      <c r="E160" s="54"/>
      <c r="F160" s="54"/>
      <c r="G160" s="54"/>
      <c r="H160" s="54"/>
      <c r="I160" s="54"/>
      <c r="J160" s="54"/>
      <c r="K160" s="54"/>
    </row>
    <row r="161" spans="1:11" ht="15.75" customHeight="1">
      <c r="A161" s="54"/>
      <c r="B161" s="54"/>
      <c r="C161" s="55"/>
      <c r="D161" s="54"/>
      <c r="E161" s="54"/>
      <c r="F161" s="54"/>
      <c r="G161" s="54"/>
      <c r="H161" s="54"/>
      <c r="I161" s="54"/>
      <c r="J161" s="54"/>
      <c r="K161" s="54"/>
    </row>
    <row r="162" spans="1:11" ht="15.75" customHeight="1">
      <c r="A162" s="54"/>
      <c r="B162" s="54"/>
      <c r="C162" s="55"/>
      <c r="D162" s="54"/>
      <c r="E162" s="54"/>
      <c r="F162" s="54"/>
      <c r="G162" s="54"/>
      <c r="H162" s="54"/>
      <c r="I162" s="54"/>
      <c r="J162" s="54"/>
      <c r="K162" s="54"/>
    </row>
    <row r="163" spans="1:11" ht="15.75" customHeight="1">
      <c r="A163" s="54"/>
      <c r="B163" s="54"/>
      <c r="C163" s="55"/>
      <c r="D163" s="54"/>
      <c r="E163" s="54"/>
      <c r="F163" s="54"/>
      <c r="G163" s="54"/>
      <c r="H163" s="54"/>
      <c r="I163" s="54"/>
      <c r="J163" s="54"/>
      <c r="K163" s="54"/>
    </row>
    <row r="164" spans="1:11" ht="15.75" customHeight="1">
      <c r="A164" s="54"/>
      <c r="B164" s="54"/>
      <c r="C164" s="55"/>
      <c r="D164" s="54"/>
      <c r="E164" s="54"/>
      <c r="F164" s="54"/>
      <c r="G164" s="54"/>
      <c r="H164" s="54"/>
      <c r="I164" s="54"/>
      <c r="J164" s="54"/>
      <c r="K164" s="54"/>
    </row>
    <row r="165" spans="1:11" ht="15.75" customHeight="1">
      <c r="A165" s="54"/>
      <c r="B165" s="54"/>
      <c r="C165" s="55"/>
      <c r="D165" s="54"/>
      <c r="E165" s="54"/>
      <c r="F165" s="54"/>
      <c r="G165" s="54"/>
      <c r="H165" s="54"/>
      <c r="I165" s="54"/>
      <c r="J165" s="54"/>
      <c r="K165" s="54"/>
    </row>
    <row r="166" spans="1:11" ht="15.75" customHeight="1">
      <c r="A166" s="54"/>
      <c r="B166" s="54"/>
      <c r="C166" s="55"/>
      <c r="D166" s="54"/>
      <c r="E166" s="54"/>
      <c r="F166" s="54"/>
      <c r="G166" s="54"/>
      <c r="H166" s="54"/>
      <c r="I166" s="54"/>
      <c r="J166" s="54"/>
      <c r="K166" s="54"/>
    </row>
    <row r="167" spans="1:11" ht="15.75" customHeight="1">
      <c r="A167" s="54"/>
      <c r="B167" s="54"/>
      <c r="C167" s="55"/>
      <c r="D167" s="54"/>
      <c r="E167" s="54"/>
      <c r="F167" s="54"/>
      <c r="G167" s="54"/>
      <c r="H167" s="54"/>
      <c r="I167" s="54"/>
      <c r="J167" s="54"/>
      <c r="K167" s="54"/>
    </row>
    <row r="168" spans="1:11" ht="15.75" customHeight="1">
      <c r="A168" s="54"/>
      <c r="B168" s="54"/>
      <c r="C168" s="55"/>
      <c r="D168" s="54"/>
      <c r="E168" s="54"/>
      <c r="F168" s="54"/>
      <c r="G168" s="54"/>
      <c r="H168" s="54"/>
      <c r="I168" s="54"/>
      <c r="J168" s="54"/>
      <c r="K168" s="54"/>
    </row>
    <row r="169" spans="1:11" ht="15.75" customHeight="1">
      <c r="A169" s="54"/>
      <c r="B169" s="54"/>
      <c r="C169" s="55"/>
      <c r="D169" s="54"/>
      <c r="E169" s="54"/>
      <c r="F169" s="54"/>
      <c r="G169" s="54"/>
      <c r="H169" s="54"/>
      <c r="I169" s="54"/>
      <c r="J169" s="54"/>
      <c r="K169" s="54"/>
    </row>
    <row r="170" spans="1:11" ht="15.75" customHeight="1">
      <c r="A170" s="54"/>
      <c r="B170" s="54"/>
      <c r="C170" s="55"/>
      <c r="D170" s="54"/>
      <c r="E170" s="54"/>
      <c r="F170" s="54"/>
      <c r="G170" s="54"/>
      <c r="H170" s="54"/>
      <c r="I170" s="54"/>
      <c r="J170" s="54"/>
      <c r="K170" s="54"/>
    </row>
    <row r="171" spans="1:11" ht="15.75" customHeight="1">
      <c r="A171" s="54"/>
      <c r="B171" s="54"/>
      <c r="C171" s="55"/>
      <c r="D171" s="54"/>
      <c r="E171" s="54"/>
      <c r="F171" s="54"/>
      <c r="G171" s="54"/>
      <c r="H171" s="54"/>
      <c r="I171" s="54"/>
      <c r="J171" s="54"/>
      <c r="K171" s="54"/>
    </row>
    <row r="172" spans="1:11" ht="15.75" customHeight="1">
      <c r="A172" s="54"/>
      <c r="B172" s="54"/>
      <c r="C172" s="55"/>
      <c r="D172" s="54"/>
      <c r="E172" s="54"/>
      <c r="F172" s="54"/>
      <c r="G172" s="54"/>
      <c r="H172" s="54"/>
      <c r="I172" s="54"/>
      <c r="J172" s="54"/>
      <c r="K172" s="54"/>
    </row>
    <row r="173" spans="1:11" ht="15.75" customHeight="1">
      <c r="A173" s="54"/>
      <c r="B173" s="54"/>
      <c r="C173" s="55"/>
      <c r="D173" s="54"/>
      <c r="E173" s="54"/>
      <c r="F173" s="54"/>
      <c r="G173" s="54"/>
      <c r="H173" s="54"/>
      <c r="I173" s="54"/>
      <c r="J173" s="54"/>
      <c r="K173" s="54"/>
    </row>
    <row r="174" spans="1:11" ht="15.75" customHeight="1">
      <c r="A174" s="54"/>
      <c r="B174" s="54"/>
      <c r="C174" s="55"/>
      <c r="D174" s="54"/>
      <c r="E174" s="54"/>
      <c r="F174" s="54"/>
      <c r="G174" s="54"/>
      <c r="H174" s="54"/>
      <c r="I174" s="54"/>
      <c r="J174" s="54"/>
      <c r="K174" s="54"/>
    </row>
    <row r="175" spans="1:11" ht="15.75" customHeight="1">
      <c r="A175" s="54"/>
      <c r="B175" s="54"/>
      <c r="C175" s="55"/>
      <c r="D175" s="54"/>
      <c r="E175" s="54"/>
      <c r="F175" s="54"/>
      <c r="G175" s="54"/>
      <c r="H175" s="54"/>
      <c r="I175" s="54"/>
      <c r="J175" s="54"/>
      <c r="K175" s="54"/>
    </row>
    <row r="176" spans="1:11" ht="15.75" customHeight="1">
      <c r="A176" s="54"/>
      <c r="B176" s="54"/>
      <c r="C176" s="55"/>
      <c r="D176" s="54"/>
      <c r="E176" s="54"/>
      <c r="F176" s="54"/>
      <c r="G176" s="54"/>
      <c r="H176" s="54"/>
      <c r="I176" s="54"/>
      <c r="J176" s="54"/>
      <c r="K176" s="54"/>
    </row>
    <row r="177" spans="1:11" ht="15.75" customHeight="1">
      <c r="A177" s="54"/>
      <c r="B177" s="54"/>
      <c r="C177" s="55"/>
      <c r="D177" s="54"/>
      <c r="E177" s="54"/>
      <c r="F177" s="54"/>
      <c r="G177" s="54"/>
      <c r="H177" s="54"/>
      <c r="I177" s="54"/>
      <c r="J177" s="54"/>
      <c r="K177" s="54"/>
    </row>
    <row r="178" spans="1:11" ht="15.75" customHeight="1">
      <c r="A178" s="54"/>
      <c r="B178" s="54"/>
      <c r="C178" s="55"/>
      <c r="D178" s="54"/>
      <c r="E178" s="54"/>
      <c r="F178" s="54"/>
      <c r="G178" s="54"/>
      <c r="H178" s="54"/>
      <c r="I178" s="54"/>
      <c r="J178" s="54"/>
      <c r="K178" s="54"/>
    </row>
    <row r="179" spans="1:11" ht="15.75" customHeight="1">
      <c r="A179" s="54"/>
      <c r="B179" s="54"/>
      <c r="C179" s="55"/>
      <c r="D179" s="54"/>
      <c r="E179" s="54"/>
      <c r="F179" s="54"/>
      <c r="G179" s="54"/>
      <c r="H179" s="54"/>
      <c r="I179" s="54"/>
      <c r="J179" s="54"/>
      <c r="K179" s="54"/>
    </row>
    <row r="180" spans="1:11" ht="15.75" customHeight="1">
      <c r="A180" s="54"/>
      <c r="B180" s="54"/>
      <c r="C180" s="55"/>
      <c r="D180" s="54"/>
      <c r="E180" s="54"/>
      <c r="F180" s="54"/>
      <c r="G180" s="54"/>
      <c r="H180" s="54"/>
      <c r="I180" s="54"/>
      <c r="J180" s="54"/>
      <c r="K180" s="54"/>
    </row>
    <row r="181" spans="1:11" ht="15.75" customHeight="1">
      <c r="A181" s="54"/>
      <c r="B181" s="54"/>
      <c r="C181" s="55"/>
      <c r="D181" s="54"/>
      <c r="E181" s="54"/>
      <c r="F181" s="54"/>
      <c r="G181" s="54"/>
      <c r="H181" s="54"/>
      <c r="I181" s="54"/>
      <c r="J181" s="54"/>
      <c r="K181" s="54"/>
    </row>
    <row r="182" spans="1:11" ht="15.75" customHeight="1">
      <c r="A182" s="54"/>
      <c r="B182" s="54"/>
      <c r="C182" s="55"/>
      <c r="D182" s="54"/>
      <c r="E182" s="54"/>
      <c r="F182" s="54"/>
      <c r="G182" s="54"/>
      <c r="H182" s="54"/>
      <c r="I182" s="54"/>
      <c r="J182" s="54"/>
      <c r="K182" s="54"/>
    </row>
    <row r="183" spans="1:11" ht="15.75" customHeight="1">
      <c r="A183" s="54"/>
      <c r="B183" s="54"/>
      <c r="C183" s="55"/>
      <c r="D183" s="54"/>
      <c r="E183" s="54"/>
      <c r="F183" s="54"/>
      <c r="G183" s="54"/>
      <c r="H183" s="54"/>
      <c r="I183" s="54"/>
      <c r="J183" s="54"/>
      <c r="K183" s="54"/>
    </row>
    <row r="184" spans="1:11" ht="15.75" customHeight="1">
      <c r="A184" s="54"/>
      <c r="B184" s="54"/>
      <c r="C184" s="55"/>
      <c r="D184" s="54"/>
      <c r="E184" s="54"/>
      <c r="F184" s="54"/>
      <c r="G184" s="54"/>
      <c r="H184" s="54"/>
      <c r="I184" s="54"/>
      <c r="J184" s="54"/>
      <c r="K184" s="54"/>
    </row>
    <row r="185" spans="1:11" ht="15.75" customHeight="1">
      <c r="A185" s="54"/>
      <c r="B185" s="54"/>
      <c r="C185" s="55"/>
      <c r="D185" s="54"/>
      <c r="E185" s="54"/>
      <c r="F185" s="54"/>
      <c r="G185" s="54"/>
      <c r="H185" s="54"/>
      <c r="I185" s="54"/>
      <c r="J185" s="54"/>
      <c r="K185" s="54"/>
    </row>
    <row r="186" spans="1:11" ht="15.75" customHeight="1">
      <c r="A186" s="54"/>
      <c r="B186" s="54"/>
      <c r="C186" s="55"/>
      <c r="D186" s="54"/>
      <c r="E186" s="54"/>
      <c r="F186" s="54"/>
      <c r="G186" s="54"/>
      <c r="H186" s="54"/>
      <c r="I186" s="54"/>
      <c r="J186" s="54"/>
      <c r="K186" s="54"/>
    </row>
    <row r="187" spans="1:11" ht="15.75" customHeight="1">
      <c r="A187" s="54"/>
      <c r="B187" s="54"/>
      <c r="C187" s="55"/>
      <c r="D187" s="54"/>
      <c r="E187" s="54"/>
      <c r="F187" s="54"/>
      <c r="G187" s="54"/>
      <c r="H187" s="54"/>
      <c r="I187" s="54"/>
      <c r="J187" s="54"/>
      <c r="K187" s="54"/>
    </row>
    <row r="188" spans="1:11" ht="15.75" customHeight="1">
      <c r="A188" s="54"/>
      <c r="B188" s="54"/>
      <c r="C188" s="55"/>
      <c r="D188" s="54"/>
      <c r="E188" s="54"/>
      <c r="F188" s="54"/>
      <c r="G188" s="54"/>
      <c r="H188" s="54"/>
      <c r="I188" s="54"/>
      <c r="J188" s="54"/>
      <c r="K188" s="54"/>
    </row>
    <row r="189" spans="1:11" ht="15.75" customHeight="1">
      <c r="A189" s="54"/>
      <c r="B189" s="54"/>
      <c r="C189" s="55"/>
      <c r="D189" s="54"/>
      <c r="E189" s="54"/>
      <c r="F189" s="54"/>
      <c r="G189" s="54"/>
      <c r="H189" s="54"/>
      <c r="I189" s="54"/>
      <c r="J189" s="54"/>
      <c r="K189" s="54"/>
    </row>
    <row r="190" spans="1:11" ht="15.75" customHeight="1">
      <c r="A190" s="54"/>
      <c r="B190" s="54"/>
      <c r="C190" s="55"/>
      <c r="D190" s="54"/>
      <c r="E190" s="54"/>
      <c r="F190" s="54"/>
      <c r="G190" s="54"/>
      <c r="H190" s="54"/>
      <c r="I190" s="54"/>
      <c r="J190" s="54"/>
      <c r="K190" s="54"/>
    </row>
    <row r="191" spans="1:11" ht="15.75" customHeight="1">
      <c r="A191" s="54"/>
      <c r="B191" s="54"/>
      <c r="C191" s="55"/>
      <c r="D191" s="54"/>
      <c r="E191" s="54"/>
      <c r="F191" s="54"/>
      <c r="G191" s="54"/>
      <c r="H191" s="54"/>
      <c r="I191" s="54"/>
      <c r="J191" s="54"/>
      <c r="K191" s="54"/>
    </row>
    <row r="192" spans="1:11" ht="15.75" customHeight="1">
      <c r="A192" s="54"/>
      <c r="B192" s="54"/>
      <c r="C192" s="55"/>
      <c r="D192" s="54"/>
      <c r="E192" s="54"/>
      <c r="F192" s="54"/>
      <c r="G192" s="54"/>
      <c r="H192" s="54"/>
      <c r="I192" s="54"/>
      <c r="J192" s="54"/>
      <c r="K192" s="54"/>
    </row>
    <row r="193" spans="1:11" ht="15.75" customHeight="1">
      <c r="A193" s="54"/>
      <c r="B193" s="54"/>
      <c r="C193" s="55"/>
      <c r="D193" s="54"/>
      <c r="E193" s="54"/>
      <c r="F193" s="54"/>
      <c r="G193" s="54"/>
      <c r="H193" s="54"/>
      <c r="I193" s="54"/>
      <c r="J193" s="54"/>
      <c r="K193" s="54"/>
    </row>
    <row r="194" spans="1:11" ht="15.75" customHeight="1">
      <c r="A194" s="54"/>
      <c r="B194" s="54"/>
      <c r="C194" s="55"/>
      <c r="D194" s="54"/>
      <c r="E194" s="54"/>
      <c r="F194" s="54"/>
      <c r="G194" s="54"/>
      <c r="H194" s="54"/>
      <c r="I194" s="54"/>
      <c r="J194" s="54"/>
      <c r="K194" s="54"/>
    </row>
    <row r="195" spans="1:11" ht="15.75" customHeight="1">
      <c r="A195" s="54"/>
      <c r="B195" s="54"/>
      <c r="C195" s="55"/>
      <c r="D195" s="54"/>
      <c r="E195" s="54"/>
      <c r="F195" s="54"/>
      <c r="G195" s="54"/>
      <c r="H195" s="54"/>
      <c r="I195" s="54"/>
      <c r="J195" s="54"/>
      <c r="K195" s="54"/>
    </row>
    <row r="196" spans="1:11" ht="15.75" customHeight="1">
      <c r="A196" s="54"/>
      <c r="B196" s="54"/>
      <c r="C196" s="55"/>
      <c r="D196" s="54"/>
      <c r="E196" s="54"/>
      <c r="F196" s="54"/>
      <c r="G196" s="54"/>
      <c r="H196" s="54"/>
      <c r="I196" s="54"/>
      <c r="J196" s="54"/>
      <c r="K196" s="54"/>
    </row>
    <row r="197" spans="1:11" ht="15.75" customHeight="1">
      <c r="A197" s="54"/>
      <c r="B197" s="54"/>
      <c r="C197" s="55"/>
      <c r="D197" s="54"/>
      <c r="E197" s="54"/>
      <c r="F197" s="54"/>
      <c r="G197" s="54"/>
      <c r="H197" s="54"/>
      <c r="I197" s="54"/>
      <c r="J197" s="54"/>
      <c r="K197" s="54"/>
    </row>
    <row r="198" spans="1:11" ht="15.75" customHeight="1">
      <c r="A198" s="54"/>
      <c r="B198" s="54"/>
      <c r="C198" s="55"/>
      <c r="D198" s="54"/>
      <c r="E198" s="54"/>
      <c r="F198" s="54"/>
      <c r="G198" s="54"/>
      <c r="H198" s="54"/>
      <c r="I198" s="54"/>
      <c r="J198" s="54"/>
      <c r="K198" s="54"/>
    </row>
    <row r="199" spans="1:11" ht="15.75" customHeight="1">
      <c r="A199" s="54"/>
      <c r="B199" s="54"/>
      <c r="C199" s="55"/>
      <c r="D199" s="54"/>
      <c r="E199" s="54"/>
      <c r="F199" s="54"/>
      <c r="G199" s="54"/>
      <c r="H199" s="54"/>
      <c r="I199" s="54"/>
      <c r="J199" s="54"/>
      <c r="K199" s="54"/>
    </row>
    <row r="200" spans="1:11" ht="15.75" customHeight="1">
      <c r="A200" s="54"/>
      <c r="B200" s="54"/>
      <c r="C200" s="55"/>
      <c r="D200" s="54"/>
      <c r="E200" s="54"/>
      <c r="F200" s="54"/>
      <c r="G200" s="54"/>
      <c r="H200" s="54"/>
      <c r="I200" s="54"/>
      <c r="J200" s="54"/>
      <c r="K200" s="54"/>
    </row>
    <row r="201" spans="1:11" ht="15.75" customHeight="1">
      <c r="A201" s="54"/>
      <c r="B201" s="54"/>
      <c r="C201" s="55"/>
      <c r="D201" s="54"/>
      <c r="E201" s="54"/>
      <c r="F201" s="54"/>
      <c r="G201" s="54"/>
      <c r="H201" s="54"/>
      <c r="I201" s="54"/>
      <c r="J201" s="54"/>
      <c r="K201" s="54"/>
    </row>
    <row r="202" spans="1:11" ht="15.75" customHeight="1">
      <c r="A202" s="54"/>
      <c r="B202" s="54"/>
      <c r="C202" s="55"/>
      <c r="D202" s="54"/>
      <c r="E202" s="54"/>
      <c r="F202" s="54"/>
      <c r="G202" s="54"/>
      <c r="H202" s="54"/>
      <c r="I202" s="54"/>
      <c r="J202" s="54"/>
      <c r="K202" s="54"/>
    </row>
    <row r="203" spans="1:11" ht="15.75" customHeight="1">
      <c r="A203" s="54"/>
      <c r="B203" s="54"/>
      <c r="C203" s="55"/>
      <c r="D203" s="54"/>
      <c r="E203" s="54"/>
      <c r="F203" s="54"/>
      <c r="G203" s="54"/>
      <c r="H203" s="54"/>
      <c r="I203" s="54"/>
      <c r="J203" s="54"/>
      <c r="K203" s="54"/>
    </row>
    <row r="204" spans="1:11" ht="15.75" customHeight="1">
      <c r="A204" s="54"/>
      <c r="B204" s="54"/>
      <c r="C204" s="55"/>
      <c r="D204" s="54"/>
      <c r="E204" s="54"/>
      <c r="F204" s="54"/>
      <c r="G204" s="54"/>
      <c r="H204" s="54"/>
      <c r="I204" s="54"/>
      <c r="J204" s="54"/>
      <c r="K204" s="54"/>
    </row>
    <row r="205" spans="1:11" ht="15.75" customHeight="1">
      <c r="A205" s="54"/>
      <c r="B205" s="54"/>
      <c r="C205" s="55"/>
      <c r="D205" s="54"/>
      <c r="E205" s="54"/>
      <c r="F205" s="54"/>
      <c r="G205" s="54"/>
      <c r="H205" s="54"/>
      <c r="I205" s="54"/>
      <c r="J205" s="54"/>
      <c r="K205" s="54"/>
    </row>
    <row r="206" spans="1:11" ht="15.75" customHeight="1">
      <c r="A206" s="54"/>
      <c r="B206" s="54"/>
      <c r="C206" s="55"/>
      <c r="D206" s="54"/>
      <c r="E206" s="54"/>
      <c r="F206" s="54"/>
      <c r="G206" s="54"/>
      <c r="H206" s="54"/>
      <c r="I206" s="54"/>
      <c r="J206" s="54"/>
      <c r="K206" s="54"/>
    </row>
    <row r="207" spans="1:11" ht="15.75" customHeight="1">
      <c r="A207" s="54"/>
      <c r="B207" s="54"/>
      <c r="C207" s="55"/>
      <c r="D207" s="54"/>
      <c r="E207" s="54"/>
      <c r="F207" s="54"/>
      <c r="G207" s="54"/>
      <c r="H207" s="54"/>
      <c r="I207" s="54"/>
      <c r="J207" s="54"/>
      <c r="K207" s="54"/>
    </row>
    <row r="208" spans="1:11" ht="15.75" customHeight="1">
      <c r="A208" s="54"/>
      <c r="B208" s="54"/>
      <c r="C208" s="55"/>
      <c r="D208" s="54"/>
      <c r="E208" s="54"/>
      <c r="F208" s="54"/>
      <c r="G208" s="54"/>
      <c r="H208" s="54"/>
      <c r="I208" s="54"/>
      <c r="J208" s="54"/>
      <c r="K208" s="54"/>
    </row>
    <row r="209" spans="1:11" ht="15.75" customHeight="1">
      <c r="A209" s="54"/>
      <c r="B209" s="54"/>
      <c r="C209" s="55"/>
      <c r="D209" s="54"/>
      <c r="E209" s="54"/>
      <c r="F209" s="54"/>
      <c r="G209" s="54"/>
      <c r="H209" s="54"/>
      <c r="I209" s="54"/>
      <c r="J209" s="54"/>
      <c r="K209" s="54"/>
    </row>
    <row r="210" spans="1:11" ht="15.75" customHeight="1">
      <c r="A210" s="54"/>
      <c r="B210" s="54"/>
      <c r="C210" s="55"/>
      <c r="D210" s="54"/>
      <c r="E210" s="54"/>
      <c r="F210" s="54"/>
      <c r="G210" s="54"/>
      <c r="H210" s="54"/>
      <c r="I210" s="54"/>
      <c r="J210" s="54"/>
      <c r="K210" s="54"/>
    </row>
    <row r="211" spans="1:11" ht="15.75" customHeight="1">
      <c r="A211" s="54"/>
      <c r="B211" s="54"/>
      <c r="C211" s="55"/>
      <c r="D211" s="54"/>
      <c r="E211" s="54"/>
      <c r="F211" s="54"/>
      <c r="G211" s="54"/>
      <c r="H211" s="54"/>
      <c r="I211" s="54"/>
      <c r="J211" s="54"/>
      <c r="K211" s="54"/>
    </row>
    <row r="212" spans="1:11" ht="15.75" customHeight="1">
      <c r="A212" s="54"/>
      <c r="B212" s="54"/>
      <c r="C212" s="55"/>
      <c r="D212" s="54"/>
      <c r="E212" s="54"/>
      <c r="F212" s="54"/>
      <c r="G212" s="54"/>
      <c r="H212" s="54"/>
      <c r="I212" s="54"/>
      <c r="J212" s="54"/>
      <c r="K212" s="54"/>
    </row>
    <row r="213" spans="1:11" ht="15.75" customHeight="1">
      <c r="A213" s="54"/>
      <c r="B213" s="54"/>
      <c r="C213" s="55"/>
      <c r="D213" s="54"/>
      <c r="E213" s="54"/>
      <c r="F213" s="54"/>
      <c r="G213" s="54"/>
      <c r="H213" s="54"/>
      <c r="I213" s="54"/>
      <c r="J213" s="54"/>
      <c r="K213" s="54"/>
    </row>
    <row r="214" spans="1:11" ht="15.75" customHeight="1">
      <c r="A214" s="54"/>
      <c r="B214" s="54"/>
      <c r="C214" s="55"/>
      <c r="D214" s="54"/>
      <c r="E214" s="54"/>
      <c r="F214" s="54"/>
      <c r="G214" s="54"/>
      <c r="H214" s="54"/>
      <c r="I214" s="54"/>
      <c r="J214" s="54"/>
      <c r="K214" s="54"/>
    </row>
    <row r="215" spans="1:11" ht="15.75" customHeight="1">
      <c r="A215" s="54"/>
      <c r="B215" s="54"/>
      <c r="C215" s="55"/>
      <c r="D215" s="54"/>
      <c r="E215" s="54"/>
      <c r="F215" s="54"/>
      <c r="G215" s="54"/>
      <c r="H215" s="54"/>
      <c r="I215" s="54"/>
      <c r="J215" s="54"/>
      <c r="K215" s="54"/>
    </row>
    <row r="216" spans="1:11" ht="15.75" customHeight="1">
      <c r="A216" s="54"/>
      <c r="B216" s="54"/>
      <c r="C216" s="55"/>
      <c r="D216" s="54"/>
      <c r="E216" s="54"/>
      <c r="F216" s="54"/>
      <c r="G216" s="54"/>
      <c r="H216" s="54"/>
      <c r="I216" s="54"/>
      <c r="J216" s="54"/>
      <c r="K216" s="54"/>
    </row>
    <row r="217" spans="1:11" ht="15.75" customHeight="1">
      <c r="A217" s="54"/>
      <c r="B217" s="54"/>
      <c r="C217" s="55"/>
      <c r="D217" s="54"/>
      <c r="E217" s="54"/>
      <c r="F217" s="54"/>
      <c r="G217" s="54"/>
      <c r="H217" s="54"/>
      <c r="I217" s="54"/>
      <c r="J217" s="54"/>
      <c r="K217" s="54"/>
    </row>
    <row r="218" spans="1:11" ht="15.75" customHeight="1">
      <c r="A218" s="54"/>
      <c r="B218" s="54"/>
      <c r="C218" s="55"/>
      <c r="D218" s="54"/>
      <c r="E218" s="54"/>
      <c r="F218" s="54"/>
      <c r="G218" s="54"/>
      <c r="H218" s="54"/>
      <c r="I218" s="54"/>
      <c r="J218" s="54"/>
      <c r="K218" s="54"/>
    </row>
    <row r="219" spans="1:11" ht="15.75" customHeight="1">
      <c r="A219" s="54"/>
      <c r="B219" s="54"/>
      <c r="C219" s="55"/>
      <c r="D219" s="54"/>
      <c r="E219" s="54"/>
      <c r="F219" s="54"/>
      <c r="G219" s="54"/>
      <c r="H219" s="54"/>
      <c r="I219" s="54"/>
      <c r="J219" s="54"/>
      <c r="K219" s="54"/>
    </row>
    <row r="220" spans="1:11" ht="15.75" customHeight="1">
      <c r="A220" s="54"/>
      <c r="B220" s="54"/>
      <c r="C220" s="55"/>
      <c r="D220" s="54"/>
      <c r="E220" s="54"/>
      <c r="F220" s="54"/>
      <c r="G220" s="54"/>
      <c r="H220" s="54"/>
      <c r="I220" s="54"/>
      <c r="J220" s="54"/>
      <c r="K220" s="54"/>
    </row>
    <row r="221" spans="1:11" ht="15.75" customHeight="1">
      <c r="A221" s="54"/>
      <c r="B221" s="54"/>
      <c r="C221" s="55"/>
      <c r="D221" s="54"/>
      <c r="E221" s="54"/>
      <c r="F221" s="54"/>
      <c r="G221" s="54"/>
      <c r="H221" s="54"/>
      <c r="I221" s="54"/>
      <c r="J221" s="54"/>
      <c r="K221" s="54"/>
    </row>
    <row r="222" spans="1:11" ht="15.75" customHeight="1">
      <c r="A222" s="54"/>
      <c r="B222" s="54"/>
      <c r="C222" s="55"/>
      <c r="D222" s="54"/>
      <c r="E222" s="54"/>
      <c r="F222" s="54"/>
      <c r="G222" s="54"/>
      <c r="H222" s="54"/>
      <c r="I222" s="54"/>
      <c r="J222" s="54"/>
      <c r="K222" s="54"/>
    </row>
    <row r="223" spans="1:11" ht="15.75" customHeight="1">
      <c r="A223" s="54"/>
      <c r="B223" s="54"/>
      <c r="C223" s="55"/>
      <c r="D223" s="54"/>
      <c r="E223" s="54"/>
      <c r="F223" s="54"/>
      <c r="G223" s="54"/>
      <c r="H223" s="54"/>
      <c r="I223" s="54"/>
      <c r="J223" s="54"/>
      <c r="K223" s="54"/>
    </row>
    <row r="224" spans="1:11" ht="15.75" customHeight="1">
      <c r="A224" s="54"/>
      <c r="B224" s="54"/>
      <c r="C224" s="55"/>
      <c r="D224" s="54"/>
      <c r="E224" s="54"/>
      <c r="F224" s="54"/>
      <c r="G224" s="54"/>
      <c r="H224" s="54"/>
      <c r="I224" s="54"/>
      <c r="J224" s="54"/>
      <c r="K224" s="54"/>
    </row>
    <row r="225" spans="1:11" ht="15.75" customHeight="1">
      <c r="A225" s="54"/>
      <c r="B225" s="54"/>
      <c r="C225" s="55"/>
      <c r="D225" s="54"/>
      <c r="E225" s="54"/>
      <c r="F225" s="54"/>
      <c r="G225" s="54"/>
      <c r="H225" s="54"/>
      <c r="I225" s="54"/>
      <c r="J225" s="54"/>
      <c r="K225" s="54"/>
    </row>
    <row r="226" spans="1:11" ht="15.75" customHeight="1">
      <c r="A226" s="54"/>
      <c r="B226" s="54"/>
      <c r="C226" s="55"/>
      <c r="D226" s="54"/>
      <c r="E226" s="54"/>
      <c r="F226" s="54"/>
      <c r="G226" s="54"/>
      <c r="H226" s="54"/>
      <c r="I226" s="54"/>
      <c r="J226" s="54"/>
      <c r="K226" s="54"/>
    </row>
    <row r="227" spans="1:11" ht="15.75" customHeight="1">
      <c r="A227" s="54"/>
      <c r="B227" s="54"/>
      <c r="C227" s="55"/>
      <c r="D227" s="54"/>
      <c r="E227" s="54"/>
      <c r="F227" s="54"/>
      <c r="G227" s="54"/>
      <c r="H227" s="54"/>
      <c r="I227" s="54"/>
      <c r="J227" s="54"/>
      <c r="K227" s="54"/>
    </row>
    <row r="228" spans="1:11" ht="15.75" customHeight="1">
      <c r="A228" s="54"/>
      <c r="B228" s="54"/>
      <c r="C228" s="55"/>
      <c r="D228" s="54"/>
      <c r="E228" s="54"/>
      <c r="F228" s="54"/>
      <c r="G228" s="54"/>
      <c r="H228" s="54"/>
      <c r="I228" s="54"/>
      <c r="J228" s="54"/>
      <c r="K228" s="54"/>
    </row>
    <row r="229" spans="1:11" ht="15.75" customHeight="1">
      <c r="A229" s="54"/>
      <c r="B229" s="54"/>
      <c r="C229" s="55"/>
      <c r="D229" s="54"/>
      <c r="E229" s="54"/>
      <c r="F229" s="54"/>
      <c r="G229" s="54"/>
      <c r="H229" s="54"/>
      <c r="I229" s="54"/>
      <c r="J229" s="54"/>
      <c r="K229" s="54"/>
    </row>
    <row r="230" spans="1:11" ht="15.75" customHeight="1">
      <c r="A230" s="54"/>
      <c r="B230" s="54"/>
      <c r="C230" s="55"/>
      <c r="D230" s="54"/>
      <c r="E230" s="54"/>
      <c r="F230" s="54"/>
      <c r="G230" s="54"/>
      <c r="H230" s="54"/>
      <c r="I230" s="54"/>
      <c r="J230" s="54"/>
      <c r="K230" s="54"/>
    </row>
    <row r="231" spans="1:11" ht="15.75" customHeight="1">
      <c r="A231" s="54"/>
      <c r="B231" s="54"/>
      <c r="C231" s="55"/>
      <c r="D231" s="54"/>
      <c r="E231" s="54"/>
      <c r="F231" s="54"/>
      <c r="G231" s="54"/>
      <c r="H231" s="54"/>
      <c r="I231" s="54"/>
      <c r="J231" s="54"/>
      <c r="K231" s="54"/>
    </row>
    <row r="232" spans="1:11" ht="15.75" customHeight="1">
      <c r="A232" s="54"/>
      <c r="B232" s="54"/>
      <c r="C232" s="55"/>
      <c r="D232" s="54"/>
      <c r="E232" s="54"/>
      <c r="F232" s="54"/>
      <c r="G232" s="54"/>
      <c r="H232" s="54"/>
      <c r="I232" s="54"/>
      <c r="J232" s="54"/>
      <c r="K232" s="54"/>
    </row>
    <row r="233" spans="1:11" ht="15.75" customHeight="1">
      <c r="A233" s="54"/>
      <c r="B233" s="54"/>
      <c r="C233" s="55"/>
      <c r="D233" s="54"/>
      <c r="E233" s="54"/>
      <c r="F233" s="54"/>
      <c r="G233" s="54"/>
      <c r="H233" s="54"/>
      <c r="I233" s="54"/>
      <c r="J233" s="54"/>
      <c r="K233" s="54"/>
    </row>
    <row r="234" spans="1:11" ht="15.75" customHeight="1">
      <c r="A234" s="54"/>
      <c r="B234" s="54"/>
      <c r="C234" s="55"/>
      <c r="D234" s="54"/>
      <c r="E234" s="54"/>
      <c r="F234" s="54"/>
      <c r="G234" s="54"/>
      <c r="H234" s="54"/>
      <c r="I234" s="54"/>
      <c r="J234" s="54"/>
      <c r="K234" s="54"/>
    </row>
    <row r="235" spans="1:11" ht="15.75" customHeight="1">
      <c r="A235" s="54"/>
      <c r="B235" s="54"/>
      <c r="C235" s="55"/>
      <c r="D235" s="54"/>
      <c r="E235" s="54"/>
      <c r="F235" s="54"/>
      <c r="G235" s="54"/>
      <c r="H235" s="54"/>
      <c r="I235" s="54"/>
      <c r="J235" s="54"/>
      <c r="K235" s="54"/>
    </row>
    <row r="236" spans="1:11" ht="15.75" customHeight="1">
      <c r="A236" s="54"/>
      <c r="B236" s="54"/>
      <c r="C236" s="55"/>
      <c r="D236" s="54"/>
      <c r="E236" s="54"/>
      <c r="F236" s="54"/>
      <c r="G236" s="54"/>
      <c r="H236" s="54"/>
      <c r="I236" s="54"/>
      <c r="J236" s="54"/>
      <c r="K236" s="54"/>
    </row>
    <row r="237" spans="1:11" ht="15.75" customHeight="1">
      <c r="A237" s="54"/>
      <c r="B237" s="54"/>
      <c r="C237" s="55"/>
      <c r="D237" s="54"/>
      <c r="E237" s="54"/>
      <c r="F237" s="54"/>
      <c r="G237" s="54"/>
      <c r="H237" s="54"/>
      <c r="I237" s="54"/>
      <c r="J237" s="54"/>
      <c r="K237" s="54"/>
    </row>
    <row r="238" spans="1:11" ht="15.75" customHeight="1">
      <c r="A238" s="54"/>
      <c r="B238" s="54"/>
      <c r="C238" s="55"/>
      <c r="D238" s="54"/>
      <c r="E238" s="54"/>
      <c r="F238" s="54"/>
      <c r="G238" s="54"/>
      <c r="H238" s="54"/>
      <c r="I238" s="54"/>
      <c r="J238" s="54"/>
      <c r="K238" s="54"/>
    </row>
    <row r="239" spans="1:11" ht="15.75" customHeight="1">
      <c r="A239" s="54"/>
      <c r="B239" s="54"/>
      <c r="C239" s="55"/>
      <c r="D239" s="54"/>
      <c r="E239" s="54"/>
      <c r="F239" s="54"/>
      <c r="G239" s="54"/>
      <c r="H239" s="54"/>
      <c r="I239" s="54"/>
      <c r="J239" s="54"/>
      <c r="K239" s="54"/>
    </row>
    <row r="240" spans="1:11" ht="15.75" customHeight="1">
      <c r="A240" s="54"/>
      <c r="B240" s="54"/>
      <c r="C240" s="55"/>
      <c r="D240" s="54"/>
      <c r="E240" s="54"/>
      <c r="F240" s="54"/>
      <c r="G240" s="54"/>
      <c r="H240" s="54"/>
      <c r="I240" s="54"/>
      <c r="J240" s="54"/>
      <c r="K240" s="54"/>
    </row>
    <row r="241" spans="1:11" ht="15.75" customHeight="1">
      <c r="A241" s="54"/>
      <c r="B241" s="54"/>
      <c r="C241" s="55"/>
      <c r="D241" s="54"/>
      <c r="E241" s="54"/>
      <c r="F241" s="54"/>
      <c r="G241" s="54"/>
      <c r="H241" s="54"/>
      <c r="I241" s="54"/>
      <c r="J241" s="54"/>
      <c r="K241" s="54"/>
    </row>
    <row r="242" spans="1:11" ht="15.75" customHeight="1">
      <c r="A242" s="54"/>
      <c r="B242" s="54"/>
      <c r="C242" s="55"/>
      <c r="D242" s="54"/>
      <c r="E242" s="54"/>
      <c r="F242" s="54"/>
      <c r="G242" s="54"/>
      <c r="H242" s="54"/>
      <c r="I242" s="54"/>
      <c r="J242" s="54"/>
      <c r="K242" s="54"/>
    </row>
    <row r="243" spans="1:11" ht="15.75" customHeight="1">
      <c r="A243" s="54"/>
      <c r="B243" s="54"/>
      <c r="C243" s="55"/>
      <c r="D243" s="54"/>
      <c r="E243" s="54"/>
      <c r="F243" s="54"/>
      <c r="G243" s="54"/>
      <c r="H243" s="54"/>
      <c r="I243" s="54"/>
      <c r="J243" s="54"/>
      <c r="K243" s="54"/>
    </row>
    <row r="244" spans="1:11" ht="15.75" customHeight="1">
      <c r="A244" s="54"/>
      <c r="B244" s="54"/>
      <c r="C244" s="55"/>
      <c r="D244" s="54"/>
      <c r="E244" s="54"/>
      <c r="F244" s="54"/>
      <c r="G244" s="54"/>
      <c r="H244" s="54"/>
      <c r="I244" s="54"/>
      <c r="J244" s="54"/>
      <c r="K244" s="54"/>
    </row>
    <row r="245" spans="1:11" ht="15.75" customHeight="1">
      <c r="A245" s="54"/>
      <c r="B245" s="54"/>
      <c r="C245" s="55"/>
      <c r="D245" s="54"/>
      <c r="E245" s="54"/>
      <c r="F245" s="54"/>
      <c r="G245" s="54"/>
      <c r="H245" s="54"/>
      <c r="I245" s="54"/>
      <c r="J245" s="54"/>
      <c r="K245" s="54"/>
    </row>
    <row r="246" spans="1:11" ht="15.75" customHeight="1">
      <c r="A246" s="54"/>
      <c r="B246" s="54"/>
      <c r="C246" s="55"/>
      <c r="D246" s="54"/>
      <c r="E246" s="54"/>
      <c r="F246" s="54"/>
      <c r="G246" s="54"/>
      <c r="H246" s="54"/>
      <c r="I246" s="54"/>
      <c r="J246" s="54"/>
      <c r="K246" s="54"/>
    </row>
    <row r="247" spans="1:11" ht="15.75" customHeight="1">
      <c r="A247" s="54"/>
      <c r="B247" s="54"/>
      <c r="C247" s="55"/>
      <c r="D247" s="54"/>
      <c r="E247" s="54"/>
      <c r="F247" s="54"/>
      <c r="G247" s="54"/>
      <c r="H247" s="54"/>
      <c r="I247" s="54"/>
      <c r="J247" s="54"/>
      <c r="K247" s="54"/>
    </row>
    <row r="248" spans="1:11" ht="15.75" customHeight="1">
      <c r="A248" s="54"/>
      <c r="B248" s="54"/>
      <c r="C248" s="55"/>
      <c r="D248" s="54"/>
      <c r="E248" s="54"/>
      <c r="F248" s="54"/>
      <c r="G248" s="54"/>
      <c r="H248" s="54"/>
      <c r="I248" s="54"/>
      <c r="J248" s="54"/>
      <c r="K248" s="54"/>
    </row>
    <row r="249" spans="1:11" ht="15.75" customHeight="1">
      <c r="A249" s="54"/>
      <c r="B249" s="54"/>
      <c r="C249" s="55"/>
      <c r="D249" s="54"/>
      <c r="E249" s="54"/>
      <c r="F249" s="54"/>
      <c r="G249" s="54"/>
      <c r="H249" s="54"/>
      <c r="I249" s="54"/>
      <c r="J249" s="54"/>
      <c r="K249" s="54"/>
    </row>
    <row r="250" spans="1:11" ht="15.75" customHeight="1">
      <c r="A250" s="54"/>
      <c r="B250" s="54"/>
      <c r="C250" s="55"/>
      <c r="D250" s="54"/>
      <c r="E250" s="54"/>
      <c r="F250" s="54"/>
      <c r="G250" s="54"/>
      <c r="H250" s="54"/>
      <c r="I250" s="54"/>
      <c r="J250" s="54"/>
      <c r="K250" s="54"/>
    </row>
    <row r="251" spans="1:11" ht="15.75" customHeight="1">
      <c r="A251" s="54"/>
      <c r="B251" s="54"/>
      <c r="C251" s="55"/>
      <c r="D251" s="54"/>
      <c r="E251" s="54"/>
      <c r="F251" s="54"/>
      <c r="G251" s="54"/>
      <c r="H251" s="54"/>
      <c r="I251" s="54"/>
      <c r="J251" s="54"/>
      <c r="K251" s="54"/>
    </row>
    <row r="252" spans="1:11" ht="15.75" customHeight="1">
      <c r="A252" s="54"/>
      <c r="B252" s="54"/>
      <c r="C252" s="55"/>
      <c r="D252" s="54"/>
      <c r="E252" s="54"/>
      <c r="F252" s="54"/>
      <c r="G252" s="54"/>
      <c r="H252" s="54"/>
      <c r="I252" s="54"/>
      <c r="J252" s="54"/>
      <c r="K252" s="54"/>
    </row>
    <row r="253" spans="1:11" ht="15.75" customHeight="1">
      <c r="A253" s="54"/>
      <c r="B253" s="54"/>
      <c r="C253" s="55"/>
      <c r="D253" s="54"/>
      <c r="E253" s="54"/>
      <c r="F253" s="54"/>
      <c r="G253" s="54"/>
      <c r="H253" s="54"/>
      <c r="I253" s="54"/>
      <c r="J253" s="54"/>
      <c r="K253" s="54"/>
    </row>
    <row r="254" spans="1:11" ht="15.75" customHeight="1">
      <c r="A254" s="54"/>
      <c r="B254" s="54"/>
      <c r="C254" s="55"/>
      <c r="D254" s="54"/>
      <c r="E254" s="54"/>
      <c r="F254" s="54"/>
      <c r="G254" s="54"/>
      <c r="H254" s="54"/>
      <c r="I254" s="54"/>
      <c r="J254" s="54"/>
      <c r="K254" s="54"/>
    </row>
    <row r="255" spans="1:11" ht="15.75" customHeight="1">
      <c r="A255" s="54"/>
      <c r="B255" s="54"/>
      <c r="C255" s="55"/>
      <c r="D255" s="54"/>
      <c r="E255" s="54"/>
      <c r="F255" s="54"/>
      <c r="G255" s="54"/>
      <c r="H255" s="54"/>
      <c r="I255" s="54"/>
      <c r="J255" s="54"/>
      <c r="K255" s="54"/>
    </row>
    <row r="256" spans="1:11" ht="15.75" customHeight="1">
      <c r="A256" s="54"/>
      <c r="B256" s="54"/>
      <c r="C256" s="55"/>
      <c r="D256" s="54"/>
      <c r="E256" s="54"/>
      <c r="F256" s="54"/>
      <c r="G256" s="54"/>
      <c r="H256" s="54"/>
      <c r="I256" s="54"/>
      <c r="J256" s="54"/>
      <c r="K256" s="54"/>
    </row>
    <row r="257" spans="1:11" ht="15.75" customHeight="1">
      <c r="A257" s="54"/>
      <c r="B257" s="54"/>
      <c r="C257" s="55"/>
      <c r="D257" s="54"/>
      <c r="E257" s="54"/>
      <c r="F257" s="54"/>
      <c r="G257" s="54"/>
      <c r="H257" s="54"/>
      <c r="I257" s="54"/>
      <c r="J257" s="54"/>
      <c r="K257" s="54"/>
    </row>
    <row r="258" spans="1:11" ht="15.75" customHeight="1">
      <c r="A258" s="54"/>
      <c r="B258" s="54"/>
      <c r="C258" s="55"/>
      <c r="D258" s="54"/>
      <c r="E258" s="54"/>
      <c r="F258" s="54"/>
      <c r="G258" s="54"/>
      <c r="H258" s="54"/>
      <c r="I258" s="54"/>
      <c r="J258" s="54"/>
      <c r="K258" s="54"/>
    </row>
    <row r="259" spans="1:11" ht="15.75" customHeight="1">
      <c r="A259" s="54"/>
      <c r="B259" s="54"/>
      <c r="C259" s="55"/>
      <c r="D259" s="54"/>
      <c r="E259" s="54"/>
      <c r="F259" s="54"/>
      <c r="G259" s="54"/>
      <c r="H259" s="54"/>
      <c r="I259" s="54"/>
      <c r="J259" s="54"/>
      <c r="K259" s="54"/>
    </row>
    <row r="260" spans="1:11" ht="15.75" customHeight="1">
      <c r="A260" s="54"/>
      <c r="B260" s="54"/>
      <c r="C260" s="55"/>
      <c r="D260" s="54"/>
      <c r="E260" s="54"/>
      <c r="F260" s="54"/>
      <c r="G260" s="54"/>
      <c r="H260" s="54"/>
      <c r="I260" s="54"/>
      <c r="J260" s="54"/>
      <c r="K260" s="54"/>
    </row>
    <row r="261" spans="1:11" ht="15.75" customHeight="1">
      <c r="A261" s="54"/>
      <c r="B261" s="54"/>
      <c r="C261" s="55"/>
      <c r="D261" s="54"/>
      <c r="E261" s="54"/>
      <c r="F261" s="54"/>
      <c r="G261" s="54"/>
      <c r="H261" s="54"/>
      <c r="I261" s="54"/>
      <c r="J261" s="54"/>
      <c r="K261" s="54"/>
    </row>
    <row r="262" spans="1:11" ht="15.75" customHeight="1">
      <c r="A262" s="54"/>
      <c r="B262" s="54"/>
      <c r="C262" s="55"/>
      <c r="D262" s="54"/>
      <c r="E262" s="54"/>
      <c r="F262" s="54"/>
      <c r="G262" s="54"/>
      <c r="H262" s="54"/>
      <c r="I262" s="54"/>
      <c r="J262" s="54"/>
      <c r="K262" s="54"/>
    </row>
    <row r="263" spans="1:11" ht="15.75" customHeight="1">
      <c r="A263" s="54"/>
      <c r="B263" s="54"/>
      <c r="C263" s="55"/>
      <c r="D263" s="54"/>
      <c r="E263" s="54"/>
      <c r="F263" s="54"/>
      <c r="G263" s="54"/>
      <c r="H263" s="54"/>
      <c r="I263" s="54"/>
      <c r="J263" s="54"/>
      <c r="K263" s="54"/>
    </row>
    <row r="264" spans="1:11" ht="15.75" customHeight="1">
      <c r="A264" s="54"/>
      <c r="B264" s="54"/>
      <c r="C264" s="55"/>
      <c r="D264" s="54"/>
      <c r="E264" s="54"/>
      <c r="F264" s="54"/>
      <c r="G264" s="54"/>
      <c r="H264" s="54"/>
      <c r="I264" s="54"/>
      <c r="J264" s="54"/>
      <c r="K264" s="54"/>
    </row>
    <row r="265" spans="1:11" ht="15.75" customHeight="1">
      <c r="A265" s="54"/>
      <c r="B265" s="54"/>
      <c r="C265" s="55"/>
      <c r="D265" s="54"/>
      <c r="E265" s="54"/>
      <c r="F265" s="54"/>
      <c r="G265" s="54"/>
      <c r="H265" s="54"/>
      <c r="I265" s="54"/>
      <c r="J265" s="54"/>
      <c r="K265" s="54"/>
    </row>
    <row r="266" spans="1:11" ht="15.75" customHeight="1">
      <c r="A266" s="54"/>
      <c r="B266" s="54"/>
      <c r="C266" s="55"/>
      <c r="D266" s="54"/>
      <c r="E266" s="54"/>
      <c r="F266" s="54"/>
      <c r="G266" s="54"/>
      <c r="H266" s="54"/>
      <c r="I266" s="54"/>
      <c r="J266" s="54"/>
      <c r="K266" s="54"/>
    </row>
    <row r="267" spans="1:11" ht="15.75" customHeight="1">
      <c r="A267" s="54"/>
      <c r="B267" s="54"/>
      <c r="C267" s="55"/>
      <c r="D267" s="54"/>
      <c r="E267" s="54"/>
      <c r="F267" s="54"/>
      <c r="G267" s="54"/>
      <c r="H267" s="54"/>
      <c r="I267" s="54"/>
      <c r="J267" s="54"/>
      <c r="K267" s="54"/>
    </row>
    <row r="268" spans="1:11" ht="15.75" customHeight="1">
      <c r="A268" s="54"/>
      <c r="B268" s="54"/>
      <c r="C268" s="55"/>
      <c r="D268" s="54"/>
      <c r="E268" s="54"/>
      <c r="F268" s="54"/>
      <c r="G268" s="54"/>
      <c r="H268" s="54"/>
      <c r="I268" s="54"/>
      <c r="J268" s="54"/>
      <c r="K268" s="54"/>
    </row>
    <row r="269" spans="1:11" ht="15.75" customHeight="1">
      <c r="A269" s="54"/>
      <c r="B269" s="54"/>
      <c r="C269" s="55"/>
      <c r="D269" s="54"/>
      <c r="E269" s="54"/>
      <c r="F269" s="54"/>
      <c r="G269" s="54"/>
      <c r="H269" s="54"/>
      <c r="I269" s="54"/>
      <c r="J269" s="54"/>
      <c r="K269" s="54"/>
    </row>
    <row r="270" spans="1:11" ht="15.75" customHeight="1">
      <c r="A270" s="54"/>
      <c r="B270" s="54"/>
      <c r="C270" s="55"/>
      <c r="D270" s="54"/>
      <c r="E270" s="54"/>
      <c r="F270" s="54"/>
      <c r="G270" s="54"/>
      <c r="H270" s="54"/>
      <c r="I270" s="54"/>
      <c r="J270" s="54"/>
      <c r="K270" s="54"/>
    </row>
    <row r="271" spans="1:11" ht="15.75" customHeight="1">
      <c r="A271" s="54"/>
      <c r="B271" s="54"/>
      <c r="C271" s="55"/>
      <c r="D271" s="54"/>
      <c r="E271" s="54"/>
      <c r="F271" s="54"/>
      <c r="G271" s="54"/>
      <c r="H271" s="54"/>
      <c r="I271" s="54"/>
      <c r="J271" s="54"/>
      <c r="K271" s="54"/>
    </row>
    <row r="272" spans="1:11" ht="15.75" customHeight="1">
      <c r="A272" s="54"/>
      <c r="B272" s="54"/>
      <c r="C272" s="55"/>
      <c r="D272" s="54"/>
      <c r="E272" s="54"/>
      <c r="F272" s="54"/>
      <c r="G272" s="54"/>
      <c r="H272" s="54"/>
      <c r="I272" s="54"/>
      <c r="J272" s="54"/>
      <c r="K272" s="54"/>
    </row>
    <row r="273" spans="1:11" ht="15.75" customHeight="1">
      <c r="A273" s="54"/>
      <c r="B273" s="54"/>
      <c r="C273" s="55"/>
      <c r="D273" s="54"/>
      <c r="E273" s="54"/>
      <c r="F273" s="54"/>
      <c r="G273" s="54"/>
      <c r="H273" s="54"/>
      <c r="I273" s="54"/>
      <c r="J273" s="54"/>
      <c r="K273" s="54"/>
    </row>
    <row r="274" spans="1:11" ht="15.75" customHeight="1">
      <c r="A274" s="54"/>
      <c r="B274" s="54"/>
      <c r="C274" s="55"/>
      <c r="D274" s="54"/>
      <c r="E274" s="54"/>
      <c r="F274" s="54"/>
      <c r="G274" s="54"/>
      <c r="H274" s="54"/>
      <c r="I274" s="54"/>
      <c r="J274" s="54"/>
      <c r="K274" s="54"/>
    </row>
    <row r="275" spans="1:11" ht="15.75" customHeight="1">
      <c r="A275" s="54"/>
      <c r="B275" s="54"/>
      <c r="C275" s="55"/>
      <c r="D275" s="54"/>
      <c r="E275" s="54"/>
      <c r="F275" s="54"/>
      <c r="G275" s="54"/>
      <c r="H275" s="54"/>
      <c r="I275" s="54"/>
      <c r="J275" s="54"/>
      <c r="K275" s="54"/>
    </row>
    <row r="276" spans="1:11" ht="15.75" customHeight="1">
      <c r="A276" s="54"/>
      <c r="B276" s="54"/>
      <c r="C276" s="55"/>
      <c r="D276" s="54"/>
      <c r="E276" s="54"/>
      <c r="F276" s="54"/>
      <c r="G276" s="54"/>
      <c r="H276" s="54"/>
      <c r="I276" s="54"/>
      <c r="J276" s="54"/>
      <c r="K276" s="54"/>
    </row>
    <row r="277" spans="1:11" ht="15.75" customHeight="1">
      <c r="A277" s="54"/>
      <c r="B277" s="54"/>
      <c r="C277" s="55"/>
      <c r="D277" s="54"/>
      <c r="E277" s="54"/>
      <c r="F277" s="54"/>
      <c r="G277" s="54"/>
      <c r="H277" s="54"/>
      <c r="I277" s="54"/>
      <c r="J277" s="54"/>
      <c r="K277" s="54"/>
    </row>
    <row r="278" spans="1:11" ht="15.75" customHeight="1">
      <c r="A278" s="54"/>
      <c r="B278" s="54"/>
      <c r="C278" s="55"/>
      <c r="D278" s="54"/>
      <c r="E278" s="54"/>
      <c r="F278" s="54"/>
      <c r="G278" s="54"/>
      <c r="H278" s="54"/>
      <c r="I278" s="54"/>
      <c r="J278" s="54"/>
      <c r="K278" s="54"/>
    </row>
    <row r="279" spans="1:11" ht="15.75" customHeight="1">
      <c r="A279" s="54"/>
      <c r="B279" s="54"/>
      <c r="C279" s="55"/>
      <c r="D279" s="54"/>
      <c r="E279" s="54"/>
      <c r="F279" s="54"/>
      <c r="G279" s="54"/>
      <c r="H279" s="54"/>
      <c r="I279" s="54"/>
      <c r="J279" s="54"/>
      <c r="K279" s="54"/>
    </row>
    <row r="280" spans="1:11" ht="15.75" customHeight="1">
      <c r="A280" s="54"/>
      <c r="B280" s="54"/>
      <c r="C280" s="55"/>
      <c r="D280" s="54"/>
      <c r="E280" s="54"/>
      <c r="F280" s="54"/>
      <c r="G280" s="54"/>
      <c r="H280" s="54"/>
      <c r="I280" s="54"/>
      <c r="J280" s="54"/>
      <c r="K280" s="54"/>
    </row>
    <row r="281" spans="1:11" ht="15.75" customHeight="1">
      <c r="A281" s="54"/>
      <c r="B281" s="54"/>
      <c r="C281" s="55"/>
      <c r="D281" s="54"/>
      <c r="E281" s="54"/>
      <c r="F281" s="54"/>
      <c r="G281" s="54"/>
      <c r="H281" s="54"/>
      <c r="I281" s="54"/>
      <c r="J281" s="54"/>
      <c r="K281" s="54"/>
    </row>
    <row r="282" spans="1:11" ht="15.75" customHeight="1">
      <c r="A282" s="54"/>
      <c r="B282" s="54"/>
      <c r="C282" s="55"/>
      <c r="D282" s="54"/>
      <c r="E282" s="54"/>
      <c r="F282" s="54"/>
      <c r="G282" s="54"/>
      <c r="H282" s="54"/>
      <c r="I282" s="54"/>
      <c r="J282" s="54"/>
      <c r="K282" s="54"/>
    </row>
    <row r="283" spans="1:11" ht="15.75" customHeight="1">
      <c r="A283" s="54"/>
      <c r="B283" s="54"/>
      <c r="C283" s="55"/>
      <c r="D283" s="54"/>
      <c r="E283" s="54"/>
      <c r="F283" s="54"/>
      <c r="G283" s="54"/>
      <c r="H283" s="54"/>
      <c r="I283" s="54"/>
      <c r="J283" s="54"/>
      <c r="K283" s="54"/>
    </row>
    <row r="284" spans="1:11" ht="15.75" customHeight="1">
      <c r="A284" s="54"/>
      <c r="B284" s="54"/>
      <c r="C284" s="55"/>
      <c r="D284" s="54"/>
      <c r="E284" s="54"/>
      <c r="F284" s="54"/>
      <c r="G284" s="54"/>
      <c r="H284" s="54"/>
      <c r="I284" s="54"/>
      <c r="J284" s="54"/>
      <c r="K284" s="54"/>
    </row>
    <row r="285" spans="1:11" ht="15.75" customHeight="1">
      <c r="A285" s="54"/>
      <c r="B285" s="54"/>
      <c r="C285" s="55"/>
      <c r="D285" s="54"/>
      <c r="E285" s="54"/>
      <c r="F285" s="54"/>
      <c r="G285" s="54"/>
      <c r="H285" s="54"/>
      <c r="I285" s="54"/>
      <c r="J285" s="54"/>
      <c r="K285" s="54"/>
    </row>
    <row r="286" spans="1:11" ht="15.75" customHeight="1">
      <c r="A286" s="54"/>
      <c r="B286" s="54"/>
      <c r="C286" s="55"/>
      <c r="D286" s="54"/>
      <c r="E286" s="54"/>
      <c r="F286" s="54"/>
      <c r="G286" s="54"/>
      <c r="H286" s="54"/>
      <c r="I286" s="54"/>
      <c r="J286" s="54"/>
      <c r="K286" s="54"/>
    </row>
    <row r="287" spans="1:11" ht="15.75" customHeight="1">
      <c r="A287" s="54"/>
      <c r="B287" s="54"/>
      <c r="C287" s="55"/>
      <c r="D287" s="54"/>
      <c r="E287" s="54"/>
      <c r="F287" s="54"/>
      <c r="G287" s="54"/>
      <c r="H287" s="54"/>
      <c r="I287" s="54"/>
      <c r="J287" s="54"/>
      <c r="K287" s="54"/>
    </row>
    <row r="288" spans="1:11" ht="15.75" customHeight="1">
      <c r="A288" s="54"/>
      <c r="B288" s="54"/>
      <c r="C288" s="55"/>
      <c r="D288" s="54"/>
      <c r="E288" s="54"/>
      <c r="F288" s="54"/>
      <c r="G288" s="54"/>
      <c r="H288" s="54"/>
      <c r="I288" s="54"/>
      <c r="J288" s="54"/>
      <c r="K288" s="54"/>
    </row>
    <row r="289" spans="1:11" ht="15.75" customHeight="1">
      <c r="A289" s="54"/>
      <c r="B289" s="54"/>
      <c r="C289" s="55"/>
      <c r="D289" s="54"/>
      <c r="E289" s="54"/>
      <c r="F289" s="54"/>
      <c r="G289" s="54"/>
      <c r="H289" s="54"/>
      <c r="I289" s="54"/>
      <c r="J289" s="54"/>
      <c r="K289" s="54"/>
    </row>
    <row r="290" spans="1:11" ht="15.75" customHeight="1">
      <c r="A290" s="54"/>
      <c r="B290" s="54"/>
      <c r="C290" s="55"/>
      <c r="D290" s="54"/>
      <c r="E290" s="54"/>
      <c r="F290" s="54"/>
      <c r="G290" s="54"/>
      <c r="H290" s="54"/>
      <c r="I290" s="54"/>
      <c r="J290" s="54"/>
      <c r="K290" s="54"/>
    </row>
    <row r="291" spans="1:11" ht="15.75" customHeight="1">
      <c r="A291" s="54"/>
      <c r="B291" s="54"/>
      <c r="C291" s="55"/>
      <c r="D291" s="54"/>
      <c r="E291" s="54"/>
      <c r="F291" s="54"/>
      <c r="G291" s="54"/>
      <c r="H291" s="54"/>
      <c r="I291" s="54"/>
      <c r="J291" s="54"/>
      <c r="K291" s="54"/>
    </row>
    <row r="292" spans="1:11" ht="15.75" customHeight="1">
      <c r="A292" s="54"/>
      <c r="B292" s="54"/>
      <c r="C292" s="55"/>
      <c r="D292" s="54"/>
      <c r="E292" s="54"/>
      <c r="F292" s="54"/>
      <c r="G292" s="54"/>
      <c r="H292" s="54"/>
      <c r="I292" s="54"/>
      <c r="J292" s="54"/>
      <c r="K292" s="54"/>
    </row>
    <row r="293" spans="1:11" ht="15.75" customHeight="1">
      <c r="A293" s="54"/>
      <c r="B293" s="54"/>
      <c r="C293" s="55"/>
      <c r="D293" s="54"/>
      <c r="E293" s="54"/>
      <c r="F293" s="54"/>
      <c r="G293" s="54"/>
      <c r="H293" s="54"/>
      <c r="I293" s="54"/>
      <c r="J293" s="54"/>
      <c r="K293" s="54"/>
    </row>
    <row r="294" spans="1:11" ht="15.75" customHeight="1">
      <c r="A294" s="54"/>
      <c r="B294" s="54"/>
      <c r="C294" s="55"/>
      <c r="D294" s="54"/>
      <c r="E294" s="54"/>
      <c r="F294" s="54"/>
      <c r="G294" s="54"/>
      <c r="H294" s="54"/>
      <c r="I294" s="54"/>
      <c r="J294" s="54"/>
      <c r="K294" s="54"/>
    </row>
    <row r="295" spans="1:11" ht="15.75" customHeight="1">
      <c r="A295" s="54"/>
      <c r="B295" s="54"/>
      <c r="C295" s="55"/>
      <c r="D295" s="54"/>
      <c r="E295" s="54"/>
      <c r="F295" s="54"/>
      <c r="G295" s="54"/>
      <c r="H295" s="54"/>
      <c r="I295" s="54"/>
      <c r="J295" s="54"/>
      <c r="K295" s="54"/>
    </row>
    <row r="296" spans="1:11" ht="15.75" customHeight="1">
      <c r="A296" s="54"/>
      <c r="B296" s="54"/>
      <c r="C296" s="55"/>
      <c r="D296" s="54"/>
      <c r="E296" s="54"/>
      <c r="F296" s="54"/>
      <c r="G296" s="54"/>
      <c r="H296" s="54"/>
      <c r="I296" s="54"/>
      <c r="J296" s="54"/>
      <c r="K296" s="54"/>
    </row>
    <row r="297" spans="1:11" ht="15.75" customHeight="1">
      <c r="A297" s="54"/>
      <c r="B297" s="54"/>
      <c r="C297" s="55"/>
      <c r="D297" s="54"/>
      <c r="E297" s="54"/>
      <c r="F297" s="54"/>
      <c r="G297" s="54"/>
      <c r="H297" s="54"/>
      <c r="I297" s="54"/>
      <c r="J297" s="54"/>
      <c r="K297" s="54"/>
    </row>
    <row r="298" spans="1:11" ht="15.75" customHeight="1">
      <c r="A298" s="54"/>
      <c r="B298" s="54"/>
      <c r="C298" s="55"/>
      <c r="D298" s="54"/>
      <c r="E298" s="54"/>
      <c r="F298" s="54"/>
      <c r="G298" s="54"/>
      <c r="H298" s="54"/>
      <c r="I298" s="54"/>
      <c r="J298" s="54"/>
      <c r="K298" s="54"/>
    </row>
    <row r="299" spans="1:11" ht="15.75" customHeight="1">
      <c r="A299" s="54"/>
      <c r="B299" s="54"/>
      <c r="C299" s="55"/>
      <c r="D299" s="54"/>
      <c r="E299" s="54"/>
      <c r="F299" s="54"/>
      <c r="G299" s="54"/>
      <c r="H299" s="54"/>
      <c r="I299" s="54"/>
      <c r="J299" s="54"/>
      <c r="K299" s="54"/>
    </row>
    <row r="300" spans="1:11" ht="15.75" customHeight="1">
      <c r="A300" s="54"/>
      <c r="B300" s="54"/>
      <c r="C300" s="55"/>
      <c r="D300" s="54"/>
      <c r="E300" s="54"/>
      <c r="F300" s="54"/>
      <c r="G300" s="54"/>
      <c r="H300" s="54"/>
      <c r="I300" s="54"/>
      <c r="J300" s="54"/>
      <c r="K300" s="54"/>
    </row>
    <row r="301" spans="1:11" ht="15.75" customHeight="1">
      <c r="A301" s="54"/>
      <c r="B301" s="54"/>
      <c r="C301" s="55"/>
      <c r="D301" s="54"/>
      <c r="E301" s="54"/>
      <c r="F301" s="54"/>
      <c r="G301" s="54"/>
      <c r="H301" s="54"/>
      <c r="I301" s="54"/>
      <c r="J301" s="54"/>
      <c r="K301" s="54"/>
    </row>
    <row r="302" spans="1:11" ht="15.75" customHeight="1">
      <c r="A302" s="54"/>
      <c r="B302" s="54"/>
      <c r="C302" s="55"/>
      <c r="D302" s="54"/>
      <c r="E302" s="54"/>
      <c r="F302" s="54"/>
      <c r="G302" s="54"/>
      <c r="H302" s="54"/>
      <c r="I302" s="54"/>
      <c r="J302" s="54"/>
      <c r="K302" s="54"/>
    </row>
    <row r="303" spans="1:11" ht="15.75" customHeight="1">
      <c r="A303" s="54"/>
      <c r="B303" s="54"/>
      <c r="C303" s="55"/>
      <c r="D303" s="54"/>
      <c r="E303" s="54"/>
      <c r="F303" s="54"/>
      <c r="G303" s="54"/>
      <c r="H303" s="54"/>
      <c r="I303" s="54"/>
      <c r="J303" s="54"/>
      <c r="K303" s="54"/>
    </row>
    <row r="304" spans="1:11" ht="15.75" customHeight="1">
      <c r="A304" s="54"/>
      <c r="B304" s="54"/>
      <c r="C304" s="55"/>
      <c r="D304" s="54"/>
      <c r="E304" s="54"/>
      <c r="F304" s="54"/>
      <c r="G304" s="54"/>
      <c r="H304" s="54"/>
      <c r="I304" s="54"/>
      <c r="J304" s="54"/>
      <c r="K304" s="54"/>
    </row>
    <row r="305" spans="1:11" ht="15.75" customHeight="1">
      <c r="A305" s="54"/>
      <c r="B305" s="54"/>
      <c r="C305" s="55"/>
      <c r="D305" s="54"/>
      <c r="E305" s="54"/>
      <c r="F305" s="54"/>
      <c r="G305" s="54"/>
      <c r="H305" s="54"/>
      <c r="I305" s="54"/>
      <c r="J305" s="54"/>
      <c r="K305" s="54"/>
    </row>
    <row r="306" spans="1:11" ht="15.75" customHeight="1">
      <c r="A306" s="54"/>
      <c r="B306" s="54"/>
      <c r="C306" s="55"/>
      <c r="D306" s="54"/>
      <c r="E306" s="54"/>
      <c r="F306" s="54"/>
      <c r="G306" s="54"/>
      <c r="H306" s="54"/>
      <c r="I306" s="54"/>
      <c r="J306" s="54"/>
      <c r="K306" s="54"/>
    </row>
    <row r="307" spans="1:11" ht="15.75" customHeight="1">
      <c r="A307" s="54"/>
      <c r="B307" s="54"/>
      <c r="C307" s="55"/>
      <c r="D307" s="54"/>
      <c r="E307" s="54"/>
      <c r="F307" s="54"/>
      <c r="G307" s="54"/>
      <c r="H307" s="54"/>
      <c r="I307" s="54"/>
      <c r="J307" s="54"/>
      <c r="K307" s="54"/>
    </row>
    <row r="308" spans="1:11" ht="15.75" customHeight="1">
      <c r="A308" s="54"/>
      <c r="B308" s="54"/>
      <c r="C308" s="55"/>
      <c r="D308" s="54"/>
      <c r="E308" s="54"/>
      <c r="F308" s="54"/>
      <c r="G308" s="54"/>
      <c r="H308" s="54"/>
      <c r="I308" s="54"/>
      <c r="J308" s="54"/>
      <c r="K308" s="54"/>
    </row>
    <row r="309" spans="1:11" ht="15.75" customHeight="1">
      <c r="A309" s="54"/>
      <c r="B309" s="54"/>
      <c r="C309" s="55"/>
      <c r="D309" s="54"/>
      <c r="E309" s="54"/>
      <c r="F309" s="54"/>
      <c r="G309" s="54"/>
      <c r="H309" s="54"/>
      <c r="I309" s="54"/>
      <c r="J309" s="54"/>
      <c r="K309" s="54"/>
    </row>
    <row r="310" spans="1:11" ht="15.75" customHeight="1">
      <c r="A310" s="54"/>
      <c r="B310" s="54"/>
      <c r="C310" s="55"/>
      <c r="D310" s="54"/>
      <c r="E310" s="54"/>
      <c r="F310" s="54"/>
      <c r="G310" s="54"/>
      <c r="H310" s="54"/>
      <c r="I310" s="54"/>
      <c r="J310" s="54"/>
      <c r="K310" s="54"/>
    </row>
    <row r="311" spans="1:11" ht="15.75" customHeight="1">
      <c r="A311" s="54"/>
      <c r="B311" s="54"/>
      <c r="C311" s="55"/>
      <c r="D311" s="54"/>
      <c r="E311" s="54"/>
      <c r="F311" s="54"/>
      <c r="G311" s="54"/>
      <c r="H311" s="54"/>
      <c r="I311" s="54"/>
      <c r="J311" s="54"/>
      <c r="K311" s="54"/>
    </row>
    <row r="312" spans="1:11" ht="15.75" customHeight="1">
      <c r="A312" s="54"/>
      <c r="B312" s="54"/>
      <c r="C312" s="55"/>
      <c r="D312" s="54"/>
      <c r="E312" s="54"/>
      <c r="F312" s="54"/>
      <c r="G312" s="54"/>
      <c r="H312" s="54"/>
      <c r="I312" s="54"/>
      <c r="J312" s="54"/>
      <c r="K312" s="54"/>
    </row>
    <row r="313" spans="1:11" ht="15.75" customHeight="1">
      <c r="A313" s="54"/>
      <c r="B313" s="54"/>
      <c r="C313" s="55"/>
      <c r="D313" s="54"/>
      <c r="E313" s="54"/>
      <c r="F313" s="54"/>
      <c r="G313" s="54"/>
      <c r="H313" s="54"/>
      <c r="I313" s="54"/>
      <c r="J313" s="54"/>
      <c r="K313" s="54"/>
    </row>
    <row r="314" spans="1:11" ht="15.75" customHeight="1">
      <c r="A314" s="54"/>
      <c r="B314" s="54"/>
      <c r="C314" s="55"/>
      <c r="D314" s="54"/>
      <c r="E314" s="54"/>
      <c r="F314" s="54"/>
      <c r="G314" s="54"/>
      <c r="H314" s="54"/>
      <c r="I314" s="54"/>
      <c r="J314" s="54"/>
      <c r="K314" s="54"/>
    </row>
    <row r="315" spans="1:11" ht="15.75" customHeight="1">
      <c r="A315" s="54"/>
      <c r="B315" s="54"/>
      <c r="C315" s="55"/>
      <c r="D315" s="54"/>
      <c r="E315" s="54"/>
      <c r="F315" s="54"/>
      <c r="G315" s="54"/>
      <c r="H315" s="54"/>
      <c r="I315" s="54"/>
      <c r="J315" s="54"/>
      <c r="K315" s="54"/>
    </row>
    <row r="316" spans="1:11" ht="15.75" customHeight="1">
      <c r="A316" s="54"/>
      <c r="B316" s="54"/>
      <c r="C316" s="55"/>
      <c r="D316" s="54"/>
      <c r="E316" s="54"/>
      <c r="F316" s="54"/>
      <c r="G316" s="54"/>
      <c r="H316" s="54"/>
      <c r="I316" s="54"/>
      <c r="J316" s="54"/>
      <c r="K316" s="54"/>
    </row>
    <row r="317" spans="1:11" ht="15.75" customHeight="1">
      <c r="A317" s="54"/>
      <c r="B317" s="54"/>
      <c r="C317" s="55"/>
      <c r="D317" s="54"/>
      <c r="E317" s="54"/>
      <c r="F317" s="54"/>
      <c r="G317" s="54"/>
      <c r="H317" s="54"/>
      <c r="I317" s="54"/>
      <c r="J317" s="54"/>
      <c r="K317" s="54"/>
    </row>
    <row r="318" spans="1:11" ht="15.75" customHeight="1">
      <c r="A318" s="54"/>
      <c r="B318" s="54"/>
      <c r="C318" s="55"/>
      <c r="D318" s="54"/>
      <c r="E318" s="54"/>
      <c r="F318" s="54"/>
      <c r="G318" s="54"/>
      <c r="H318" s="54"/>
      <c r="I318" s="54"/>
      <c r="J318" s="54"/>
      <c r="K318" s="54"/>
    </row>
    <row r="319" spans="1:11" ht="15.75" customHeight="1">
      <c r="A319" s="54"/>
      <c r="B319" s="54"/>
      <c r="C319" s="55"/>
      <c r="D319" s="54"/>
      <c r="E319" s="54"/>
      <c r="F319" s="54"/>
      <c r="G319" s="54"/>
      <c r="H319" s="54"/>
      <c r="I319" s="54"/>
      <c r="J319" s="54"/>
      <c r="K319" s="54"/>
    </row>
    <row r="320" spans="1:11" ht="15.75" customHeight="1">
      <c r="A320" s="54"/>
      <c r="B320" s="54"/>
      <c r="C320" s="55"/>
      <c r="D320" s="54"/>
      <c r="E320" s="54"/>
      <c r="F320" s="54"/>
      <c r="G320" s="54"/>
      <c r="H320" s="54"/>
      <c r="I320" s="54"/>
      <c r="J320" s="54"/>
      <c r="K320" s="54"/>
    </row>
    <row r="321" spans="1:11" ht="15.75" customHeight="1">
      <c r="A321" s="54"/>
      <c r="B321" s="54"/>
      <c r="C321" s="55"/>
      <c r="D321" s="54"/>
      <c r="E321" s="54"/>
      <c r="F321" s="54"/>
      <c r="G321" s="54"/>
      <c r="H321" s="54"/>
      <c r="I321" s="54"/>
      <c r="J321" s="54"/>
      <c r="K321" s="54"/>
    </row>
    <row r="322" spans="1:11" ht="15.75" customHeight="1">
      <c r="A322" s="54"/>
      <c r="B322" s="54"/>
      <c r="C322" s="55"/>
      <c r="D322" s="54"/>
      <c r="E322" s="54"/>
      <c r="F322" s="54"/>
      <c r="G322" s="54"/>
      <c r="H322" s="54"/>
      <c r="I322" s="54"/>
      <c r="J322" s="54"/>
      <c r="K322" s="54"/>
    </row>
    <row r="323" spans="1:11" ht="15.75" customHeight="1">
      <c r="A323" s="54"/>
      <c r="B323" s="54"/>
      <c r="C323" s="55"/>
      <c r="D323" s="54"/>
      <c r="E323" s="54"/>
      <c r="F323" s="54"/>
      <c r="G323" s="54"/>
      <c r="H323" s="54"/>
      <c r="I323" s="54"/>
      <c r="J323" s="54"/>
      <c r="K323" s="54"/>
    </row>
    <row r="324" spans="1:11" ht="15.75" customHeight="1">
      <c r="A324" s="54"/>
      <c r="B324" s="54"/>
      <c r="C324" s="55"/>
      <c r="D324" s="54"/>
      <c r="E324" s="54"/>
      <c r="F324" s="54"/>
      <c r="G324" s="54"/>
      <c r="H324" s="54"/>
      <c r="I324" s="54"/>
      <c r="J324" s="54"/>
      <c r="K324" s="54"/>
    </row>
    <row r="325" spans="1:11" ht="15.75" customHeight="1">
      <c r="A325" s="54"/>
      <c r="B325" s="54"/>
      <c r="C325" s="55"/>
      <c r="D325" s="54"/>
      <c r="E325" s="54"/>
      <c r="F325" s="54"/>
      <c r="G325" s="54"/>
      <c r="H325" s="54"/>
      <c r="I325" s="54"/>
      <c r="J325" s="54"/>
      <c r="K325" s="54"/>
    </row>
    <row r="326" spans="1:11" ht="15.75" customHeight="1">
      <c r="A326" s="54"/>
      <c r="B326" s="54"/>
      <c r="C326" s="55"/>
      <c r="D326" s="54"/>
      <c r="E326" s="54"/>
      <c r="F326" s="54"/>
      <c r="G326" s="54"/>
      <c r="H326" s="54"/>
      <c r="I326" s="54"/>
      <c r="J326" s="54"/>
      <c r="K326" s="54"/>
    </row>
    <row r="327" spans="1:11" ht="15.75" customHeight="1">
      <c r="A327" s="54"/>
      <c r="B327" s="54"/>
      <c r="C327" s="55"/>
      <c r="D327" s="54"/>
      <c r="E327" s="54"/>
      <c r="F327" s="54"/>
      <c r="G327" s="54"/>
      <c r="H327" s="54"/>
      <c r="I327" s="54"/>
      <c r="J327" s="54"/>
      <c r="K327" s="54"/>
    </row>
    <row r="328" spans="1:11" ht="15.75" customHeight="1">
      <c r="A328" s="54"/>
      <c r="B328" s="54"/>
      <c r="C328" s="55"/>
      <c r="D328" s="54"/>
      <c r="E328" s="54"/>
      <c r="F328" s="54"/>
      <c r="G328" s="54"/>
      <c r="H328" s="54"/>
      <c r="I328" s="54"/>
      <c r="J328" s="54"/>
      <c r="K328" s="54"/>
    </row>
    <row r="329" spans="1:11" ht="15.75" customHeight="1">
      <c r="A329" s="54"/>
      <c r="B329" s="54"/>
      <c r="C329" s="55"/>
      <c r="D329" s="54"/>
      <c r="E329" s="54"/>
      <c r="F329" s="54"/>
      <c r="G329" s="54"/>
      <c r="H329" s="54"/>
      <c r="I329" s="54"/>
      <c r="J329" s="54"/>
      <c r="K329" s="54"/>
    </row>
    <row r="330" spans="1:11" ht="15.75" customHeight="1">
      <c r="A330" s="54"/>
      <c r="B330" s="54"/>
      <c r="C330" s="55"/>
      <c r="D330" s="54"/>
      <c r="E330" s="54"/>
      <c r="F330" s="54"/>
      <c r="G330" s="54"/>
      <c r="H330" s="54"/>
      <c r="I330" s="54"/>
      <c r="J330" s="54"/>
      <c r="K330" s="54"/>
    </row>
    <row r="331" spans="1:11" ht="15.75" customHeight="1">
      <c r="A331" s="54"/>
      <c r="B331" s="54"/>
      <c r="C331" s="55"/>
      <c r="D331" s="54"/>
      <c r="E331" s="54"/>
      <c r="F331" s="54"/>
      <c r="G331" s="54"/>
      <c r="H331" s="54"/>
      <c r="I331" s="54"/>
      <c r="J331" s="54"/>
      <c r="K331" s="54"/>
    </row>
    <row r="332" spans="1:11" ht="15.75" customHeight="1">
      <c r="A332" s="54"/>
      <c r="B332" s="54"/>
      <c r="C332" s="55"/>
      <c r="D332" s="54"/>
      <c r="E332" s="54"/>
      <c r="F332" s="54"/>
      <c r="G332" s="54"/>
      <c r="H332" s="54"/>
      <c r="I332" s="54"/>
      <c r="J332" s="54"/>
      <c r="K332" s="54"/>
    </row>
    <row r="333" spans="1:11" ht="15.75" customHeight="1">
      <c r="A333" s="54"/>
      <c r="B333" s="54"/>
      <c r="C333" s="55"/>
      <c r="D333" s="54"/>
      <c r="E333" s="54"/>
      <c r="F333" s="54"/>
      <c r="G333" s="54"/>
      <c r="H333" s="54"/>
      <c r="I333" s="54"/>
      <c r="J333" s="54"/>
      <c r="K333" s="54"/>
    </row>
    <row r="334" spans="1:11" ht="15.75" customHeight="1">
      <c r="A334" s="54"/>
      <c r="B334" s="54"/>
      <c r="C334" s="55"/>
      <c r="D334" s="54"/>
      <c r="E334" s="54"/>
      <c r="F334" s="54"/>
      <c r="G334" s="54"/>
      <c r="H334" s="54"/>
      <c r="I334" s="54"/>
      <c r="J334" s="54"/>
      <c r="K334" s="54"/>
    </row>
    <row r="335" spans="1:11" ht="15.75" customHeight="1">
      <c r="A335" s="54"/>
      <c r="B335" s="54"/>
      <c r="C335" s="55"/>
      <c r="D335" s="54"/>
      <c r="E335" s="54"/>
      <c r="F335" s="54"/>
      <c r="G335" s="54"/>
      <c r="H335" s="54"/>
      <c r="I335" s="54"/>
      <c r="J335" s="54"/>
      <c r="K335" s="54"/>
    </row>
    <row r="336" spans="1:11" ht="15.75" customHeight="1">
      <c r="A336" s="54"/>
      <c r="B336" s="54"/>
      <c r="C336" s="55"/>
      <c r="D336" s="54"/>
      <c r="E336" s="54"/>
      <c r="F336" s="54"/>
      <c r="G336" s="54"/>
      <c r="H336" s="54"/>
      <c r="I336" s="54"/>
      <c r="J336" s="54"/>
      <c r="K336" s="54"/>
    </row>
    <row r="337" spans="1:11" ht="15.75" customHeight="1">
      <c r="A337" s="54"/>
      <c r="B337" s="54"/>
      <c r="C337" s="55"/>
      <c r="D337" s="54"/>
      <c r="E337" s="54"/>
      <c r="F337" s="54"/>
      <c r="G337" s="54"/>
      <c r="H337" s="54"/>
      <c r="I337" s="54"/>
      <c r="J337" s="54"/>
      <c r="K337" s="54"/>
    </row>
    <row r="338" spans="1:11" ht="15.75" customHeight="1">
      <c r="A338" s="54"/>
      <c r="B338" s="54"/>
      <c r="C338" s="55"/>
      <c r="D338" s="54"/>
      <c r="E338" s="54"/>
      <c r="F338" s="54"/>
      <c r="G338" s="54"/>
      <c r="H338" s="54"/>
      <c r="I338" s="54"/>
      <c r="J338" s="54"/>
      <c r="K338" s="54"/>
    </row>
    <row r="339" spans="1:11" ht="15.75" customHeight="1">
      <c r="A339" s="54"/>
      <c r="B339" s="54"/>
      <c r="C339" s="55"/>
      <c r="D339" s="54"/>
      <c r="E339" s="54"/>
      <c r="F339" s="54"/>
      <c r="G339" s="54"/>
      <c r="H339" s="54"/>
      <c r="I339" s="54"/>
      <c r="J339" s="54"/>
      <c r="K339" s="54"/>
    </row>
    <row r="340" spans="1:11" ht="15.75" customHeight="1">
      <c r="A340" s="54"/>
      <c r="B340" s="54"/>
      <c r="C340" s="55"/>
      <c r="D340" s="54"/>
      <c r="E340" s="54"/>
      <c r="F340" s="54"/>
      <c r="G340" s="54"/>
      <c r="H340" s="54"/>
      <c r="I340" s="54"/>
      <c r="J340" s="54"/>
      <c r="K340" s="54"/>
    </row>
    <row r="341" spans="1:11" ht="15.75" customHeight="1"/>
    <row r="342" spans="1:11" ht="15.75" customHeight="1"/>
    <row r="343" spans="1:11" ht="15.75" customHeight="1"/>
    <row r="344" spans="1:11" ht="15.75" customHeight="1"/>
    <row r="345" spans="1:11" ht="15.75" customHeight="1"/>
    <row r="346" spans="1:11" ht="15.75" customHeight="1"/>
    <row r="347" spans="1:11" ht="15.75" customHeight="1"/>
    <row r="348" spans="1:11" ht="15.75" customHeight="1"/>
    <row r="349" spans="1:11" ht="15.75" customHeight="1"/>
    <row r="350" spans="1:11" ht="15.75" customHeight="1"/>
    <row r="351" spans="1:11" ht="15.75" customHeight="1"/>
    <row r="352" spans="1:11"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96">
    <mergeCell ref="B136:D136"/>
    <mergeCell ref="B137:D137"/>
    <mergeCell ref="B138:D138"/>
    <mergeCell ref="B139:D139"/>
    <mergeCell ref="B140:D140"/>
    <mergeCell ref="B131:D131"/>
    <mergeCell ref="B132:D132"/>
    <mergeCell ref="B133:D133"/>
    <mergeCell ref="B134:D134"/>
    <mergeCell ref="B135:D135"/>
    <mergeCell ref="B113:D113"/>
    <mergeCell ref="A115:C115"/>
    <mergeCell ref="C119:D119"/>
    <mergeCell ref="A129:I129"/>
    <mergeCell ref="A130:D130"/>
    <mergeCell ref="B107:D107"/>
    <mergeCell ref="B108:D108"/>
    <mergeCell ref="B109:D109"/>
    <mergeCell ref="B110:D110"/>
    <mergeCell ref="B111:D111"/>
    <mergeCell ref="B101:D101"/>
    <mergeCell ref="B102:D102"/>
    <mergeCell ref="B103:D103"/>
    <mergeCell ref="A105:D105"/>
    <mergeCell ref="B106:D106"/>
    <mergeCell ref="B94:C94"/>
    <mergeCell ref="B95:C95"/>
    <mergeCell ref="B96:C96"/>
    <mergeCell ref="A99:D99"/>
    <mergeCell ref="B100:D100"/>
    <mergeCell ref="B89:C89"/>
    <mergeCell ref="B90:C90"/>
    <mergeCell ref="B91:C91"/>
    <mergeCell ref="B92:C92"/>
    <mergeCell ref="B93:C93"/>
    <mergeCell ref="B82:C82"/>
    <mergeCell ref="B83:C83"/>
    <mergeCell ref="B84:D84"/>
    <mergeCell ref="B86:D86"/>
    <mergeCell ref="A88:D88"/>
    <mergeCell ref="B77:C77"/>
    <mergeCell ref="B78:C78"/>
    <mergeCell ref="B79:C79"/>
    <mergeCell ref="B80:C80"/>
    <mergeCell ref="B81:C81"/>
    <mergeCell ref="B70:D70"/>
    <mergeCell ref="B71:D71"/>
    <mergeCell ref="B72:D72"/>
    <mergeCell ref="B74:D74"/>
    <mergeCell ref="A76:D76"/>
    <mergeCell ref="B64:C64"/>
    <mergeCell ref="B65:C65"/>
    <mergeCell ref="A67:D67"/>
    <mergeCell ref="B68:D68"/>
    <mergeCell ref="B69:D69"/>
    <mergeCell ref="B59:C59"/>
    <mergeCell ref="B60:C60"/>
    <mergeCell ref="B61:C61"/>
    <mergeCell ref="B62:C62"/>
    <mergeCell ref="B63:C63"/>
    <mergeCell ref="A37:D37"/>
    <mergeCell ref="A38:B38"/>
    <mergeCell ref="B43:D43"/>
    <mergeCell ref="A45:D45"/>
    <mergeCell ref="A58:D58"/>
    <mergeCell ref="B31:D31"/>
    <mergeCell ref="B32:D32"/>
    <mergeCell ref="B33:D33"/>
    <mergeCell ref="B34:D34"/>
    <mergeCell ref="B36:E36"/>
    <mergeCell ref="A18:E18"/>
    <mergeCell ref="A27:D27"/>
    <mergeCell ref="B28:D28"/>
    <mergeCell ref="B29:D29"/>
    <mergeCell ref="B30:D30"/>
    <mergeCell ref="A14:B14"/>
    <mergeCell ref="C14:F14"/>
    <mergeCell ref="A15:B15"/>
    <mergeCell ref="C15:F15"/>
    <mergeCell ref="A16:B16"/>
    <mergeCell ref="C16:F16"/>
    <mergeCell ref="A11:F11"/>
    <mergeCell ref="A12:B12"/>
    <mergeCell ref="C12:F12"/>
    <mergeCell ref="A13:B13"/>
    <mergeCell ref="C13:F13"/>
    <mergeCell ref="A7:F7"/>
    <mergeCell ref="A8:B8"/>
    <mergeCell ref="C8:F8"/>
    <mergeCell ref="A9:B9"/>
    <mergeCell ref="C9:F9"/>
    <mergeCell ref="A1:F1"/>
    <mergeCell ref="A2:F2"/>
    <mergeCell ref="A4:F4"/>
    <mergeCell ref="A5:F5"/>
    <mergeCell ref="A6:F6"/>
  </mergeCells>
  <pageMargins left="0.511811024" right="0.511811024" top="0.78740157499999996" bottom="0.78740157499999996" header="0.31496062000000002" footer="0.31496062000000002"/>
  <pageSetup paperSize="9" scale="65" orientation="landscape"/>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27"/>
  <sheetViews>
    <sheetView view="pageLayout" zoomScaleNormal="100" workbookViewId="0">
      <selection activeCell="E7" sqref="E7"/>
    </sheetView>
  </sheetViews>
  <sheetFormatPr defaultColWidth="14.42578125" defaultRowHeight="15"/>
  <cols>
    <col min="1" max="1" width="9.5703125" style="23" customWidth="1"/>
    <col min="2" max="2" width="52.140625" style="23" customWidth="1"/>
    <col min="3" max="3" width="13.7109375" style="24" customWidth="1"/>
    <col min="4" max="4" width="12" style="23" customWidth="1"/>
    <col min="5" max="5" width="11.5703125" style="23" customWidth="1"/>
    <col min="6" max="9" width="8.85546875" style="23" customWidth="1"/>
    <col min="10" max="16384" width="14.42578125" style="23"/>
  </cols>
  <sheetData>
    <row r="1" spans="1:9" ht="15.75">
      <c r="A1" s="344" t="s">
        <v>0</v>
      </c>
      <c r="B1" s="345"/>
      <c r="C1" s="345"/>
      <c r="D1" s="345"/>
      <c r="E1" s="25"/>
      <c r="F1" s="25"/>
      <c r="G1" s="25"/>
      <c r="H1" s="25"/>
      <c r="I1" s="25"/>
    </row>
    <row r="2" spans="1:9" ht="18.75">
      <c r="A2" s="346" t="s">
        <v>1</v>
      </c>
      <c r="B2" s="345"/>
      <c r="C2" s="345"/>
      <c r="D2" s="345"/>
      <c r="E2" s="25"/>
      <c r="F2" s="25"/>
      <c r="G2" s="25"/>
      <c r="H2" s="25"/>
      <c r="I2" s="25"/>
    </row>
    <row r="3" spans="1:9">
      <c r="A3" s="25"/>
      <c r="B3" s="25"/>
      <c r="C3" s="26"/>
      <c r="D3" s="25"/>
      <c r="E3" s="25"/>
      <c r="F3" s="25"/>
      <c r="G3" s="25"/>
      <c r="H3" s="25"/>
      <c r="I3" s="25"/>
    </row>
    <row r="4" spans="1:9">
      <c r="A4" s="347" t="s">
        <v>73</v>
      </c>
      <c r="B4" s="345"/>
      <c r="C4" s="345"/>
      <c r="D4" s="345"/>
      <c r="E4" s="25"/>
      <c r="F4" s="25"/>
      <c r="G4" s="25"/>
      <c r="H4" s="25"/>
      <c r="I4" s="25"/>
    </row>
    <row r="5" spans="1:9" ht="62.25" customHeight="1">
      <c r="A5" s="348" t="s">
        <v>5</v>
      </c>
      <c r="B5" s="348"/>
      <c r="C5" s="348"/>
      <c r="D5" s="348"/>
      <c r="E5" s="25"/>
      <c r="F5" s="25"/>
      <c r="G5" s="25"/>
      <c r="H5" s="25"/>
      <c r="I5" s="25"/>
    </row>
    <row r="6" spans="1:9">
      <c r="A6" s="349" t="s">
        <v>74</v>
      </c>
      <c r="B6" s="349"/>
      <c r="C6" s="349"/>
      <c r="D6" s="349"/>
      <c r="E6" s="25"/>
      <c r="F6" s="25"/>
      <c r="G6" s="25"/>
      <c r="H6" s="25"/>
      <c r="I6" s="25"/>
    </row>
    <row r="7" spans="1:9">
      <c r="A7" s="349" t="s">
        <v>75</v>
      </c>
      <c r="B7" s="350"/>
      <c r="C7" s="350"/>
      <c r="D7" s="350"/>
      <c r="E7" s="25"/>
      <c r="F7" s="25"/>
      <c r="G7" s="25"/>
      <c r="H7" s="25"/>
      <c r="I7" s="25"/>
    </row>
    <row r="8" spans="1:9">
      <c r="A8" s="351" t="s">
        <v>76</v>
      </c>
      <c r="B8" s="352"/>
      <c r="C8" s="353" t="s">
        <v>77</v>
      </c>
      <c r="D8" s="354"/>
      <c r="E8" s="25"/>
      <c r="F8" s="25"/>
      <c r="G8" s="25"/>
      <c r="H8" s="25"/>
      <c r="I8" s="25"/>
    </row>
    <row r="9" spans="1:9">
      <c r="A9" s="355"/>
      <c r="B9" s="356"/>
      <c r="C9" s="357"/>
      <c r="D9" s="358"/>
      <c r="E9" s="25"/>
      <c r="F9" s="25"/>
      <c r="G9" s="25"/>
      <c r="H9" s="25"/>
      <c r="I9" s="25"/>
    </row>
    <row r="10" spans="1:9">
      <c r="A10" s="28"/>
      <c r="B10" s="29"/>
      <c r="C10" s="29"/>
      <c r="D10" s="30"/>
      <c r="E10" s="25"/>
      <c r="F10" s="25"/>
      <c r="G10" s="25"/>
      <c r="H10" s="25"/>
      <c r="I10" s="25"/>
    </row>
    <row r="11" spans="1:9">
      <c r="A11" s="359" t="s">
        <v>194</v>
      </c>
      <c r="B11" s="359"/>
      <c r="C11" s="359"/>
      <c r="D11" s="359"/>
      <c r="E11" s="25"/>
      <c r="F11" s="25"/>
      <c r="G11" s="25"/>
      <c r="H11" s="25"/>
      <c r="I11" s="25"/>
    </row>
    <row r="12" spans="1:9">
      <c r="A12" s="31"/>
      <c r="B12" s="31"/>
      <c r="C12" s="31"/>
      <c r="D12" s="31"/>
      <c r="E12" s="25"/>
      <c r="F12" s="25"/>
      <c r="G12" s="25"/>
      <c r="H12" s="25"/>
      <c r="I12" s="25"/>
    </row>
    <row r="13" spans="1:9" ht="69" customHeight="1">
      <c r="A13" s="360" t="s">
        <v>195</v>
      </c>
      <c r="B13" s="360"/>
      <c r="C13" s="360"/>
      <c r="D13" s="360"/>
      <c r="E13" s="25"/>
      <c r="F13" s="25"/>
      <c r="G13" s="25"/>
      <c r="H13" s="25"/>
      <c r="I13" s="25"/>
    </row>
    <row r="14" spans="1:9">
      <c r="A14" s="32"/>
      <c r="B14" s="27"/>
      <c r="C14" s="27"/>
      <c r="D14" s="33"/>
      <c r="E14" s="25"/>
      <c r="F14" s="25"/>
      <c r="G14" s="25"/>
      <c r="H14" s="25"/>
      <c r="I14" s="25"/>
    </row>
    <row r="15" spans="1:9" ht="41.25" customHeight="1">
      <c r="A15" s="361" t="s">
        <v>196</v>
      </c>
      <c r="B15" s="362"/>
      <c r="C15" s="362"/>
      <c r="D15" s="34"/>
      <c r="E15" s="35" t="s">
        <v>197</v>
      </c>
      <c r="F15" s="25"/>
      <c r="G15" s="25"/>
    </row>
    <row r="16" spans="1:9">
      <c r="A16" s="36">
        <v>6</v>
      </c>
      <c r="B16" s="37" t="s">
        <v>172</v>
      </c>
      <c r="C16" s="37"/>
      <c r="D16" s="38" t="s">
        <v>113</v>
      </c>
      <c r="E16" s="39">
        <v>526.64</v>
      </c>
      <c r="F16" s="25"/>
      <c r="G16" s="25"/>
    </row>
    <row r="17" spans="1:9">
      <c r="A17" s="40" t="s">
        <v>93</v>
      </c>
      <c r="B17" s="41" t="s">
        <v>173</v>
      </c>
      <c r="C17" s="41"/>
      <c r="D17" s="42">
        <v>4.8099999999999997E-2</v>
      </c>
      <c r="E17" s="39">
        <f>D17*E16</f>
        <v>25.331384</v>
      </c>
      <c r="F17" s="25"/>
      <c r="G17" s="25"/>
    </row>
    <row r="18" spans="1:9">
      <c r="A18" s="40" t="s">
        <v>95</v>
      </c>
      <c r="B18" s="41" t="s">
        <v>174</v>
      </c>
      <c r="C18" s="41"/>
      <c r="D18" s="42">
        <v>4.1399999999999999E-2</v>
      </c>
      <c r="E18" s="39">
        <f>D18*E16</f>
        <v>21.802896</v>
      </c>
      <c r="F18" s="25"/>
      <c r="G18" s="25"/>
    </row>
    <row r="19" spans="1:9">
      <c r="A19" s="40"/>
      <c r="B19" s="43" t="s">
        <v>175</v>
      </c>
      <c r="C19" s="363" t="s">
        <v>176</v>
      </c>
      <c r="D19" s="363"/>
      <c r="E19" s="39">
        <f>SUM(E17:E18)</f>
        <v>47.134279999999997</v>
      </c>
      <c r="F19" s="25"/>
      <c r="G19" s="25"/>
    </row>
    <row r="20" spans="1:9">
      <c r="A20" s="40" t="s">
        <v>97</v>
      </c>
      <c r="B20" s="41" t="s">
        <v>177</v>
      </c>
      <c r="C20" s="41"/>
      <c r="D20" s="44"/>
      <c r="E20" s="45"/>
      <c r="F20" s="25"/>
      <c r="G20" s="25"/>
    </row>
    <row r="21" spans="1:9">
      <c r="A21" s="40"/>
      <c r="B21" s="41" t="s">
        <v>178</v>
      </c>
      <c r="C21" s="41"/>
      <c r="D21" s="42">
        <v>9.2499999999999999E-2</v>
      </c>
      <c r="E21" s="39">
        <f>(E19+E16)*D21</f>
        <v>53.074120899999997</v>
      </c>
      <c r="F21" s="25"/>
      <c r="G21" s="25"/>
    </row>
    <row r="22" spans="1:9">
      <c r="A22" s="40"/>
      <c r="B22" s="41" t="s">
        <v>179</v>
      </c>
      <c r="C22" s="41"/>
      <c r="D22" s="44"/>
      <c r="E22" s="45"/>
      <c r="F22" s="25"/>
      <c r="G22" s="25"/>
    </row>
    <row r="23" spans="1:9">
      <c r="A23" s="40"/>
      <c r="B23" s="41" t="s">
        <v>180</v>
      </c>
      <c r="C23" s="41"/>
      <c r="D23" s="46">
        <v>0.05</v>
      </c>
      <c r="E23" s="39">
        <f>(E16+E19)*D23</f>
        <v>28.688714000000001</v>
      </c>
      <c r="F23" s="25"/>
      <c r="G23" s="25"/>
    </row>
    <row r="24" spans="1:9">
      <c r="A24" s="40"/>
      <c r="B24" s="41" t="s">
        <v>181</v>
      </c>
      <c r="C24" s="41"/>
      <c r="D24" s="44"/>
      <c r="E24" s="45"/>
      <c r="F24" s="25"/>
      <c r="G24" s="25"/>
    </row>
    <row r="25" spans="1:9">
      <c r="A25" s="47"/>
      <c r="B25" s="48" t="s">
        <v>35</v>
      </c>
      <c r="C25" s="48"/>
      <c r="D25" s="49">
        <f>D17+D18+D21+D23</f>
        <v>0.23200000000000001</v>
      </c>
      <c r="E25" s="50">
        <f>E23+E21+E19+E16</f>
        <v>655.53711490000001</v>
      </c>
      <c r="F25" s="25"/>
      <c r="G25" s="25"/>
    </row>
    <row r="26" spans="1:9">
      <c r="A26" s="32"/>
      <c r="B26" s="27"/>
      <c r="C26" s="27"/>
      <c r="D26" s="33"/>
      <c r="E26" s="25"/>
      <c r="F26" s="25"/>
      <c r="G26" s="25"/>
      <c r="H26" s="25"/>
      <c r="I26" s="25"/>
    </row>
    <row r="27" spans="1:9">
      <c r="A27" s="28"/>
      <c r="B27" s="28"/>
      <c r="C27" s="51"/>
      <c r="D27" s="28"/>
      <c r="E27" s="25"/>
      <c r="F27" s="25"/>
      <c r="G27" s="25"/>
      <c r="H27" s="25"/>
      <c r="I27" s="25"/>
    </row>
    <row r="28" spans="1:9">
      <c r="A28" s="25"/>
      <c r="B28" s="25"/>
      <c r="C28" s="26"/>
      <c r="D28" s="25"/>
      <c r="E28" s="25"/>
      <c r="F28" s="25"/>
      <c r="G28" s="25"/>
      <c r="H28" s="25"/>
      <c r="I28" s="25"/>
    </row>
    <row r="29" spans="1:9">
      <c r="A29" s="25"/>
      <c r="B29" s="25"/>
      <c r="C29" s="26"/>
      <c r="D29" s="25"/>
      <c r="E29" s="25"/>
      <c r="F29" s="25"/>
      <c r="G29" s="25"/>
      <c r="H29" s="25"/>
      <c r="I29" s="25"/>
    </row>
    <row r="30" spans="1:9">
      <c r="A30" s="25"/>
      <c r="B30" s="25"/>
      <c r="C30" s="26"/>
      <c r="D30" s="25"/>
      <c r="E30" s="25"/>
      <c r="F30" s="25"/>
      <c r="G30" s="25"/>
      <c r="H30" s="25"/>
      <c r="I30" s="25"/>
    </row>
    <row r="31" spans="1:9">
      <c r="A31" s="25"/>
      <c r="B31" s="25"/>
      <c r="C31" s="26"/>
      <c r="D31" s="25"/>
      <c r="E31" s="25"/>
      <c r="F31" s="25"/>
      <c r="G31" s="25"/>
      <c r="H31" s="25"/>
      <c r="I31" s="25"/>
    </row>
    <row r="32" spans="1:9">
      <c r="A32" s="25"/>
      <c r="B32" s="25"/>
      <c r="C32" s="26"/>
      <c r="D32" s="25"/>
      <c r="E32" s="25"/>
      <c r="F32" s="25"/>
      <c r="G32" s="25"/>
      <c r="H32" s="25"/>
      <c r="I32" s="25"/>
    </row>
    <row r="33" spans="1:9">
      <c r="A33" s="25"/>
      <c r="B33" s="25"/>
      <c r="C33" s="26"/>
      <c r="D33" s="25"/>
      <c r="E33" s="25"/>
      <c r="F33" s="25"/>
      <c r="G33" s="25"/>
      <c r="H33" s="25"/>
      <c r="I33" s="25"/>
    </row>
    <row r="34" spans="1:9">
      <c r="A34" s="25"/>
      <c r="B34" s="25"/>
      <c r="C34" s="26"/>
      <c r="D34" s="25"/>
      <c r="E34" s="25"/>
      <c r="F34" s="25"/>
      <c r="G34" s="25"/>
      <c r="H34" s="25"/>
      <c r="I34" s="25"/>
    </row>
    <row r="35" spans="1:9">
      <c r="A35" s="25"/>
      <c r="B35" s="25"/>
      <c r="C35" s="26"/>
      <c r="D35" s="25"/>
      <c r="E35" s="25"/>
      <c r="F35" s="25"/>
      <c r="G35" s="25"/>
      <c r="H35" s="25"/>
      <c r="I35" s="25"/>
    </row>
    <row r="36" spans="1:9">
      <c r="A36" s="25"/>
      <c r="B36" s="25"/>
      <c r="C36" s="26"/>
      <c r="D36" s="25"/>
      <c r="E36" s="25"/>
      <c r="F36" s="25"/>
      <c r="G36" s="25"/>
      <c r="H36" s="25"/>
      <c r="I36" s="25"/>
    </row>
    <row r="37" spans="1:9">
      <c r="A37" s="25"/>
      <c r="B37" s="25"/>
      <c r="C37" s="26"/>
      <c r="D37" s="25"/>
      <c r="E37" s="25"/>
      <c r="F37" s="25"/>
      <c r="G37" s="25"/>
      <c r="H37" s="25"/>
      <c r="I37" s="25"/>
    </row>
    <row r="38" spans="1:9">
      <c r="A38" s="25"/>
      <c r="B38" s="25"/>
      <c r="C38" s="26"/>
      <c r="D38" s="25"/>
      <c r="E38" s="25"/>
      <c r="F38" s="25"/>
      <c r="G38" s="25"/>
      <c r="H38" s="25"/>
      <c r="I38" s="25"/>
    </row>
    <row r="39" spans="1:9">
      <c r="A39" s="25"/>
      <c r="B39" s="25"/>
      <c r="C39" s="26"/>
      <c r="D39" s="25"/>
      <c r="E39" s="25"/>
      <c r="F39" s="25"/>
      <c r="G39" s="25"/>
      <c r="H39" s="25"/>
      <c r="I39" s="25"/>
    </row>
    <row r="40" spans="1:9">
      <c r="A40" s="25"/>
      <c r="B40" s="25"/>
      <c r="C40" s="26"/>
      <c r="D40" s="25"/>
      <c r="E40" s="25"/>
      <c r="F40" s="25"/>
      <c r="G40" s="25"/>
      <c r="H40" s="25"/>
      <c r="I40" s="25"/>
    </row>
    <row r="41" spans="1:9">
      <c r="A41" s="25"/>
      <c r="B41" s="25"/>
      <c r="C41" s="26"/>
      <c r="D41" s="25"/>
      <c r="E41" s="25"/>
      <c r="F41" s="25"/>
      <c r="G41" s="25"/>
      <c r="H41" s="25"/>
      <c r="I41" s="25"/>
    </row>
    <row r="42" spans="1:9">
      <c r="A42" s="25"/>
      <c r="B42" s="25"/>
      <c r="C42" s="26"/>
      <c r="D42" s="25"/>
      <c r="E42" s="25"/>
      <c r="F42" s="25"/>
      <c r="G42" s="25"/>
      <c r="H42" s="25"/>
      <c r="I42" s="25"/>
    </row>
    <row r="43" spans="1:9">
      <c r="A43" s="25"/>
      <c r="B43" s="25"/>
      <c r="C43" s="26"/>
      <c r="D43" s="25"/>
      <c r="E43" s="25"/>
      <c r="F43" s="25"/>
      <c r="G43" s="25"/>
      <c r="H43" s="25"/>
      <c r="I43" s="25"/>
    </row>
    <row r="44" spans="1:9">
      <c r="A44" s="25"/>
      <c r="B44" s="25"/>
      <c r="C44" s="26"/>
      <c r="D44" s="25"/>
      <c r="E44" s="25"/>
      <c r="F44" s="25"/>
      <c r="G44" s="25"/>
      <c r="H44" s="25"/>
      <c r="I44" s="25"/>
    </row>
    <row r="45" spans="1:9">
      <c r="A45" s="25"/>
      <c r="B45" s="25"/>
      <c r="C45" s="26"/>
      <c r="D45" s="25"/>
      <c r="E45" s="25"/>
      <c r="F45" s="25"/>
      <c r="G45" s="25"/>
      <c r="H45" s="25"/>
      <c r="I45" s="25"/>
    </row>
    <row r="46" spans="1:9">
      <c r="A46" s="25"/>
      <c r="B46" s="25"/>
      <c r="C46" s="26"/>
      <c r="D46" s="25"/>
      <c r="E46" s="25"/>
      <c r="F46" s="25"/>
      <c r="G46" s="25"/>
      <c r="H46" s="25"/>
      <c r="I46" s="25"/>
    </row>
    <row r="47" spans="1:9">
      <c r="A47" s="25"/>
      <c r="B47" s="25"/>
      <c r="C47" s="26"/>
      <c r="D47" s="25"/>
      <c r="E47" s="25"/>
      <c r="F47" s="25"/>
      <c r="G47" s="25"/>
      <c r="H47" s="25"/>
      <c r="I47" s="25"/>
    </row>
    <row r="48" spans="1:9">
      <c r="A48" s="25"/>
      <c r="B48" s="25"/>
      <c r="C48" s="26"/>
      <c r="D48" s="25"/>
      <c r="E48" s="25"/>
      <c r="F48" s="25"/>
      <c r="G48" s="25"/>
      <c r="H48" s="25"/>
      <c r="I48" s="25"/>
    </row>
    <row r="49" spans="1:9">
      <c r="A49" s="25"/>
      <c r="B49" s="25"/>
      <c r="C49" s="26"/>
      <c r="D49" s="25"/>
      <c r="E49" s="25"/>
      <c r="F49" s="25"/>
      <c r="G49" s="25"/>
      <c r="H49" s="25"/>
      <c r="I49" s="25"/>
    </row>
    <row r="50" spans="1:9">
      <c r="A50" s="25"/>
      <c r="B50" s="25"/>
      <c r="C50" s="26"/>
      <c r="D50" s="25"/>
      <c r="E50" s="25"/>
      <c r="F50" s="25"/>
      <c r="G50" s="25"/>
      <c r="H50" s="25"/>
      <c r="I50" s="25"/>
    </row>
    <row r="51" spans="1:9">
      <c r="A51" s="25"/>
      <c r="B51" s="25"/>
      <c r="C51" s="26"/>
      <c r="D51" s="25"/>
      <c r="E51" s="25"/>
      <c r="F51" s="25"/>
      <c r="G51" s="25"/>
      <c r="H51" s="25"/>
      <c r="I51" s="25"/>
    </row>
    <row r="52" spans="1:9">
      <c r="A52" s="25"/>
      <c r="B52" s="25"/>
      <c r="C52" s="26"/>
      <c r="D52" s="25"/>
      <c r="E52" s="25"/>
      <c r="F52" s="25"/>
      <c r="G52" s="25"/>
      <c r="H52" s="25"/>
      <c r="I52" s="25"/>
    </row>
    <row r="53" spans="1:9">
      <c r="A53" s="25"/>
      <c r="B53" s="25"/>
      <c r="C53" s="26"/>
      <c r="D53" s="25"/>
      <c r="E53" s="25"/>
      <c r="F53" s="25"/>
      <c r="G53" s="25"/>
      <c r="H53" s="25"/>
      <c r="I53" s="25"/>
    </row>
    <row r="54" spans="1:9">
      <c r="A54" s="25"/>
      <c r="B54" s="25"/>
      <c r="C54" s="26"/>
      <c r="D54" s="25"/>
      <c r="E54" s="25"/>
      <c r="F54" s="25"/>
      <c r="G54" s="25"/>
      <c r="H54" s="25"/>
      <c r="I54" s="25"/>
    </row>
    <row r="55" spans="1:9">
      <c r="A55" s="25"/>
      <c r="B55" s="25"/>
      <c r="C55" s="26"/>
      <c r="D55" s="25"/>
      <c r="E55" s="25"/>
      <c r="F55" s="25"/>
      <c r="G55" s="25"/>
      <c r="H55" s="25"/>
      <c r="I55" s="25"/>
    </row>
    <row r="56" spans="1:9">
      <c r="A56" s="25"/>
      <c r="B56" s="25"/>
      <c r="C56" s="26"/>
      <c r="D56" s="25"/>
      <c r="E56" s="25"/>
      <c r="F56" s="25"/>
      <c r="G56" s="25"/>
      <c r="H56" s="25"/>
      <c r="I56" s="25"/>
    </row>
    <row r="57" spans="1:9">
      <c r="A57" s="25"/>
      <c r="B57" s="25"/>
      <c r="C57" s="26"/>
      <c r="D57" s="25"/>
      <c r="E57" s="25"/>
      <c r="F57" s="25"/>
      <c r="G57" s="25"/>
      <c r="H57" s="25"/>
      <c r="I57" s="25"/>
    </row>
    <row r="58" spans="1:9">
      <c r="A58" s="25"/>
      <c r="B58" s="25"/>
      <c r="C58" s="26"/>
      <c r="D58" s="25"/>
      <c r="E58" s="25"/>
      <c r="F58" s="25"/>
      <c r="G58" s="25"/>
      <c r="H58" s="25"/>
      <c r="I58" s="25"/>
    </row>
    <row r="59" spans="1:9">
      <c r="A59" s="25"/>
      <c r="B59" s="25"/>
      <c r="C59" s="26"/>
      <c r="D59" s="25"/>
      <c r="E59" s="25"/>
      <c r="F59" s="25"/>
      <c r="G59" s="25"/>
      <c r="H59" s="25"/>
      <c r="I59" s="25"/>
    </row>
    <row r="60" spans="1:9">
      <c r="A60" s="25"/>
      <c r="B60" s="25"/>
      <c r="C60" s="26"/>
      <c r="D60" s="25"/>
      <c r="E60" s="25"/>
      <c r="F60" s="25"/>
      <c r="G60" s="25"/>
      <c r="H60" s="25"/>
      <c r="I60" s="25"/>
    </row>
    <row r="61" spans="1:9">
      <c r="A61" s="25"/>
      <c r="B61" s="25"/>
      <c r="C61" s="26"/>
      <c r="D61" s="25"/>
      <c r="E61" s="25"/>
      <c r="F61" s="25"/>
      <c r="G61" s="25"/>
      <c r="H61" s="25"/>
      <c r="I61" s="25"/>
    </row>
    <row r="62" spans="1:9">
      <c r="A62" s="25"/>
      <c r="B62" s="25"/>
      <c r="C62" s="26"/>
      <c r="D62" s="25"/>
      <c r="E62" s="25"/>
      <c r="F62" s="25"/>
      <c r="G62" s="25"/>
      <c r="H62" s="25"/>
      <c r="I62" s="25"/>
    </row>
    <row r="63" spans="1:9">
      <c r="A63" s="25"/>
      <c r="B63" s="25"/>
      <c r="C63" s="26"/>
      <c r="D63" s="25"/>
      <c r="E63" s="25"/>
      <c r="F63" s="25"/>
      <c r="G63" s="25"/>
      <c r="H63" s="25"/>
      <c r="I63" s="25"/>
    </row>
    <row r="64" spans="1:9">
      <c r="A64" s="25"/>
      <c r="B64" s="25"/>
      <c r="C64" s="26"/>
      <c r="D64" s="25"/>
      <c r="E64" s="25"/>
      <c r="F64" s="25"/>
      <c r="G64" s="25"/>
      <c r="H64" s="25"/>
      <c r="I64" s="25"/>
    </row>
    <row r="65" spans="1:9">
      <c r="A65" s="25"/>
      <c r="B65" s="25"/>
      <c r="C65" s="26"/>
      <c r="D65" s="25"/>
      <c r="E65" s="25"/>
      <c r="F65" s="25"/>
      <c r="G65" s="25"/>
      <c r="H65" s="25"/>
      <c r="I65" s="25"/>
    </row>
    <row r="66" spans="1:9">
      <c r="A66" s="25"/>
      <c r="B66" s="25"/>
      <c r="C66" s="26"/>
      <c r="D66" s="25"/>
      <c r="E66" s="25"/>
      <c r="F66" s="25"/>
      <c r="G66" s="25"/>
      <c r="H66" s="25"/>
      <c r="I66" s="25"/>
    </row>
    <row r="67" spans="1:9">
      <c r="A67" s="25"/>
      <c r="B67" s="25"/>
      <c r="C67" s="26"/>
      <c r="D67" s="25"/>
      <c r="E67" s="25"/>
      <c r="F67" s="25"/>
      <c r="G67" s="25"/>
      <c r="H67" s="25"/>
      <c r="I67" s="25"/>
    </row>
    <row r="68" spans="1:9">
      <c r="A68" s="25"/>
      <c r="B68" s="25"/>
      <c r="C68" s="26"/>
      <c r="D68" s="25"/>
      <c r="E68" s="25"/>
      <c r="F68" s="25"/>
      <c r="G68" s="25"/>
      <c r="H68" s="25"/>
      <c r="I68" s="25"/>
    </row>
    <row r="69" spans="1:9">
      <c r="A69" s="25"/>
      <c r="B69" s="25"/>
      <c r="C69" s="26"/>
      <c r="D69" s="25"/>
      <c r="E69" s="25"/>
      <c r="F69" s="25"/>
      <c r="G69" s="25"/>
      <c r="H69" s="25"/>
      <c r="I69" s="25"/>
    </row>
    <row r="70" spans="1:9">
      <c r="A70" s="25"/>
      <c r="B70" s="25"/>
      <c r="C70" s="26"/>
      <c r="D70" s="25"/>
      <c r="E70" s="25"/>
      <c r="F70" s="25"/>
      <c r="G70" s="25"/>
      <c r="H70" s="25"/>
      <c r="I70" s="25"/>
    </row>
    <row r="71" spans="1:9">
      <c r="A71" s="25"/>
      <c r="B71" s="25"/>
      <c r="C71" s="26"/>
      <c r="D71" s="25"/>
      <c r="E71" s="25"/>
      <c r="F71" s="25"/>
      <c r="G71" s="25"/>
      <c r="H71" s="25"/>
      <c r="I71" s="25"/>
    </row>
    <row r="72" spans="1:9">
      <c r="A72" s="25"/>
      <c r="B72" s="25"/>
      <c r="C72" s="26"/>
      <c r="D72" s="25"/>
      <c r="E72" s="25"/>
      <c r="F72" s="25"/>
      <c r="G72" s="25"/>
      <c r="H72" s="25"/>
      <c r="I72" s="25"/>
    </row>
    <row r="73" spans="1:9">
      <c r="A73" s="25"/>
      <c r="B73" s="25"/>
      <c r="C73" s="26"/>
      <c r="D73" s="25"/>
      <c r="E73" s="25"/>
      <c r="F73" s="25"/>
      <c r="G73" s="25"/>
      <c r="H73" s="25"/>
      <c r="I73" s="25"/>
    </row>
    <row r="74" spans="1:9">
      <c r="A74" s="25"/>
      <c r="B74" s="25"/>
      <c r="C74" s="26"/>
      <c r="D74" s="25"/>
      <c r="E74" s="25"/>
      <c r="F74" s="25"/>
      <c r="G74" s="25"/>
      <c r="H74" s="25"/>
      <c r="I74" s="25"/>
    </row>
    <row r="75" spans="1:9">
      <c r="A75" s="25"/>
      <c r="B75" s="25"/>
      <c r="C75" s="26"/>
      <c r="D75" s="25"/>
      <c r="E75" s="25"/>
      <c r="F75" s="25"/>
      <c r="G75" s="25"/>
      <c r="H75" s="25"/>
      <c r="I75" s="25"/>
    </row>
    <row r="76" spans="1:9">
      <c r="A76" s="25"/>
      <c r="B76" s="25"/>
      <c r="C76" s="26"/>
      <c r="D76" s="25"/>
      <c r="E76" s="25"/>
      <c r="F76" s="25"/>
      <c r="G76" s="25"/>
      <c r="H76" s="25"/>
      <c r="I76" s="25"/>
    </row>
    <row r="77" spans="1:9">
      <c r="A77" s="25"/>
      <c r="B77" s="25"/>
      <c r="C77" s="26"/>
      <c r="D77" s="25"/>
      <c r="E77" s="25"/>
      <c r="F77" s="25"/>
      <c r="G77" s="25"/>
      <c r="H77" s="25"/>
      <c r="I77" s="25"/>
    </row>
    <row r="78" spans="1:9">
      <c r="A78" s="25"/>
      <c r="B78" s="25"/>
      <c r="C78" s="26"/>
      <c r="D78" s="25"/>
      <c r="E78" s="25"/>
      <c r="F78" s="25"/>
      <c r="G78" s="25"/>
      <c r="H78" s="25"/>
      <c r="I78" s="25"/>
    </row>
    <row r="79" spans="1:9">
      <c r="A79" s="25"/>
      <c r="B79" s="25"/>
      <c r="C79" s="26"/>
      <c r="D79" s="25"/>
      <c r="E79" s="25"/>
      <c r="F79" s="25"/>
      <c r="G79" s="25"/>
      <c r="H79" s="25"/>
      <c r="I79" s="25"/>
    </row>
    <row r="80" spans="1:9">
      <c r="A80" s="25"/>
      <c r="B80" s="25"/>
      <c r="C80" s="26"/>
      <c r="D80" s="25"/>
      <c r="E80" s="25"/>
      <c r="F80" s="25"/>
      <c r="G80" s="25"/>
      <c r="H80" s="25"/>
      <c r="I80" s="25"/>
    </row>
    <row r="81" spans="1:9">
      <c r="A81" s="25"/>
      <c r="B81" s="25"/>
      <c r="C81" s="26"/>
      <c r="D81" s="25"/>
      <c r="E81" s="25"/>
      <c r="F81" s="25"/>
      <c r="G81" s="25"/>
      <c r="H81" s="25"/>
      <c r="I81" s="25"/>
    </row>
    <row r="82" spans="1:9">
      <c r="A82" s="25"/>
      <c r="B82" s="25"/>
      <c r="C82" s="26"/>
      <c r="D82" s="25"/>
      <c r="E82" s="25"/>
      <c r="F82" s="25"/>
      <c r="G82" s="25"/>
      <c r="H82" s="25"/>
      <c r="I82" s="25"/>
    </row>
    <row r="83" spans="1:9">
      <c r="A83" s="25"/>
      <c r="B83" s="25"/>
      <c r="C83" s="26"/>
      <c r="D83" s="25"/>
      <c r="E83" s="25"/>
      <c r="F83" s="25"/>
      <c r="G83" s="25"/>
      <c r="H83" s="25"/>
      <c r="I83" s="25"/>
    </row>
    <row r="84" spans="1:9">
      <c r="A84" s="25"/>
      <c r="B84" s="25"/>
      <c r="C84" s="26"/>
      <c r="D84" s="25"/>
      <c r="E84" s="25"/>
      <c r="F84" s="25"/>
      <c r="G84" s="25"/>
      <c r="H84" s="25"/>
      <c r="I84" s="25"/>
    </row>
    <row r="85" spans="1:9">
      <c r="A85" s="25"/>
      <c r="B85" s="25"/>
      <c r="C85" s="26"/>
      <c r="D85" s="25"/>
      <c r="E85" s="25"/>
      <c r="F85" s="25"/>
      <c r="G85" s="25"/>
      <c r="H85" s="25"/>
      <c r="I85" s="25"/>
    </row>
    <row r="86" spans="1:9">
      <c r="A86" s="25"/>
      <c r="B86" s="25"/>
      <c r="C86" s="26"/>
      <c r="D86" s="25"/>
      <c r="E86" s="25"/>
      <c r="F86" s="25"/>
      <c r="G86" s="25"/>
      <c r="H86" s="25"/>
      <c r="I86" s="25"/>
    </row>
    <row r="87" spans="1:9">
      <c r="A87" s="25"/>
      <c r="B87" s="25"/>
      <c r="C87" s="26"/>
      <c r="D87" s="25"/>
      <c r="E87" s="25"/>
      <c r="F87" s="25"/>
      <c r="G87" s="25"/>
      <c r="H87" s="25"/>
      <c r="I87" s="25"/>
    </row>
    <row r="88" spans="1:9">
      <c r="A88" s="25"/>
      <c r="B88" s="25"/>
      <c r="C88" s="26"/>
      <c r="D88" s="25"/>
      <c r="E88" s="25"/>
      <c r="F88" s="25"/>
      <c r="G88" s="25"/>
      <c r="H88" s="25"/>
      <c r="I88" s="25"/>
    </row>
    <row r="89" spans="1:9">
      <c r="A89" s="25"/>
      <c r="B89" s="25"/>
      <c r="C89" s="26"/>
      <c r="D89" s="25"/>
      <c r="E89" s="25"/>
      <c r="F89" s="25"/>
      <c r="G89" s="25"/>
      <c r="H89" s="25"/>
      <c r="I89" s="25"/>
    </row>
    <row r="90" spans="1:9">
      <c r="A90" s="25"/>
      <c r="B90" s="25"/>
      <c r="C90" s="26"/>
      <c r="D90" s="25"/>
      <c r="E90" s="25"/>
      <c r="F90" s="25"/>
      <c r="G90" s="25"/>
      <c r="H90" s="25"/>
      <c r="I90" s="25"/>
    </row>
    <row r="91" spans="1:9">
      <c r="A91" s="25"/>
      <c r="B91" s="25"/>
      <c r="C91" s="26"/>
      <c r="D91" s="25"/>
      <c r="E91" s="25"/>
      <c r="F91" s="25"/>
      <c r="G91" s="25"/>
      <c r="H91" s="25"/>
      <c r="I91" s="25"/>
    </row>
    <row r="92" spans="1:9">
      <c r="A92" s="25"/>
      <c r="B92" s="25"/>
      <c r="C92" s="26"/>
      <c r="D92" s="25"/>
      <c r="E92" s="25"/>
      <c r="F92" s="25"/>
      <c r="G92" s="25"/>
      <c r="H92" s="25"/>
      <c r="I92" s="25"/>
    </row>
    <row r="93" spans="1:9">
      <c r="A93" s="25"/>
      <c r="B93" s="25"/>
      <c r="C93" s="26"/>
      <c r="D93" s="25"/>
      <c r="E93" s="25"/>
      <c r="F93" s="25"/>
      <c r="G93" s="25"/>
      <c r="H93" s="25"/>
      <c r="I93" s="25"/>
    </row>
    <row r="94" spans="1:9">
      <c r="A94" s="25"/>
      <c r="B94" s="25"/>
      <c r="C94" s="26"/>
      <c r="D94" s="25"/>
      <c r="E94" s="25"/>
      <c r="F94" s="25"/>
      <c r="G94" s="25"/>
      <c r="H94" s="25"/>
      <c r="I94" s="25"/>
    </row>
    <row r="95" spans="1:9">
      <c r="A95" s="25"/>
      <c r="B95" s="25"/>
      <c r="C95" s="26"/>
      <c r="D95" s="25"/>
      <c r="E95" s="25"/>
      <c r="F95" s="25"/>
      <c r="G95" s="25"/>
      <c r="H95" s="25"/>
      <c r="I95" s="25"/>
    </row>
    <row r="96" spans="1:9">
      <c r="A96" s="25"/>
      <c r="B96" s="25"/>
      <c r="C96" s="26"/>
      <c r="D96" s="25"/>
      <c r="E96" s="25"/>
      <c r="F96" s="25"/>
      <c r="G96" s="25"/>
      <c r="H96" s="25"/>
      <c r="I96" s="25"/>
    </row>
    <row r="97" spans="1:9">
      <c r="A97" s="25"/>
      <c r="B97" s="25"/>
      <c r="C97" s="26"/>
      <c r="D97" s="25"/>
      <c r="E97" s="25"/>
      <c r="F97" s="25"/>
      <c r="G97" s="25"/>
      <c r="H97" s="25"/>
      <c r="I97" s="25"/>
    </row>
    <row r="98" spans="1:9">
      <c r="A98" s="25"/>
      <c r="B98" s="25"/>
      <c r="C98" s="26"/>
      <c r="D98" s="25"/>
      <c r="E98" s="25"/>
      <c r="F98" s="25"/>
      <c r="G98" s="25"/>
      <c r="H98" s="25"/>
      <c r="I98" s="25"/>
    </row>
    <row r="99" spans="1:9">
      <c r="A99" s="25"/>
      <c r="B99" s="25"/>
      <c r="C99" s="26"/>
      <c r="D99" s="25"/>
      <c r="E99" s="25"/>
      <c r="F99" s="25"/>
      <c r="G99" s="25"/>
      <c r="H99" s="25"/>
      <c r="I99" s="25"/>
    </row>
    <row r="100" spans="1:9">
      <c r="A100" s="25"/>
      <c r="B100" s="25"/>
      <c r="C100" s="26"/>
      <c r="D100" s="25"/>
      <c r="E100" s="25"/>
      <c r="F100" s="25"/>
      <c r="G100" s="25"/>
      <c r="H100" s="25"/>
      <c r="I100" s="25"/>
    </row>
    <row r="101" spans="1:9">
      <c r="A101" s="25"/>
      <c r="B101" s="25"/>
      <c r="C101" s="26"/>
      <c r="D101" s="25"/>
      <c r="E101" s="25"/>
      <c r="F101" s="25"/>
      <c r="G101" s="25"/>
      <c r="H101" s="25"/>
      <c r="I101" s="25"/>
    </row>
    <row r="102" spans="1:9">
      <c r="A102" s="25"/>
      <c r="B102" s="25"/>
      <c r="C102" s="26"/>
      <c r="D102" s="25"/>
      <c r="E102" s="25"/>
      <c r="F102" s="25"/>
      <c r="G102" s="25"/>
      <c r="H102" s="25"/>
      <c r="I102" s="25"/>
    </row>
    <row r="103" spans="1:9">
      <c r="A103" s="25"/>
      <c r="B103" s="25"/>
      <c r="C103" s="26"/>
      <c r="D103" s="25"/>
      <c r="E103" s="25"/>
      <c r="F103" s="25"/>
      <c r="G103" s="25"/>
      <c r="H103" s="25"/>
      <c r="I103" s="25"/>
    </row>
    <row r="104" spans="1:9">
      <c r="A104" s="25"/>
      <c r="B104" s="25"/>
      <c r="C104" s="26"/>
      <c r="D104" s="25"/>
      <c r="E104" s="25"/>
      <c r="F104" s="25"/>
      <c r="G104" s="25"/>
      <c r="H104" s="25"/>
      <c r="I104" s="25"/>
    </row>
    <row r="105" spans="1:9">
      <c r="A105" s="25"/>
      <c r="B105" s="25"/>
      <c r="C105" s="26"/>
      <c r="D105" s="25"/>
      <c r="E105" s="25"/>
      <c r="F105" s="25"/>
      <c r="G105" s="25"/>
      <c r="H105" s="25"/>
      <c r="I105" s="25"/>
    </row>
    <row r="106" spans="1:9">
      <c r="A106" s="25"/>
      <c r="B106" s="25"/>
      <c r="C106" s="26"/>
      <c r="D106" s="25"/>
      <c r="E106" s="25"/>
      <c r="F106" s="25"/>
      <c r="G106" s="25"/>
      <c r="H106" s="25"/>
      <c r="I106" s="25"/>
    </row>
    <row r="107" spans="1:9">
      <c r="A107" s="25"/>
      <c r="B107" s="25"/>
      <c r="C107" s="26"/>
      <c r="D107" s="25"/>
      <c r="E107" s="25"/>
      <c r="F107" s="25"/>
      <c r="G107" s="25"/>
      <c r="H107" s="25"/>
      <c r="I107" s="25"/>
    </row>
    <row r="108" spans="1:9">
      <c r="A108" s="25"/>
      <c r="B108" s="25"/>
      <c r="C108" s="26"/>
      <c r="D108" s="25"/>
      <c r="E108" s="25"/>
      <c r="F108" s="25"/>
      <c r="G108" s="25"/>
      <c r="H108" s="25"/>
      <c r="I108" s="25"/>
    </row>
    <row r="109" spans="1:9">
      <c r="A109" s="25"/>
      <c r="B109" s="25"/>
      <c r="C109" s="26"/>
      <c r="D109" s="25"/>
      <c r="E109" s="25"/>
      <c r="F109" s="25"/>
      <c r="G109" s="25"/>
      <c r="H109" s="25"/>
      <c r="I109" s="25"/>
    </row>
    <row r="110" spans="1:9">
      <c r="A110" s="25"/>
      <c r="B110" s="25"/>
      <c r="C110" s="26"/>
      <c r="D110" s="25"/>
      <c r="E110" s="25"/>
      <c r="F110" s="25"/>
      <c r="G110" s="25"/>
      <c r="H110" s="25"/>
      <c r="I110" s="25"/>
    </row>
    <row r="111" spans="1:9">
      <c r="A111" s="25"/>
      <c r="B111" s="25"/>
      <c r="C111" s="26"/>
      <c r="D111" s="25"/>
      <c r="E111" s="25"/>
      <c r="F111" s="25"/>
      <c r="G111" s="25"/>
      <c r="H111" s="25"/>
      <c r="I111" s="25"/>
    </row>
    <row r="112" spans="1:9">
      <c r="A112" s="25"/>
      <c r="B112" s="25"/>
      <c r="C112" s="26"/>
      <c r="D112" s="25"/>
      <c r="E112" s="25"/>
      <c r="F112" s="25"/>
      <c r="G112" s="25"/>
      <c r="H112" s="25"/>
      <c r="I112" s="25"/>
    </row>
    <row r="113" spans="1:9">
      <c r="A113" s="25"/>
      <c r="B113" s="25"/>
      <c r="C113" s="26"/>
      <c r="D113" s="25"/>
      <c r="E113" s="25"/>
      <c r="F113" s="25"/>
      <c r="G113" s="25"/>
      <c r="H113" s="25"/>
      <c r="I113" s="25"/>
    </row>
    <row r="114" spans="1:9">
      <c r="A114" s="25"/>
      <c r="B114" s="25"/>
      <c r="C114" s="26"/>
      <c r="D114" s="25"/>
      <c r="E114" s="25"/>
      <c r="F114" s="25"/>
      <c r="G114" s="25"/>
      <c r="H114" s="25"/>
      <c r="I114" s="25"/>
    </row>
    <row r="115" spans="1:9">
      <c r="A115" s="25"/>
      <c r="B115" s="25"/>
      <c r="C115" s="26"/>
      <c r="D115" s="25"/>
      <c r="E115" s="25"/>
      <c r="F115" s="25"/>
      <c r="G115" s="25"/>
      <c r="H115" s="25"/>
      <c r="I115" s="25"/>
    </row>
    <row r="116" spans="1:9">
      <c r="A116" s="25"/>
      <c r="B116" s="25"/>
      <c r="C116" s="26"/>
      <c r="D116" s="25"/>
      <c r="E116" s="25"/>
      <c r="F116" s="25"/>
      <c r="G116" s="25"/>
      <c r="H116" s="25"/>
      <c r="I116" s="25"/>
    </row>
    <row r="117" spans="1:9">
      <c r="A117" s="25"/>
      <c r="B117" s="25"/>
      <c r="C117" s="26"/>
      <c r="D117" s="25"/>
      <c r="E117" s="25"/>
      <c r="F117" s="25"/>
      <c r="G117" s="25"/>
      <c r="H117" s="25"/>
      <c r="I117" s="25"/>
    </row>
    <row r="118" spans="1:9">
      <c r="A118" s="25"/>
      <c r="B118" s="25"/>
      <c r="C118" s="26"/>
      <c r="D118" s="25"/>
      <c r="E118" s="25"/>
      <c r="F118" s="25"/>
      <c r="G118" s="25"/>
      <c r="H118" s="25"/>
      <c r="I118" s="25"/>
    </row>
    <row r="119" spans="1:9">
      <c r="A119" s="25"/>
      <c r="B119" s="25"/>
      <c r="C119" s="26"/>
      <c r="D119" s="25"/>
      <c r="E119" s="25"/>
      <c r="F119" s="25"/>
      <c r="G119" s="25"/>
      <c r="H119" s="25"/>
      <c r="I119" s="25"/>
    </row>
    <row r="120" spans="1:9">
      <c r="A120" s="25"/>
      <c r="B120" s="25"/>
      <c r="C120" s="26"/>
      <c r="D120" s="25"/>
      <c r="E120" s="25"/>
      <c r="F120" s="25"/>
      <c r="G120" s="25"/>
      <c r="H120" s="25"/>
      <c r="I120" s="25"/>
    </row>
    <row r="121" spans="1:9">
      <c r="A121" s="25"/>
      <c r="B121" s="25"/>
      <c r="C121" s="26"/>
      <c r="D121" s="25"/>
      <c r="E121" s="25"/>
      <c r="F121" s="25"/>
      <c r="G121" s="25"/>
      <c r="H121" s="25"/>
      <c r="I121" s="25"/>
    </row>
    <row r="122" spans="1:9">
      <c r="A122" s="25"/>
      <c r="B122" s="25"/>
      <c r="C122" s="26"/>
      <c r="D122" s="25"/>
      <c r="E122" s="25"/>
      <c r="F122" s="25"/>
      <c r="G122" s="25"/>
      <c r="H122" s="25"/>
      <c r="I122" s="25"/>
    </row>
    <row r="123" spans="1:9">
      <c r="A123" s="25"/>
      <c r="B123" s="25"/>
      <c r="C123" s="26"/>
      <c r="D123" s="25"/>
      <c r="E123" s="25"/>
      <c r="F123" s="25"/>
      <c r="G123" s="25"/>
      <c r="H123" s="25"/>
      <c r="I123" s="25"/>
    </row>
    <row r="124" spans="1:9">
      <c r="A124" s="25"/>
      <c r="B124" s="25"/>
      <c r="C124" s="26"/>
      <c r="D124" s="25"/>
      <c r="E124" s="25"/>
      <c r="F124" s="25"/>
      <c r="G124" s="25"/>
      <c r="H124" s="25"/>
      <c r="I124" s="25"/>
    </row>
    <row r="125" spans="1:9">
      <c r="A125" s="25"/>
      <c r="B125" s="25"/>
      <c r="C125" s="26"/>
      <c r="D125" s="25"/>
      <c r="E125" s="25"/>
      <c r="F125" s="25"/>
      <c r="G125" s="25"/>
      <c r="H125" s="25"/>
      <c r="I125" s="25"/>
    </row>
    <row r="126" spans="1:9">
      <c r="A126" s="25"/>
      <c r="B126" s="25"/>
      <c r="C126" s="26"/>
      <c r="D126" s="25"/>
      <c r="E126" s="25"/>
      <c r="F126" s="25"/>
      <c r="G126" s="25"/>
      <c r="H126" s="25"/>
      <c r="I126" s="25"/>
    </row>
    <row r="127" spans="1:9">
      <c r="A127" s="25"/>
      <c r="B127" s="25"/>
      <c r="C127" s="26"/>
      <c r="D127" s="25"/>
      <c r="E127" s="25"/>
      <c r="F127" s="25"/>
      <c r="G127" s="25"/>
      <c r="H127" s="25"/>
      <c r="I127" s="25"/>
    </row>
    <row r="128" spans="1:9">
      <c r="A128" s="25"/>
      <c r="B128" s="25"/>
      <c r="C128" s="26"/>
      <c r="D128" s="25"/>
      <c r="E128" s="25"/>
      <c r="F128" s="25"/>
      <c r="G128" s="25"/>
      <c r="H128" s="25"/>
      <c r="I128" s="25"/>
    </row>
    <row r="129" spans="1:9">
      <c r="A129" s="25"/>
      <c r="B129" s="25"/>
      <c r="C129" s="26"/>
      <c r="D129" s="25"/>
      <c r="E129" s="25"/>
      <c r="F129" s="25"/>
      <c r="G129" s="25"/>
      <c r="H129" s="25"/>
      <c r="I129" s="25"/>
    </row>
    <row r="130" spans="1:9">
      <c r="A130" s="25"/>
      <c r="B130" s="25"/>
      <c r="C130" s="26"/>
      <c r="D130" s="25"/>
      <c r="E130" s="25"/>
      <c r="F130" s="25"/>
      <c r="G130" s="25"/>
      <c r="H130" s="25"/>
      <c r="I130" s="25"/>
    </row>
    <row r="131" spans="1:9">
      <c r="A131" s="25"/>
      <c r="B131" s="25"/>
      <c r="C131" s="26"/>
      <c r="D131" s="25"/>
      <c r="E131" s="25"/>
      <c r="F131" s="25"/>
      <c r="G131" s="25"/>
      <c r="H131" s="25"/>
      <c r="I131" s="25"/>
    </row>
    <row r="132" spans="1:9">
      <c r="A132" s="25"/>
      <c r="B132" s="25"/>
      <c r="C132" s="26"/>
      <c r="D132" s="25"/>
      <c r="E132" s="25"/>
      <c r="F132" s="25"/>
      <c r="G132" s="25"/>
      <c r="H132" s="25"/>
      <c r="I132" s="25"/>
    </row>
    <row r="133" spans="1:9">
      <c r="A133" s="25"/>
      <c r="B133" s="25"/>
      <c r="C133" s="26"/>
      <c r="D133" s="25"/>
      <c r="E133" s="25"/>
      <c r="F133" s="25"/>
      <c r="G133" s="25"/>
      <c r="H133" s="25"/>
      <c r="I133" s="25"/>
    </row>
    <row r="134" spans="1:9">
      <c r="A134" s="25"/>
      <c r="B134" s="25"/>
      <c r="C134" s="26"/>
      <c r="D134" s="25"/>
      <c r="E134" s="25"/>
      <c r="F134" s="25"/>
      <c r="G134" s="25"/>
      <c r="H134" s="25"/>
      <c r="I134" s="25"/>
    </row>
    <row r="135" spans="1:9">
      <c r="A135" s="25"/>
      <c r="B135" s="25"/>
      <c r="C135" s="26"/>
      <c r="D135" s="25"/>
      <c r="E135" s="25"/>
      <c r="F135" s="25"/>
      <c r="G135" s="25"/>
      <c r="H135" s="25"/>
      <c r="I135" s="25"/>
    </row>
    <row r="136" spans="1:9">
      <c r="A136" s="25"/>
      <c r="B136" s="25"/>
      <c r="C136" s="26"/>
      <c r="D136" s="25"/>
      <c r="E136" s="25"/>
      <c r="F136" s="25"/>
      <c r="G136" s="25"/>
      <c r="H136" s="25"/>
      <c r="I136" s="25"/>
    </row>
    <row r="137" spans="1:9">
      <c r="A137" s="25"/>
      <c r="B137" s="25"/>
      <c r="C137" s="26"/>
      <c r="D137" s="25"/>
      <c r="E137" s="25"/>
      <c r="F137" s="25"/>
      <c r="G137" s="25"/>
      <c r="H137" s="25"/>
      <c r="I137" s="25"/>
    </row>
    <row r="138" spans="1:9">
      <c r="A138" s="25"/>
      <c r="B138" s="25"/>
      <c r="C138" s="26"/>
      <c r="D138" s="25"/>
      <c r="E138" s="25"/>
      <c r="F138" s="25"/>
      <c r="G138" s="25"/>
      <c r="H138" s="25"/>
      <c r="I138" s="25"/>
    </row>
    <row r="139" spans="1:9">
      <c r="A139" s="25"/>
      <c r="B139" s="25"/>
      <c r="C139" s="26"/>
      <c r="D139" s="25"/>
      <c r="E139" s="25"/>
      <c r="F139" s="25"/>
      <c r="G139" s="25"/>
      <c r="H139" s="25"/>
      <c r="I139" s="25"/>
    </row>
    <row r="140" spans="1:9">
      <c r="A140" s="25"/>
      <c r="B140" s="25"/>
      <c r="C140" s="26"/>
      <c r="D140" s="25"/>
      <c r="E140" s="25"/>
      <c r="F140" s="25"/>
      <c r="G140" s="25"/>
      <c r="H140" s="25"/>
      <c r="I140" s="25"/>
    </row>
    <row r="141" spans="1:9">
      <c r="A141" s="25"/>
      <c r="B141" s="25"/>
      <c r="C141" s="26"/>
      <c r="D141" s="25"/>
      <c r="E141" s="25"/>
      <c r="F141" s="25"/>
      <c r="G141" s="25"/>
      <c r="H141" s="25"/>
      <c r="I141" s="25"/>
    </row>
    <row r="142" spans="1:9">
      <c r="A142" s="25"/>
      <c r="B142" s="25"/>
      <c r="C142" s="26"/>
      <c r="D142" s="25"/>
      <c r="E142" s="25"/>
      <c r="F142" s="25"/>
      <c r="G142" s="25"/>
      <c r="H142" s="25"/>
      <c r="I142" s="25"/>
    </row>
    <row r="143" spans="1:9">
      <c r="A143" s="25"/>
      <c r="B143" s="25"/>
      <c r="C143" s="26"/>
      <c r="D143" s="25"/>
      <c r="E143" s="25"/>
      <c r="F143" s="25"/>
      <c r="G143" s="25"/>
      <c r="H143" s="25"/>
      <c r="I143" s="25"/>
    </row>
    <row r="144" spans="1:9">
      <c r="A144" s="25"/>
      <c r="B144" s="25"/>
      <c r="C144" s="26"/>
      <c r="D144" s="25"/>
      <c r="E144" s="25"/>
      <c r="F144" s="25"/>
      <c r="G144" s="25"/>
      <c r="H144" s="25"/>
      <c r="I144" s="25"/>
    </row>
    <row r="145" spans="1:9">
      <c r="A145" s="25"/>
      <c r="B145" s="25"/>
      <c r="C145" s="26"/>
      <c r="D145" s="25"/>
      <c r="E145" s="25"/>
      <c r="F145" s="25"/>
      <c r="G145" s="25"/>
      <c r="H145" s="25"/>
      <c r="I145" s="25"/>
    </row>
    <row r="146" spans="1:9">
      <c r="A146" s="25"/>
      <c r="B146" s="25"/>
      <c r="C146" s="26"/>
      <c r="D146" s="25"/>
      <c r="E146" s="25"/>
      <c r="F146" s="25"/>
      <c r="G146" s="25"/>
      <c r="H146" s="25"/>
      <c r="I146" s="25"/>
    </row>
    <row r="147" spans="1:9">
      <c r="A147" s="25"/>
      <c r="B147" s="25"/>
      <c r="C147" s="26"/>
      <c r="D147" s="25"/>
      <c r="E147" s="25"/>
      <c r="F147" s="25"/>
      <c r="G147" s="25"/>
      <c r="H147" s="25"/>
      <c r="I147" s="25"/>
    </row>
    <row r="148" spans="1:9">
      <c r="A148" s="25"/>
      <c r="B148" s="25"/>
      <c r="C148" s="26"/>
      <c r="D148" s="25"/>
      <c r="E148" s="25"/>
      <c r="F148" s="25"/>
      <c r="G148" s="25"/>
      <c r="H148" s="25"/>
      <c r="I148" s="25"/>
    </row>
    <row r="149" spans="1:9">
      <c r="A149" s="25"/>
      <c r="B149" s="25"/>
      <c r="C149" s="26"/>
      <c r="D149" s="25"/>
      <c r="E149" s="25"/>
      <c r="F149" s="25"/>
      <c r="G149" s="25"/>
      <c r="H149" s="25"/>
      <c r="I149" s="25"/>
    </row>
    <row r="150" spans="1:9">
      <c r="A150" s="25"/>
      <c r="B150" s="25"/>
      <c r="C150" s="26"/>
      <c r="D150" s="25"/>
      <c r="E150" s="25"/>
      <c r="F150" s="25"/>
      <c r="G150" s="25"/>
      <c r="H150" s="25"/>
      <c r="I150" s="25"/>
    </row>
    <row r="151" spans="1:9">
      <c r="A151" s="25"/>
      <c r="B151" s="25"/>
      <c r="C151" s="26"/>
      <c r="D151" s="25"/>
      <c r="E151" s="25"/>
      <c r="F151" s="25"/>
      <c r="G151" s="25"/>
      <c r="H151" s="25"/>
      <c r="I151" s="25"/>
    </row>
    <row r="152" spans="1:9">
      <c r="A152" s="25"/>
      <c r="B152" s="25"/>
      <c r="C152" s="26"/>
      <c r="D152" s="25"/>
      <c r="E152" s="25"/>
      <c r="F152" s="25"/>
      <c r="G152" s="25"/>
      <c r="H152" s="25"/>
      <c r="I152" s="25"/>
    </row>
    <row r="153" spans="1:9">
      <c r="A153" s="25"/>
      <c r="B153" s="25"/>
      <c r="C153" s="26"/>
      <c r="D153" s="25"/>
      <c r="E153" s="25"/>
      <c r="F153" s="25"/>
      <c r="G153" s="25"/>
      <c r="H153" s="25"/>
      <c r="I153" s="25"/>
    </row>
    <row r="154" spans="1:9">
      <c r="A154" s="25"/>
      <c r="B154" s="25"/>
      <c r="C154" s="26"/>
      <c r="D154" s="25"/>
      <c r="E154" s="25"/>
      <c r="F154" s="25"/>
      <c r="G154" s="25"/>
      <c r="H154" s="25"/>
      <c r="I154" s="25"/>
    </row>
    <row r="155" spans="1:9">
      <c r="A155" s="25"/>
      <c r="B155" s="25"/>
      <c r="C155" s="26"/>
      <c r="D155" s="25"/>
      <c r="E155" s="25"/>
      <c r="F155" s="25"/>
      <c r="G155" s="25"/>
      <c r="H155" s="25"/>
      <c r="I155" s="25"/>
    </row>
    <row r="156" spans="1:9">
      <c r="A156" s="25"/>
      <c r="B156" s="25"/>
      <c r="C156" s="26"/>
      <c r="D156" s="25"/>
      <c r="E156" s="25"/>
      <c r="F156" s="25"/>
      <c r="G156" s="25"/>
      <c r="H156" s="25"/>
      <c r="I156" s="25"/>
    </row>
    <row r="157" spans="1:9">
      <c r="A157" s="25"/>
      <c r="B157" s="25"/>
      <c r="C157" s="26"/>
      <c r="D157" s="25"/>
      <c r="E157" s="25"/>
      <c r="F157" s="25"/>
      <c r="G157" s="25"/>
      <c r="H157" s="25"/>
      <c r="I157" s="25"/>
    </row>
    <row r="158" spans="1:9">
      <c r="A158" s="25"/>
      <c r="B158" s="25"/>
      <c r="C158" s="26"/>
      <c r="D158" s="25"/>
      <c r="E158" s="25"/>
      <c r="F158" s="25"/>
      <c r="G158" s="25"/>
      <c r="H158" s="25"/>
      <c r="I158" s="25"/>
    </row>
    <row r="159" spans="1:9">
      <c r="A159" s="25"/>
      <c r="B159" s="25"/>
      <c r="C159" s="26"/>
      <c r="D159" s="25"/>
      <c r="E159" s="25"/>
      <c r="F159" s="25"/>
      <c r="G159" s="25"/>
      <c r="H159" s="25"/>
      <c r="I159" s="25"/>
    </row>
    <row r="160" spans="1:9">
      <c r="A160" s="25"/>
      <c r="B160" s="25"/>
      <c r="C160" s="26"/>
      <c r="D160" s="25"/>
      <c r="E160" s="25"/>
      <c r="F160" s="25"/>
      <c r="G160" s="25"/>
      <c r="H160" s="25"/>
      <c r="I160" s="25"/>
    </row>
    <row r="161" spans="1:9">
      <c r="A161" s="25"/>
      <c r="B161" s="25"/>
      <c r="C161" s="26"/>
      <c r="D161" s="25"/>
      <c r="E161" s="25"/>
      <c r="F161" s="25"/>
      <c r="G161" s="25"/>
      <c r="H161" s="25"/>
      <c r="I161" s="25"/>
    </row>
    <row r="162" spans="1:9">
      <c r="A162" s="25"/>
      <c r="B162" s="25"/>
      <c r="C162" s="26"/>
      <c r="D162" s="25"/>
      <c r="E162" s="25"/>
      <c r="F162" s="25"/>
      <c r="G162" s="25"/>
      <c r="H162" s="25"/>
      <c r="I162" s="25"/>
    </row>
    <row r="163" spans="1:9">
      <c r="A163" s="25"/>
      <c r="B163" s="25"/>
      <c r="C163" s="26"/>
      <c r="D163" s="25"/>
      <c r="E163" s="25"/>
      <c r="F163" s="25"/>
      <c r="G163" s="25"/>
      <c r="H163" s="25"/>
      <c r="I163" s="25"/>
    </row>
    <row r="164" spans="1:9">
      <c r="A164" s="25"/>
      <c r="B164" s="25"/>
      <c r="C164" s="26"/>
      <c r="D164" s="25"/>
      <c r="E164" s="25"/>
      <c r="F164" s="25"/>
      <c r="G164" s="25"/>
      <c r="H164" s="25"/>
      <c r="I164" s="25"/>
    </row>
    <row r="165" spans="1:9">
      <c r="A165" s="25"/>
      <c r="B165" s="25"/>
      <c r="C165" s="26"/>
      <c r="D165" s="25"/>
      <c r="E165" s="25"/>
      <c r="F165" s="25"/>
      <c r="G165" s="25"/>
      <c r="H165" s="25"/>
      <c r="I165" s="25"/>
    </row>
    <row r="166" spans="1:9">
      <c r="A166" s="25"/>
      <c r="B166" s="25"/>
      <c r="C166" s="26"/>
      <c r="D166" s="25"/>
      <c r="E166" s="25"/>
      <c r="F166" s="25"/>
      <c r="G166" s="25"/>
      <c r="H166" s="25"/>
      <c r="I166" s="25"/>
    </row>
    <row r="167" spans="1:9">
      <c r="A167" s="25"/>
      <c r="B167" s="25"/>
      <c r="C167" s="26"/>
      <c r="D167" s="25"/>
      <c r="E167" s="25"/>
      <c r="F167" s="25"/>
      <c r="G167" s="25"/>
      <c r="H167" s="25"/>
      <c r="I167" s="25"/>
    </row>
    <row r="168" spans="1:9">
      <c r="A168" s="25"/>
      <c r="B168" s="25"/>
      <c r="C168" s="26"/>
      <c r="D168" s="25"/>
      <c r="E168" s="25"/>
      <c r="F168" s="25"/>
      <c r="G168" s="25"/>
      <c r="H168" s="25"/>
      <c r="I168" s="25"/>
    </row>
    <row r="169" spans="1:9">
      <c r="A169" s="25"/>
      <c r="B169" s="25"/>
      <c r="C169" s="26"/>
      <c r="D169" s="25"/>
      <c r="E169" s="25"/>
      <c r="F169" s="25"/>
      <c r="G169" s="25"/>
      <c r="H169" s="25"/>
      <c r="I169" s="25"/>
    </row>
    <row r="170" spans="1:9">
      <c r="A170" s="25"/>
      <c r="B170" s="25"/>
      <c r="C170" s="26"/>
      <c r="D170" s="25"/>
      <c r="E170" s="25"/>
      <c r="F170" s="25"/>
      <c r="G170" s="25"/>
      <c r="H170" s="25"/>
      <c r="I170" s="25"/>
    </row>
    <row r="171" spans="1:9">
      <c r="A171" s="25"/>
      <c r="B171" s="25"/>
      <c r="C171" s="26"/>
      <c r="D171" s="25"/>
      <c r="E171" s="25"/>
      <c r="F171" s="25"/>
      <c r="G171" s="25"/>
      <c r="H171" s="25"/>
      <c r="I171" s="25"/>
    </row>
    <row r="172" spans="1:9">
      <c r="A172" s="25"/>
      <c r="B172" s="25"/>
      <c r="C172" s="26"/>
      <c r="D172" s="25"/>
      <c r="E172" s="25"/>
      <c r="F172" s="25"/>
      <c r="G172" s="25"/>
      <c r="H172" s="25"/>
      <c r="I172" s="25"/>
    </row>
    <row r="173" spans="1:9">
      <c r="A173" s="25"/>
      <c r="B173" s="25"/>
      <c r="C173" s="26"/>
      <c r="D173" s="25"/>
      <c r="E173" s="25"/>
      <c r="F173" s="25"/>
      <c r="G173" s="25"/>
      <c r="H173" s="25"/>
      <c r="I173" s="25"/>
    </row>
    <row r="174" spans="1:9">
      <c r="A174" s="25"/>
      <c r="B174" s="25"/>
      <c r="C174" s="26"/>
      <c r="D174" s="25"/>
      <c r="E174" s="25"/>
      <c r="F174" s="25"/>
      <c r="G174" s="25"/>
      <c r="H174" s="25"/>
      <c r="I174" s="25"/>
    </row>
    <row r="175" spans="1:9">
      <c r="A175" s="25"/>
      <c r="B175" s="25"/>
      <c r="C175" s="26"/>
      <c r="D175" s="25"/>
      <c r="E175" s="25"/>
      <c r="F175" s="25"/>
      <c r="G175" s="25"/>
      <c r="H175" s="25"/>
      <c r="I175" s="25"/>
    </row>
    <row r="176" spans="1:9">
      <c r="A176" s="25"/>
      <c r="B176" s="25"/>
      <c r="C176" s="26"/>
      <c r="D176" s="25"/>
      <c r="E176" s="25"/>
      <c r="F176" s="25"/>
      <c r="G176" s="25"/>
      <c r="H176" s="25"/>
      <c r="I176" s="25"/>
    </row>
    <row r="177" spans="1:9">
      <c r="A177" s="25"/>
      <c r="B177" s="25"/>
      <c r="C177" s="26"/>
      <c r="D177" s="25"/>
      <c r="E177" s="25"/>
      <c r="F177" s="25"/>
      <c r="G177" s="25"/>
      <c r="H177" s="25"/>
      <c r="I177" s="25"/>
    </row>
    <row r="178" spans="1:9">
      <c r="A178" s="25"/>
      <c r="B178" s="25"/>
      <c r="C178" s="26"/>
      <c r="D178" s="25"/>
      <c r="E178" s="25"/>
      <c r="F178" s="25"/>
      <c r="G178" s="25"/>
      <c r="H178" s="25"/>
      <c r="I178" s="25"/>
    </row>
    <row r="179" spans="1:9">
      <c r="A179" s="25"/>
      <c r="B179" s="25"/>
      <c r="C179" s="26"/>
      <c r="D179" s="25"/>
      <c r="E179" s="25"/>
      <c r="F179" s="25"/>
      <c r="G179" s="25"/>
      <c r="H179" s="25"/>
      <c r="I179" s="25"/>
    </row>
    <row r="180" spans="1:9">
      <c r="A180" s="25"/>
      <c r="B180" s="25"/>
      <c r="C180" s="26"/>
      <c r="D180" s="25"/>
      <c r="E180" s="25"/>
      <c r="F180" s="25"/>
      <c r="G180" s="25"/>
      <c r="H180" s="25"/>
      <c r="I180" s="25"/>
    </row>
    <row r="181" spans="1:9">
      <c r="A181" s="25"/>
      <c r="B181" s="25"/>
      <c r="C181" s="26"/>
      <c r="D181" s="25"/>
      <c r="E181" s="25"/>
      <c r="F181" s="25"/>
      <c r="G181" s="25"/>
      <c r="H181" s="25"/>
      <c r="I181" s="25"/>
    </row>
    <row r="182" spans="1:9">
      <c r="A182" s="25"/>
      <c r="B182" s="25"/>
      <c r="C182" s="26"/>
      <c r="D182" s="25"/>
      <c r="E182" s="25"/>
      <c r="F182" s="25"/>
      <c r="G182" s="25"/>
      <c r="H182" s="25"/>
      <c r="I182" s="25"/>
    </row>
    <row r="183" spans="1:9">
      <c r="A183" s="25"/>
      <c r="B183" s="25"/>
      <c r="C183" s="26"/>
      <c r="D183" s="25"/>
      <c r="E183" s="25"/>
      <c r="F183" s="25"/>
      <c r="G183" s="25"/>
      <c r="H183" s="25"/>
      <c r="I183" s="25"/>
    </row>
    <row r="184" spans="1:9">
      <c r="A184" s="25"/>
      <c r="B184" s="25"/>
      <c r="C184" s="26"/>
      <c r="D184" s="25"/>
      <c r="E184" s="25"/>
      <c r="F184" s="25"/>
      <c r="G184" s="25"/>
      <c r="H184" s="25"/>
      <c r="I184" s="25"/>
    </row>
    <row r="185" spans="1:9">
      <c r="A185" s="25"/>
      <c r="B185" s="25"/>
      <c r="C185" s="26"/>
      <c r="D185" s="25"/>
      <c r="E185" s="25"/>
      <c r="F185" s="25"/>
      <c r="G185" s="25"/>
      <c r="H185" s="25"/>
      <c r="I185" s="25"/>
    </row>
    <row r="186" spans="1:9">
      <c r="A186" s="25"/>
      <c r="B186" s="25"/>
      <c r="C186" s="26"/>
      <c r="D186" s="25"/>
      <c r="E186" s="25"/>
      <c r="F186" s="25"/>
      <c r="G186" s="25"/>
      <c r="H186" s="25"/>
      <c r="I186" s="25"/>
    </row>
    <row r="187" spans="1:9">
      <c r="A187" s="25"/>
      <c r="B187" s="25"/>
      <c r="C187" s="26"/>
      <c r="D187" s="25"/>
      <c r="E187" s="25"/>
      <c r="F187" s="25"/>
      <c r="G187" s="25"/>
      <c r="H187" s="25"/>
      <c r="I187" s="25"/>
    </row>
    <row r="188" spans="1:9">
      <c r="A188" s="25"/>
      <c r="B188" s="25"/>
      <c r="C188" s="26"/>
      <c r="D188" s="25"/>
      <c r="E188" s="25"/>
      <c r="F188" s="25"/>
      <c r="G188" s="25"/>
      <c r="H188" s="25"/>
      <c r="I188" s="25"/>
    </row>
    <row r="189" spans="1:9">
      <c r="A189" s="25"/>
      <c r="B189" s="25"/>
      <c r="C189" s="26"/>
      <c r="D189" s="25"/>
      <c r="E189" s="25"/>
      <c r="F189" s="25"/>
      <c r="G189" s="25"/>
      <c r="H189" s="25"/>
      <c r="I189" s="25"/>
    </row>
    <row r="190" spans="1:9">
      <c r="A190" s="25"/>
      <c r="B190" s="25"/>
      <c r="C190" s="26"/>
      <c r="D190" s="25"/>
      <c r="E190" s="25"/>
      <c r="F190" s="25"/>
      <c r="G190" s="25"/>
      <c r="H190" s="25"/>
      <c r="I190" s="25"/>
    </row>
    <row r="191" spans="1:9">
      <c r="A191" s="25"/>
      <c r="B191" s="25"/>
      <c r="C191" s="26"/>
      <c r="D191" s="25"/>
      <c r="E191" s="25"/>
      <c r="F191" s="25"/>
      <c r="G191" s="25"/>
      <c r="H191" s="25"/>
      <c r="I191" s="25"/>
    </row>
    <row r="192" spans="1:9">
      <c r="A192" s="25"/>
      <c r="B192" s="25"/>
      <c r="C192" s="26"/>
      <c r="D192" s="25"/>
      <c r="E192" s="25"/>
      <c r="F192" s="25"/>
      <c r="G192" s="25"/>
      <c r="H192" s="25"/>
      <c r="I192" s="25"/>
    </row>
    <row r="193" spans="1:9">
      <c r="A193" s="25"/>
      <c r="B193" s="25"/>
      <c r="C193" s="26"/>
      <c r="D193" s="25"/>
      <c r="E193" s="25"/>
      <c r="F193" s="25"/>
      <c r="G193" s="25"/>
      <c r="H193" s="25"/>
      <c r="I193" s="25"/>
    </row>
    <row r="194" spans="1:9">
      <c r="A194" s="25"/>
      <c r="B194" s="25"/>
      <c r="C194" s="26"/>
      <c r="D194" s="25"/>
      <c r="E194" s="25"/>
      <c r="F194" s="25"/>
      <c r="G194" s="25"/>
      <c r="H194" s="25"/>
      <c r="I194" s="25"/>
    </row>
    <row r="195" spans="1:9">
      <c r="A195" s="25"/>
      <c r="B195" s="25"/>
      <c r="C195" s="26"/>
      <c r="D195" s="25"/>
      <c r="E195" s="25"/>
      <c r="F195" s="25"/>
      <c r="G195" s="25"/>
      <c r="H195" s="25"/>
      <c r="I195" s="25"/>
    </row>
    <row r="196" spans="1:9">
      <c r="A196" s="25"/>
      <c r="B196" s="25"/>
      <c r="C196" s="26"/>
      <c r="D196" s="25"/>
      <c r="E196" s="25"/>
      <c r="F196" s="25"/>
      <c r="G196" s="25"/>
      <c r="H196" s="25"/>
      <c r="I196" s="25"/>
    </row>
    <row r="197" spans="1:9">
      <c r="A197" s="25"/>
      <c r="B197" s="25"/>
      <c r="C197" s="26"/>
      <c r="D197" s="25"/>
      <c r="E197" s="25"/>
      <c r="F197" s="25"/>
      <c r="G197" s="25"/>
      <c r="H197" s="25"/>
      <c r="I197" s="25"/>
    </row>
    <row r="198" spans="1:9">
      <c r="A198" s="25"/>
      <c r="B198" s="25"/>
      <c r="C198" s="26"/>
      <c r="D198" s="25"/>
      <c r="E198" s="25"/>
      <c r="F198" s="25"/>
      <c r="G198" s="25"/>
      <c r="H198" s="25"/>
      <c r="I198" s="25"/>
    </row>
    <row r="199" spans="1:9">
      <c r="A199" s="25"/>
      <c r="B199" s="25"/>
      <c r="C199" s="26"/>
      <c r="D199" s="25"/>
      <c r="E199" s="25"/>
      <c r="F199" s="25"/>
      <c r="G199" s="25"/>
      <c r="H199" s="25"/>
      <c r="I199" s="25"/>
    </row>
    <row r="200" spans="1:9">
      <c r="A200" s="25"/>
      <c r="B200" s="25"/>
      <c r="C200" s="26"/>
      <c r="D200" s="25"/>
      <c r="E200" s="25"/>
      <c r="F200" s="25"/>
      <c r="G200" s="25"/>
      <c r="H200" s="25"/>
      <c r="I200" s="25"/>
    </row>
    <row r="201" spans="1:9">
      <c r="A201" s="25"/>
      <c r="B201" s="25"/>
      <c r="C201" s="26"/>
      <c r="D201" s="25"/>
      <c r="E201" s="25"/>
      <c r="F201" s="25"/>
      <c r="G201" s="25"/>
      <c r="H201" s="25"/>
      <c r="I201" s="25"/>
    </row>
    <row r="202" spans="1:9">
      <c r="A202" s="25"/>
      <c r="B202" s="25"/>
      <c r="C202" s="26"/>
      <c r="D202" s="25"/>
      <c r="E202" s="25"/>
      <c r="F202" s="25"/>
      <c r="G202" s="25"/>
      <c r="H202" s="25"/>
      <c r="I202" s="25"/>
    </row>
    <row r="203" spans="1:9">
      <c r="A203" s="25"/>
      <c r="B203" s="25"/>
      <c r="C203" s="26"/>
      <c r="D203" s="25"/>
      <c r="E203" s="25"/>
      <c r="F203" s="25"/>
      <c r="G203" s="25"/>
      <c r="H203" s="25"/>
      <c r="I203" s="25"/>
    </row>
    <row r="204" spans="1:9">
      <c r="A204" s="25"/>
      <c r="B204" s="25"/>
      <c r="C204" s="26"/>
      <c r="D204" s="25"/>
      <c r="E204" s="25"/>
      <c r="F204" s="25"/>
      <c r="G204" s="25"/>
      <c r="H204" s="25"/>
      <c r="I204" s="25"/>
    </row>
    <row r="205" spans="1:9">
      <c r="A205" s="25"/>
      <c r="B205" s="25"/>
      <c r="C205" s="26"/>
      <c r="D205" s="25"/>
      <c r="E205" s="25"/>
      <c r="F205" s="25"/>
      <c r="G205" s="25"/>
      <c r="H205" s="25"/>
      <c r="I205" s="25"/>
    </row>
    <row r="206" spans="1:9">
      <c r="A206" s="25"/>
      <c r="B206" s="25"/>
      <c r="C206" s="26"/>
      <c r="D206" s="25"/>
      <c r="E206" s="25"/>
      <c r="F206" s="25"/>
      <c r="G206" s="25"/>
      <c r="H206" s="25"/>
      <c r="I206" s="25"/>
    </row>
    <row r="207" spans="1:9">
      <c r="A207" s="25"/>
      <c r="B207" s="25"/>
      <c r="C207" s="26"/>
      <c r="D207" s="25"/>
      <c r="E207" s="25"/>
      <c r="F207" s="25"/>
      <c r="G207" s="25"/>
      <c r="H207" s="25"/>
      <c r="I207" s="25"/>
    </row>
    <row r="208" spans="1:9">
      <c r="A208" s="25"/>
      <c r="B208" s="25"/>
      <c r="C208" s="26"/>
      <c r="D208" s="25"/>
      <c r="E208" s="25"/>
      <c r="F208" s="25"/>
      <c r="G208" s="25"/>
      <c r="H208" s="25"/>
      <c r="I208" s="25"/>
    </row>
    <row r="209" spans="1:9">
      <c r="A209" s="25"/>
      <c r="B209" s="25"/>
      <c r="C209" s="26"/>
      <c r="D209" s="25"/>
      <c r="E209" s="25"/>
      <c r="F209" s="25"/>
      <c r="G209" s="25"/>
      <c r="H209" s="25"/>
      <c r="I209" s="25"/>
    </row>
    <row r="210" spans="1:9">
      <c r="A210" s="25"/>
      <c r="B210" s="25"/>
      <c r="C210" s="26"/>
      <c r="D210" s="25"/>
      <c r="E210" s="25"/>
      <c r="F210" s="25"/>
      <c r="G210" s="25"/>
      <c r="H210" s="25"/>
      <c r="I210" s="25"/>
    </row>
    <row r="211" spans="1:9">
      <c r="A211" s="25"/>
      <c r="B211" s="25"/>
      <c r="C211" s="26"/>
      <c r="D211" s="25"/>
      <c r="E211" s="25"/>
      <c r="F211" s="25"/>
      <c r="G211" s="25"/>
      <c r="H211" s="25"/>
      <c r="I211" s="25"/>
    </row>
    <row r="212" spans="1:9">
      <c r="A212" s="25"/>
      <c r="B212" s="25"/>
      <c r="C212" s="26"/>
      <c r="D212" s="25"/>
      <c r="E212" s="25"/>
      <c r="F212" s="25"/>
      <c r="G212" s="25"/>
      <c r="H212" s="25"/>
      <c r="I212" s="25"/>
    </row>
    <row r="213" spans="1:9">
      <c r="A213" s="25"/>
      <c r="B213" s="25"/>
      <c r="C213" s="26"/>
      <c r="D213" s="25"/>
      <c r="E213" s="25"/>
      <c r="F213" s="25"/>
      <c r="G213" s="25"/>
      <c r="H213" s="25"/>
      <c r="I213" s="25"/>
    </row>
    <row r="214" spans="1:9">
      <c r="A214" s="25"/>
      <c r="B214" s="25"/>
      <c r="C214" s="26"/>
      <c r="D214" s="25"/>
      <c r="E214" s="25"/>
      <c r="F214" s="25"/>
      <c r="G214" s="25"/>
      <c r="H214" s="25"/>
      <c r="I214" s="25"/>
    </row>
    <row r="215" spans="1:9">
      <c r="A215" s="25"/>
      <c r="B215" s="25"/>
      <c r="C215" s="26"/>
      <c r="D215" s="25"/>
      <c r="E215" s="25"/>
      <c r="F215" s="25"/>
      <c r="G215" s="25"/>
      <c r="H215" s="25"/>
      <c r="I215" s="25"/>
    </row>
    <row r="216" spans="1:9">
      <c r="A216" s="25"/>
      <c r="B216" s="25"/>
      <c r="C216" s="26"/>
      <c r="D216" s="25"/>
      <c r="E216" s="25"/>
      <c r="F216" s="25"/>
      <c r="G216" s="25"/>
      <c r="H216" s="25"/>
      <c r="I216" s="25"/>
    </row>
    <row r="217" spans="1:9">
      <c r="A217" s="25"/>
      <c r="B217" s="25"/>
      <c r="C217" s="26"/>
      <c r="D217" s="25"/>
      <c r="E217" s="25"/>
      <c r="F217" s="25"/>
      <c r="G217" s="25"/>
      <c r="H217" s="25"/>
      <c r="I217" s="25"/>
    </row>
    <row r="218" spans="1:9">
      <c r="A218" s="25"/>
      <c r="B218" s="25"/>
      <c r="C218" s="26"/>
      <c r="D218" s="25"/>
      <c r="E218" s="25"/>
      <c r="F218" s="25"/>
      <c r="G218" s="25"/>
      <c r="H218" s="25"/>
      <c r="I218" s="25"/>
    </row>
    <row r="219" spans="1:9">
      <c r="A219" s="25"/>
      <c r="B219" s="25"/>
      <c r="C219" s="26"/>
      <c r="D219" s="25"/>
      <c r="E219" s="25"/>
      <c r="F219" s="25"/>
      <c r="G219" s="25"/>
      <c r="H219" s="25"/>
      <c r="I219" s="25"/>
    </row>
    <row r="220" spans="1:9">
      <c r="A220" s="25"/>
      <c r="B220" s="25"/>
      <c r="C220" s="26"/>
      <c r="D220" s="25"/>
      <c r="E220" s="25"/>
      <c r="F220" s="25"/>
      <c r="G220" s="25"/>
      <c r="H220" s="25"/>
      <c r="I220" s="25"/>
    </row>
    <row r="221" spans="1:9">
      <c r="A221" s="25"/>
      <c r="B221" s="25"/>
      <c r="C221" s="26"/>
      <c r="D221" s="25"/>
      <c r="E221" s="25"/>
      <c r="F221" s="25"/>
      <c r="G221" s="25"/>
      <c r="H221" s="25"/>
      <c r="I221" s="25"/>
    </row>
    <row r="222" spans="1:9">
      <c r="A222" s="25"/>
      <c r="B222" s="25"/>
      <c r="C222" s="26"/>
      <c r="D222" s="25"/>
      <c r="E222" s="25"/>
      <c r="F222" s="25"/>
      <c r="G222" s="25"/>
      <c r="H222" s="25"/>
      <c r="I222" s="25"/>
    </row>
    <row r="223" spans="1:9">
      <c r="A223" s="25"/>
      <c r="B223" s="25"/>
      <c r="C223" s="26"/>
      <c r="D223" s="25"/>
      <c r="E223" s="25"/>
      <c r="F223" s="25"/>
      <c r="G223" s="25"/>
      <c r="H223" s="25"/>
      <c r="I223" s="25"/>
    </row>
    <row r="224" spans="1:9">
      <c r="A224" s="25"/>
      <c r="B224" s="25"/>
      <c r="C224" s="26"/>
      <c r="D224" s="25"/>
      <c r="E224" s="25"/>
      <c r="F224" s="25"/>
      <c r="G224" s="25"/>
      <c r="H224" s="25"/>
      <c r="I224" s="25"/>
    </row>
    <row r="225" spans="1:9">
      <c r="A225" s="25"/>
      <c r="B225" s="25"/>
      <c r="C225" s="26"/>
      <c r="D225" s="25"/>
      <c r="E225" s="25"/>
      <c r="F225" s="25"/>
      <c r="G225" s="25"/>
      <c r="H225" s="25"/>
      <c r="I225" s="25"/>
    </row>
    <row r="226" spans="1:9">
      <c r="A226" s="25"/>
      <c r="B226" s="25"/>
      <c r="C226" s="26"/>
      <c r="D226" s="25"/>
      <c r="E226" s="25"/>
      <c r="F226" s="25"/>
      <c r="G226" s="25"/>
      <c r="H226" s="25"/>
      <c r="I226" s="25"/>
    </row>
    <row r="227" spans="1:9">
      <c r="A227" s="25"/>
      <c r="B227" s="25"/>
      <c r="C227" s="26"/>
      <c r="D227" s="25"/>
      <c r="E227" s="25"/>
      <c r="F227" s="25"/>
      <c r="G227" s="25"/>
      <c r="H227" s="25"/>
      <c r="I227" s="25"/>
    </row>
  </sheetData>
  <mergeCells count="14">
    <mergeCell ref="A11:D11"/>
    <mergeCell ref="A13:D13"/>
    <mergeCell ref="A15:C15"/>
    <mergeCell ref="C19:D19"/>
    <mergeCell ref="A7:D7"/>
    <mergeCell ref="A8:B8"/>
    <mergeCell ref="C8:D8"/>
    <mergeCell ref="A9:B9"/>
    <mergeCell ref="C9:D9"/>
    <mergeCell ref="A1:D1"/>
    <mergeCell ref="A2:D2"/>
    <mergeCell ref="A4:D4"/>
    <mergeCell ref="A5:D5"/>
    <mergeCell ref="A6:D6"/>
  </mergeCells>
  <pageMargins left="0.50972222222222197" right="0.50972222222222197" top="0.86944444444444402" bottom="0.78958333333333297" header="0" footer="0"/>
  <pageSetup paperSize="9" scale="84" orientation="portrait" r:id="rId1"/>
  <headerFooter>
    <oddHeader>&amp;C23069.168084/2026-36
PE 116/2026</oddHeader>
    <oddFooter>&amp;L&amp;A</oddFooter>
  </headerFooter>
  <colBreaks count="1" manualBreakCount="1">
    <brk id="5"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B992"/>
  <sheetViews>
    <sheetView tabSelected="1" topLeftCell="A6" zoomScaleNormal="100" workbookViewId="0">
      <selection activeCell="F8" sqref="F1:F1048576"/>
    </sheetView>
  </sheetViews>
  <sheetFormatPr defaultColWidth="14.42578125" defaultRowHeight="15" customHeight="1"/>
  <cols>
    <col min="1" max="1" width="5.140625" customWidth="1"/>
    <col min="2" max="2" width="41.28515625" customWidth="1"/>
    <col min="3" max="3" width="7.7109375" customWidth="1"/>
    <col min="4" max="5" width="16.140625" style="1" customWidth="1"/>
    <col min="6" max="6" width="17.7109375" hidden="1" customWidth="1"/>
    <col min="7" max="7" width="17.7109375" customWidth="1"/>
    <col min="8" max="8" width="14.5703125" customWidth="1"/>
    <col min="9" max="9" width="16.5703125" customWidth="1"/>
    <col min="10" max="10" width="15.42578125" customWidth="1"/>
    <col min="11" max="12" width="11.42578125" customWidth="1"/>
    <col min="13" max="13" width="14.42578125" customWidth="1"/>
    <col min="14" max="28" width="11.42578125" customWidth="1"/>
  </cols>
  <sheetData>
    <row r="1" spans="1:28">
      <c r="A1" s="364" t="s">
        <v>198</v>
      </c>
      <c r="B1" s="249"/>
      <c r="C1" s="249"/>
      <c r="D1" s="249"/>
      <c r="E1" s="249"/>
      <c r="F1" s="249"/>
      <c r="G1" s="249"/>
      <c r="H1" s="249"/>
      <c r="I1" s="249"/>
      <c r="J1" s="249"/>
      <c r="K1" s="2"/>
      <c r="L1" s="2"/>
      <c r="M1" s="2"/>
      <c r="N1" s="2"/>
      <c r="O1" s="2"/>
      <c r="P1" s="2"/>
      <c r="Q1" s="2"/>
      <c r="R1" s="2"/>
      <c r="S1" s="2"/>
      <c r="T1" s="2"/>
      <c r="U1" s="2"/>
      <c r="V1" s="2"/>
      <c r="W1" s="2"/>
      <c r="X1" s="2"/>
      <c r="Y1" s="2"/>
      <c r="Z1" s="2"/>
      <c r="AA1" s="2"/>
      <c r="AB1" s="2"/>
    </row>
    <row r="2" spans="1:28">
      <c r="A2" s="365" t="s">
        <v>199</v>
      </c>
      <c r="B2" s="249"/>
      <c r="C2" s="249"/>
      <c r="D2" s="249"/>
      <c r="E2" s="249"/>
      <c r="F2" s="249"/>
      <c r="G2" s="249"/>
      <c r="H2" s="249"/>
      <c r="I2" s="249"/>
      <c r="J2" s="249"/>
      <c r="K2" s="2"/>
      <c r="L2" s="2"/>
      <c r="M2" s="2"/>
      <c r="N2" s="2"/>
      <c r="O2" s="2"/>
      <c r="P2" s="2"/>
      <c r="Q2" s="2"/>
      <c r="R2" s="2"/>
      <c r="S2" s="2"/>
      <c r="T2" s="2"/>
      <c r="U2" s="2"/>
      <c r="V2" s="2"/>
      <c r="W2" s="2"/>
      <c r="X2" s="2"/>
      <c r="Y2" s="2"/>
      <c r="Z2" s="2"/>
      <c r="AA2" s="2"/>
      <c r="AB2" s="2"/>
    </row>
    <row r="3" spans="1:28">
      <c r="A3" s="365" t="s">
        <v>200</v>
      </c>
      <c r="B3" s="249"/>
      <c r="C3" s="249"/>
      <c r="D3" s="249"/>
      <c r="E3" s="249"/>
      <c r="F3" s="249"/>
      <c r="G3" s="249"/>
      <c r="H3" s="249"/>
      <c r="I3" s="249"/>
      <c r="J3" s="249"/>
      <c r="K3" s="2"/>
      <c r="L3" s="2"/>
      <c r="M3" s="2"/>
      <c r="N3" s="2"/>
      <c r="O3" s="2"/>
      <c r="P3" s="2"/>
      <c r="Q3" s="2"/>
      <c r="R3" s="2"/>
      <c r="S3" s="2"/>
      <c r="T3" s="2"/>
      <c r="U3" s="2"/>
      <c r="V3" s="2"/>
      <c r="W3" s="2"/>
      <c r="X3" s="2"/>
      <c r="Y3" s="2"/>
      <c r="Z3" s="2"/>
      <c r="AA3" s="2"/>
      <c r="AB3" s="2"/>
    </row>
    <row r="4" spans="1:28">
      <c r="A4" s="366" t="s">
        <v>201</v>
      </c>
      <c r="B4" s="249"/>
      <c r="C4" s="249"/>
      <c r="D4" s="249"/>
      <c r="E4" s="249"/>
      <c r="F4" s="249"/>
      <c r="G4" s="249"/>
      <c r="H4" s="249"/>
      <c r="I4" s="249"/>
      <c r="J4" s="249"/>
      <c r="K4" s="2"/>
      <c r="L4" s="2"/>
      <c r="M4" s="2"/>
      <c r="N4" s="2"/>
      <c r="O4" s="2"/>
      <c r="P4" s="2"/>
      <c r="Q4" s="2"/>
      <c r="R4" s="2"/>
      <c r="S4" s="2"/>
      <c r="T4" s="2"/>
      <c r="U4" s="2"/>
      <c r="V4" s="2"/>
      <c r="W4" s="2"/>
      <c r="X4" s="2"/>
      <c r="Y4" s="2"/>
      <c r="Z4" s="2"/>
      <c r="AA4" s="2"/>
      <c r="AB4" s="2"/>
    </row>
    <row r="5" spans="1:28" ht="24" customHeight="1">
      <c r="A5" s="367" t="s">
        <v>202</v>
      </c>
      <c r="B5" s="249"/>
      <c r="C5" s="249"/>
      <c r="D5" s="249"/>
      <c r="E5" s="249"/>
      <c r="F5" s="249"/>
      <c r="G5" s="249"/>
      <c r="H5" s="249"/>
      <c r="I5" s="249"/>
      <c r="J5" s="249"/>
      <c r="K5" s="2"/>
      <c r="L5" s="2"/>
      <c r="M5" s="2"/>
      <c r="N5" s="2"/>
      <c r="O5" s="2"/>
      <c r="P5" s="2"/>
      <c r="Q5" s="2"/>
      <c r="R5" s="2"/>
      <c r="S5" s="2"/>
      <c r="T5" s="2"/>
      <c r="U5" s="2"/>
      <c r="V5" s="2"/>
      <c r="W5" s="2"/>
      <c r="X5" s="2"/>
      <c r="Y5" s="2"/>
      <c r="Z5" s="2"/>
      <c r="AA5" s="2"/>
      <c r="AB5" s="2"/>
    </row>
    <row r="6" spans="1:28">
      <c r="A6" s="255" t="s">
        <v>5</v>
      </c>
      <c r="B6" s="249"/>
      <c r="C6" s="249"/>
      <c r="D6" s="249"/>
      <c r="E6" s="249"/>
      <c r="F6" s="249"/>
      <c r="G6" s="249"/>
      <c r="H6" s="249"/>
      <c r="I6" s="249"/>
      <c r="J6" s="249"/>
      <c r="K6" s="2"/>
      <c r="L6" s="2"/>
      <c r="M6" s="2"/>
      <c r="N6" s="2"/>
      <c r="O6" s="2"/>
      <c r="P6" s="2"/>
      <c r="Q6" s="2"/>
      <c r="R6" s="2"/>
      <c r="S6" s="2"/>
      <c r="T6" s="2"/>
      <c r="U6" s="2"/>
      <c r="V6" s="2"/>
      <c r="W6" s="2"/>
      <c r="X6" s="2"/>
      <c r="Y6" s="2"/>
      <c r="Z6" s="2"/>
      <c r="AA6" s="2"/>
      <c r="AB6" s="2"/>
    </row>
    <row r="7" spans="1:28">
      <c r="A7" s="368" t="s">
        <v>203</v>
      </c>
      <c r="B7" s="249"/>
      <c r="C7" s="249"/>
      <c r="D7" s="249"/>
      <c r="E7" s="249"/>
      <c r="F7" s="249"/>
      <c r="G7" s="249"/>
      <c r="H7" s="249"/>
      <c r="I7" s="249"/>
      <c r="J7" s="3"/>
      <c r="K7" s="2"/>
      <c r="L7" s="2"/>
      <c r="M7" s="2"/>
      <c r="N7" s="2"/>
      <c r="O7" s="2"/>
      <c r="P7" s="2"/>
      <c r="Q7" s="2"/>
      <c r="R7" s="2"/>
      <c r="S7" s="2"/>
      <c r="T7" s="2"/>
      <c r="U7" s="2"/>
      <c r="V7" s="2"/>
      <c r="W7" s="2"/>
      <c r="X7" s="2"/>
      <c r="Y7" s="2"/>
      <c r="Z7" s="2"/>
      <c r="AA7" s="2"/>
      <c r="AB7" s="2"/>
    </row>
    <row r="8" spans="1:28">
      <c r="A8" s="2"/>
      <c r="B8" s="4"/>
      <c r="C8" s="2"/>
      <c r="D8" s="4"/>
      <c r="E8" s="4"/>
      <c r="F8" s="2"/>
      <c r="G8" s="2"/>
      <c r="H8" s="2"/>
      <c r="I8" s="4"/>
      <c r="J8" s="2"/>
      <c r="K8" s="2"/>
      <c r="L8" s="2"/>
      <c r="M8" s="2"/>
      <c r="N8" s="2"/>
      <c r="O8" s="2"/>
      <c r="P8" s="2"/>
      <c r="Q8" s="2"/>
      <c r="R8" s="2"/>
      <c r="S8" s="2"/>
      <c r="T8" s="2"/>
      <c r="U8" s="2"/>
      <c r="V8" s="2"/>
      <c r="W8" s="2"/>
      <c r="X8" s="2"/>
      <c r="Y8" s="2"/>
      <c r="Z8" s="2"/>
      <c r="AA8" s="2"/>
      <c r="AB8" s="2"/>
    </row>
    <row r="9" spans="1:28">
      <c r="A9" s="369" t="s">
        <v>204</v>
      </c>
      <c r="B9" s="313"/>
      <c r="C9" s="313"/>
      <c r="D9" s="313"/>
      <c r="E9" s="313"/>
      <c r="F9" s="313"/>
      <c r="G9" s="313"/>
      <c r="H9" s="313"/>
      <c r="I9" s="313"/>
      <c r="J9" s="314"/>
      <c r="K9" s="2"/>
      <c r="L9" s="2"/>
      <c r="M9" s="2"/>
      <c r="N9" s="2"/>
      <c r="O9" s="2"/>
      <c r="P9" s="2"/>
      <c r="Q9" s="2"/>
      <c r="R9" s="2"/>
      <c r="S9" s="2"/>
      <c r="T9" s="2"/>
      <c r="U9" s="2"/>
      <c r="V9" s="2"/>
      <c r="W9" s="2"/>
      <c r="X9" s="2"/>
      <c r="Y9" s="2"/>
      <c r="Z9" s="2"/>
      <c r="AA9" s="2"/>
      <c r="AB9" s="2"/>
    </row>
    <row r="10" spans="1:28" ht="45">
      <c r="A10" s="5" t="s">
        <v>46</v>
      </c>
      <c r="B10" s="6" t="s">
        <v>205</v>
      </c>
      <c r="C10" s="6" t="s">
        <v>206</v>
      </c>
      <c r="D10" s="6" t="s">
        <v>207</v>
      </c>
      <c r="E10" s="7" t="s">
        <v>208</v>
      </c>
      <c r="F10" s="6" t="s">
        <v>209</v>
      </c>
      <c r="G10" s="6" t="s">
        <v>209</v>
      </c>
      <c r="H10" s="6" t="s">
        <v>210</v>
      </c>
      <c r="I10" s="6" t="s">
        <v>211</v>
      </c>
      <c r="J10" s="8" t="s">
        <v>212</v>
      </c>
      <c r="K10" s="2"/>
      <c r="L10" s="2"/>
      <c r="M10" s="2"/>
      <c r="N10" s="2"/>
      <c r="O10" s="2"/>
      <c r="P10" s="2"/>
      <c r="Q10" s="2"/>
      <c r="R10" s="2"/>
      <c r="S10" s="2"/>
      <c r="T10" s="2"/>
      <c r="U10" s="2"/>
      <c r="V10" s="2"/>
      <c r="W10" s="2"/>
      <c r="X10" s="2"/>
      <c r="Y10" s="2"/>
      <c r="Z10" s="2"/>
      <c r="AA10" s="2"/>
      <c r="AB10" s="2"/>
    </row>
    <row r="11" spans="1:28">
      <c r="A11" s="9">
        <v>1</v>
      </c>
      <c r="B11" s="10" t="str">
        <f>'Anexo II-B Salários'!B7</f>
        <v>Orientador Educacional 40 horas</v>
      </c>
      <c r="C11" s="11">
        <f>'Anexo II-B Salários'!D7</f>
        <v>1</v>
      </c>
      <c r="D11" s="11">
        <f>C11</f>
        <v>1</v>
      </c>
      <c r="E11" s="11">
        <f>24*D11</f>
        <v>24</v>
      </c>
      <c r="F11" s="12">
        <f>'Anexo IVA  Custos '!E139</f>
        <v>10623.923803629201</v>
      </c>
      <c r="G11" s="12">
        <f>ROUND(F11,2)</f>
        <v>10623.92</v>
      </c>
      <c r="H11" s="12">
        <f>G11*D11</f>
        <v>10623.92</v>
      </c>
      <c r="I11" s="12">
        <f>12*H11</f>
        <v>127487.04000000001</v>
      </c>
      <c r="J11" s="13">
        <f>24*H11</f>
        <v>254974.08000000002</v>
      </c>
      <c r="K11" s="2"/>
      <c r="L11" s="2"/>
      <c r="M11" s="2"/>
      <c r="N11" s="2"/>
      <c r="O11" s="2"/>
      <c r="P11" s="2"/>
      <c r="Q11" s="2"/>
      <c r="R11" s="2"/>
      <c r="S11" s="2"/>
      <c r="T11" s="2"/>
      <c r="U11" s="2"/>
      <c r="V11" s="2"/>
      <c r="W11" s="2"/>
      <c r="X11" s="2"/>
      <c r="Y11" s="2"/>
      <c r="Z11" s="2"/>
      <c r="AA11" s="2"/>
      <c r="AB11" s="2"/>
    </row>
    <row r="12" spans="1:28">
      <c r="A12" s="9">
        <v>2</v>
      </c>
      <c r="B12" s="10" t="str">
        <f>'Anexo II-B Salários'!B8</f>
        <v>Cuidador de Aluno 40 horas</v>
      </c>
      <c r="C12" s="11">
        <f>'Anexo II-B Salários'!D8</f>
        <v>10</v>
      </c>
      <c r="D12" s="11">
        <f t="shared" ref="D12:D16" si="0">C12</f>
        <v>10</v>
      </c>
      <c r="E12" s="11">
        <f t="shared" ref="E12:E17" si="1">24*D12</f>
        <v>240</v>
      </c>
      <c r="F12" s="12">
        <f>'Anexo IVA  Custos '!F139</f>
        <v>5916.5816765680302</v>
      </c>
      <c r="G12" s="12">
        <f t="shared" ref="G12:G17" si="2">ROUND(F12,2)</f>
        <v>5916.58</v>
      </c>
      <c r="H12" s="12">
        <f>G12*D12</f>
        <v>59165.8</v>
      </c>
      <c r="I12" s="12">
        <f t="shared" ref="I12:I17" si="3">12*H12</f>
        <v>709989.60000000009</v>
      </c>
      <c r="J12" s="13">
        <f t="shared" ref="J12:J17" si="4">24*H12</f>
        <v>1419979.2000000002</v>
      </c>
      <c r="K12" s="2"/>
      <c r="L12" s="2"/>
      <c r="M12" s="2"/>
      <c r="N12" s="2"/>
      <c r="O12" s="2"/>
      <c r="P12" s="2"/>
      <c r="Q12" s="2"/>
      <c r="R12" s="2"/>
      <c r="S12" s="2"/>
      <c r="T12" s="2"/>
      <c r="U12" s="2"/>
      <c r="V12" s="2"/>
      <c r="W12" s="2"/>
      <c r="X12" s="2"/>
      <c r="Y12" s="2"/>
      <c r="Z12" s="2"/>
      <c r="AA12" s="2"/>
      <c r="AB12" s="2"/>
    </row>
    <row r="13" spans="1:28">
      <c r="A13" s="9">
        <v>3</v>
      </c>
      <c r="B13" s="10" t="str">
        <f>'Anexo II-B Salários'!B9</f>
        <v>Secretario Escolar 40 horas</v>
      </c>
      <c r="C13" s="11">
        <f>'Anexo II-B Salários'!D9</f>
        <v>10</v>
      </c>
      <c r="D13" s="11">
        <f t="shared" si="0"/>
        <v>10</v>
      </c>
      <c r="E13" s="11">
        <f t="shared" si="1"/>
        <v>240</v>
      </c>
      <c r="F13" s="12">
        <f>'Anexo IVA  Custos '!G139</f>
        <v>6409.6688338796603</v>
      </c>
      <c r="G13" s="12">
        <f t="shared" si="2"/>
        <v>6409.67</v>
      </c>
      <c r="H13" s="12">
        <f>G13*D13</f>
        <v>64096.7</v>
      </c>
      <c r="I13" s="12">
        <f t="shared" si="3"/>
        <v>769160.39999999991</v>
      </c>
      <c r="J13" s="13">
        <f t="shared" si="4"/>
        <v>1538320.7999999998</v>
      </c>
      <c r="K13" s="2"/>
      <c r="L13" s="2"/>
      <c r="M13" s="2"/>
      <c r="N13" s="2"/>
      <c r="O13" s="2"/>
      <c r="P13" s="2"/>
      <c r="Q13" s="2"/>
      <c r="R13" s="2"/>
      <c r="S13" s="2"/>
      <c r="T13" s="2"/>
      <c r="U13" s="2"/>
      <c r="V13" s="2"/>
      <c r="W13" s="2"/>
      <c r="X13" s="2"/>
      <c r="Y13" s="2"/>
      <c r="Z13" s="2"/>
      <c r="AA13" s="2"/>
      <c r="AB13" s="2"/>
    </row>
    <row r="14" spans="1:28">
      <c r="A14" s="9">
        <v>4</v>
      </c>
      <c r="B14" s="10" t="str">
        <f>'Anexo II-B Salários'!B10</f>
        <v>Agente Educacional 40 horas</v>
      </c>
      <c r="C14" s="11">
        <f>'Anexo II-B Salários'!D10</f>
        <v>5</v>
      </c>
      <c r="D14" s="11">
        <f t="shared" si="0"/>
        <v>5</v>
      </c>
      <c r="E14" s="11">
        <f t="shared" si="1"/>
        <v>120</v>
      </c>
      <c r="F14" s="12">
        <f>'Anexo IVA  Custos '!H139</f>
        <v>5916.5816765680302</v>
      </c>
      <c r="G14" s="12">
        <f t="shared" si="2"/>
        <v>5916.58</v>
      </c>
      <c r="H14" s="12">
        <f>G14*D14</f>
        <v>29582.9</v>
      </c>
      <c r="I14" s="12">
        <f t="shared" si="3"/>
        <v>354994.80000000005</v>
      </c>
      <c r="J14" s="13">
        <f t="shared" si="4"/>
        <v>709989.60000000009</v>
      </c>
      <c r="K14" s="2"/>
      <c r="L14" s="2"/>
      <c r="M14" s="2"/>
      <c r="N14" s="2"/>
      <c r="O14" s="2"/>
      <c r="P14" s="2"/>
      <c r="Q14" s="2"/>
      <c r="R14" s="2"/>
      <c r="S14" s="2"/>
      <c r="T14" s="2"/>
      <c r="U14" s="2"/>
      <c r="V14" s="2"/>
      <c r="W14" s="2"/>
      <c r="X14" s="2"/>
      <c r="Y14" s="2"/>
      <c r="Z14" s="2"/>
      <c r="AA14" s="2"/>
      <c r="AB14" s="2"/>
    </row>
    <row r="15" spans="1:28" ht="30">
      <c r="A15" s="9">
        <v>5</v>
      </c>
      <c r="B15" s="10" t="str">
        <f>'Anexo II-B Salários'!B11</f>
        <v>Auxiliar de desenvolvimento infantil 40 horas</v>
      </c>
      <c r="C15" s="11">
        <f>'Anexo II-B Salários'!D11</f>
        <v>32</v>
      </c>
      <c r="D15" s="11">
        <f t="shared" si="0"/>
        <v>32</v>
      </c>
      <c r="E15" s="11">
        <f t="shared" si="1"/>
        <v>768</v>
      </c>
      <c r="F15" s="12">
        <f>'Anexo IVA  Custos '!I139</f>
        <v>8677.3112327006002</v>
      </c>
      <c r="G15" s="12">
        <f t="shared" si="2"/>
        <v>8677.31</v>
      </c>
      <c r="H15" s="12">
        <f>G15*D15</f>
        <v>277673.92</v>
      </c>
      <c r="I15" s="12">
        <f t="shared" si="3"/>
        <v>3332087.04</v>
      </c>
      <c r="J15" s="13">
        <f t="shared" si="4"/>
        <v>6664174.0800000001</v>
      </c>
      <c r="K15" s="2"/>
      <c r="L15" s="2"/>
      <c r="M15" s="14"/>
      <c r="N15" s="2"/>
      <c r="O15" s="2"/>
      <c r="P15" s="2"/>
      <c r="Q15" s="2"/>
      <c r="R15" s="2"/>
      <c r="S15" s="2"/>
      <c r="T15" s="2"/>
      <c r="U15" s="2"/>
      <c r="V15" s="2"/>
      <c r="W15" s="2"/>
      <c r="X15" s="2"/>
      <c r="Y15" s="2"/>
      <c r="Z15" s="2"/>
      <c r="AA15" s="2"/>
      <c r="AB15" s="2"/>
    </row>
    <row r="16" spans="1:28">
      <c r="A16" s="9">
        <v>6</v>
      </c>
      <c r="B16" s="10" t="str">
        <f>'Anexo II-B Salários'!B12</f>
        <v>Supervisor 40 horas</v>
      </c>
      <c r="C16" s="11">
        <f>'Anexo II-B Salários'!D12</f>
        <v>1</v>
      </c>
      <c r="D16" s="11">
        <f t="shared" si="0"/>
        <v>1</v>
      </c>
      <c r="E16" s="11">
        <f t="shared" si="1"/>
        <v>24</v>
      </c>
      <c r="F16" s="12">
        <f>'Anexo IVA  Custos '!J139</f>
        <v>12162.403097393501</v>
      </c>
      <c r="G16" s="12">
        <f t="shared" si="2"/>
        <v>12162.4</v>
      </c>
      <c r="H16" s="12">
        <f>G16*D16</f>
        <v>12162.4</v>
      </c>
      <c r="I16" s="12">
        <f t="shared" si="3"/>
        <v>145948.79999999999</v>
      </c>
      <c r="J16" s="13">
        <f t="shared" si="4"/>
        <v>291897.59999999998</v>
      </c>
      <c r="K16" s="2"/>
      <c r="L16" s="2"/>
      <c r="M16" s="2"/>
      <c r="N16" s="2"/>
      <c r="O16" s="2"/>
      <c r="P16" s="2"/>
      <c r="Q16" s="2"/>
      <c r="R16" s="2"/>
      <c r="S16" s="2"/>
      <c r="T16" s="2"/>
      <c r="U16" s="2"/>
      <c r="V16" s="2"/>
      <c r="W16" s="2"/>
      <c r="X16" s="2"/>
      <c r="Y16" s="2"/>
      <c r="Z16" s="2"/>
      <c r="AA16" s="2"/>
      <c r="AB16" s="2"/>
    </row>
    <row r="17" spans="1:28" ht="45">
      <c r="A17" s="9">
        <v>7</v>
      </c>
      <c r="B17" s="15" t="s">
        <v>213</v>
      </c>
      <c r="C17" s="16"/>
      <c r="D17" s="11">
        <v>12</v>
      </c>
      <c r="E17" s="11">
        <f t="shared" si="1"/>
        <v>288</v>
      </c>
      <c r="F17" s="17">
        <f>'Anexo IV B - Reemb. Creche'!E25</f>
        <v>655.53711490000001</v>
      </c>
      <c r="G17" s="12">
        <f t="shared" si="2"/>
        <v>655.54</v>
      </c>
      <c r="H17" s="12">
        <f>G17*D17</f>
        <v>7866.48</v>
      </c>
      <c r="I17" s="12">
        <f t="shared" si="3"/>
        <v>94397.759999999995</v>
      </c>
      <c r="J17" s="13">
        <f t="shared" si="4"/>
        <v>188795.51999999999</v>
      </c>
      <c r="K17" s="2"/>
      <c r="L17" s="2"/>
      <c r="M17" s="2"/>
      <c r="N17" s="2"/>
      <c r="O17" s="2"/>
      <c r="P17" s="2"/>
      <c r="Q17" s="2"/>
      <c r="R17" s="2"/>
      <c r="S17" s="2"/>
      <c r="T17" s="2"/>
      <c r="U17" s="2"/>
      <c r="V17" s="2"/>
      <c r="W17" s="2"/>
      <c r="X17" s="2"/>
      <c r="Y17" s="2"/>
      <c r="Z17" s="2"/>
      <c r="AA17" s="2"/>
      <c r="AB17" s="2"/>
    </row>
    <row r="18" spans="1:28" ht="28.5" customHeight="1">
      <c r="A18" s="370" t="s">
        <v>35</v>
      </c>
      <c r="B18" s="333"/>
      <c r="C18" s="18">
        <f>SUM(C11:C16)</f>
        <v>59</v>
      </c>
      <c r="D18" s="18">
        <f>SUM(D11:D16)</f>
        <v>59</v>
      </c>
      <c r="E18" s="18"/>
      <c r="F18" s="19"/>
      <c r="G18" s="19"/>
      <c r="H18" s="19">
        <f>SUM(H11:H17)</f>
        <v>461172.12</v>
      </c>
      <c r="I18" s="19">
        <f>SUM(I11:I17)</f>
        <v>5534065.4399999995</v>
      </c>
      <c r="J18" s="20">
        <f>SUM(J11:J17)</f>
        <v>11068130.879999999</v>
      </c>
      <c r="K18" s="2"/>
      <c r="L18" s="2"/>
      <c r="M18" s="2"/>
      <c r="N18" s="2"/>
      <c r="O18" s="2"/>
      <c r="P18" s="2"/>
      <c r="Q18" s="2"/>
      <c r="R18" s="2"/>
      <c r="S18" s="2"/>
      <c r="T18" s="2"/>
      <c r="U18" s="2"/>
      <c r="V18" s="2"/>
      <c r="W18" s="2"/>
      <c r="X18" s="2"/>
      <c r="Y18" s="2"/>
      <c r="Z18" s="2"/>
      <c r="AA18" s="2"/>
      <c r="AB18" s="2"/>
    </row>
    <row r="19" spans="1:28" ht="15.75" customHeight="1">
      <c r="A19" s="2"/>
      <c r="B19" s="4"/>
      <c r="C19" s="2"/>
      <c r="D19" s="4"/>
      <c r="E19" s="4"/>
      <c r="F19" s="2"/>
      <c r="G19" s="2"/>
      <c r="H19" s="2"/>
      <c r="I19" s="21"/>
      <c r="J19" s="2"/>
      <c r="K19" s="2"/>
      <c r="L19" s="2"/>
      <c r="M19" s="2"/>
      <c r="N19" s="2"/>
      <c r="O19" s="2"/>
      <c r="P19" s="2"/>
      <c r="Q19" s="2"/>
      <c r="R19" s="2"/>
      <c r="S19" s="2"/>
      <c r="T19" s="2"/>
      <c r="U19" s="2"/>
      <c r="V19" s="2"/>
      <c r="W19" s="2"/>
      <c r="X19" s="2"/>
      <c r="Y19" s="2"/>
      <c r="Z19" s="2"/>
      <c r="AA19" s="2"/>
      <c r="AB19" s="2"/>
    </row>
    <row r="20" spans="1:28" ht="15.75" customHeight="1">
      <c r="A20" s="2"/>
      <c r="B20" s="4"/>
      <c r="C20" s="2"/>
      <c r="D20" s="4"/>
      <c r="E20" s="4"/>
      <c r="F20" s="2"/>
      <c r="G20" s="2"/>
      <c r="H20" s="2"/>
      <c r="I20" s="4"/>
      <c r="J20" s="2"/>
      <c r="K20" s="2"/>
      <c r="L20" s="2"/>
      <c r="M20" s="2"/>
      <c r="N20" s="2"/>
      <c r="O20" s="2"/>
      <c r="P20" s="2"/>
      <c r="Q20" s="2"/>
      <c r="R20" s="2"/>
      <c r="S20" s="2"/>
      <c r="T20" s="2"/>
      <c r="U20" s="2"/>
      <c r="V20" s="2"/>
      <c r="W20" s="2"/>
      <c r="X20" s="2"/>
      <c r="Y20" s="2"/>
      <c r="Z20" s="2"/>
      <c r="AA20" s="2"/>
      <c r="AB20" s="2"/>
    </row>
    <row r="21" spans="1:28" ht="15.75" customHeight="1">
      <c r="A21" s="2"/>
      <c r="B21" s="4"/>
      <c r="C21" s="2"/>
      <c r="D21" s="4"/>
      <c r="E21" s="4"/>
      <c r="F21" s="2"/>
      <c r="G21" s="2"/>
      <c r="H21" s="14"/>
      <c r="I21" s="4"/>
      <c r="J21" s="2"/>
      <c r="K21" s="2"/>
      <c r="L21" s="2"/>
      <c r="M21" s="2"/>
      <c r="N21" s="2"/>
      <c r="O21" s="2"/>
      <c r="P21" s="2"/>
      <c r="Q21" s="2"/>
      <c r="R21" s="2"/>
      <c r="S21" s="2"/>
      <c r="T21" s="2"/>
      <c r="U21" s="2"/>
      <c r="V21" s="2"/>
      <c r="W21" s="2"/>
      <c r="X21" s="2"/>
      <c r="Y21" s="2"/>
      <c r="Z21" s="2"/>
      <c r="AA21" s="2"/>
      <c r="AB21" s="2"/>
    </row>
    <row r="22" spans="1:28" ht="15.75" customHeight="1">
      <c r="A22" s="2"/>
      <c r="B22" s="4"/>
      <c r="C22" s="2"/>
      <c r="D22" s="4"/>
      <c r="E22" s="4"/>
      <c r="F22" s="2"/>
      <c r="G22" s="2"/>
      <c r="H22" s="2"/>
      <c r="I22" s="4"/>
      <c r="J22" s="2"/>
      <c r="K22" s="2"/>
      <c r="L22" s="2"/>
      <c r="M22" s="2"/>
      <c r="N22" s="2"/>
      <c r="O22" s="2"/>
      <c r="P22" s="2"/>
      <c r="Q22" s="2"/>
      <c r="R22" s="2"/>
      <c r="S22" s="2"/>
      <c r="T22" s="2"/>
      <c r="U22" s="2"/>
      <c r="V22" s="2"/>
      <c r="W22" s="2"/>
      <c r="X22" s="2"/>
      <c r="Y22" s="2"/>
      <c r="Z22" s="2"/>
      <c r="AA22" s="2"/>
      <c r="AB22" s="2"/>
    </row>
    <row r="23" spans="1:28" ht="15.75" customHeight="1">
      <c r="A23" s="2"/>
      <c r="B23" s="4"/>
      <c r="C23" s="2"/>
      <c r="D23" s="4"/>
      <c r="E23" s="4"/>
      <c r="F23" s="2"/>
      <c r="G23" s="2"/>
      <c r="H23" s="2"/>
      <c r="I23" s="4"/>
      <c r="J23" s="2"/>
      <c r="K23" s="2"/>
      <c r="L23" s="2"/>
      <c r="M23" s="2"/>
      <c r="N23" s="2"/>
      <c r="O23" s="2"/>
      <c r="P23" s="2"/>
      <c r="Q23" s="2"/>
      <c r="R23" s="2"/>
      <c r="S23" s="2"/>
      <c r="T23" s="2"/>
      <c r="U23" s="2"/>
      <c r="V23" s="2"/>
      <c r="W23" s="2"/>
      <c r="X23" s="2"/>
      <c r="Y23" s="2"/>
      <c r="Z23" s="2"/>
      <c r="AA23" s="2"/>
      <c r="AB23" s="2"/>
    </row>
    <row r="24" spans="1:28" ht="15.75" customHeight="1">
      <c r="A24" s="2"/>
      <c r="B24" s="4"/>
      <c r="C24" s="2"/>
      <c r="D24" s="4"/>
      <c r="E24" s="4"/>
      <c r="F24" s="2"/>
      <c r="G24" s="2"/>
      <c r="H24" s="2"/>
      <c r="I24" s="4"/>
      <c r="J24" s="2"/>
      <c r="K24" s="2"/>
      <c r="L24" s="2"/>
      <c r="M24" s="2"/>
      <c r="N24" s="2"/>
      <c r="O24" s="2"/>
      <c r="P24" s="2"/>
      <c r="Q24" s="2"/>
      <c r="R24" s="2"/>
      <c r="S24" s="2"/>
      <c r="T24" s="2"/>
      <c r="U24" s="2"/>
      <c r="V24" s="2"/>
      <c r="W24" s="2"/>
      <c r="X24" s="2"/>
      <c r="Y24" s="2"/>
      <c r="Z24" s="2"/>
      <c r="AA24" s="2"/>
      <c r="AB24" s="2"/>
    </row>
    <row r="25" spans="1:28" ht="15.75" customHeight="1">
      <c r="A25" s="2"/>
      <c r="B25" s="4"/>
      <c r="C25" s="2"/>
      <c r="D25" s="4"/>
      <c r="E25" s="4"/>
      <c r="F25" s="2"/>
      <c r="G25" s="2"/>
      <c r="H25" s="2"/>
      <c r="I25" s="4"/>
      <c r="J25" s="2"/>
      <c r="K25" s="2"/>
      <c r="L25" s="2"/>
      <c r="M25" s="2"/>
      <c r="N25" s="2"/>
      <c r="O25" s="2"/>
      <c r="P25" s="2"/>
      <c r="Q25" s="2"/>
      <c r="R25" s="2"/>
      <c r="S25" s="2"/>
      <c r="T25" s="2"/>
      <c r="U25" s="2"/>
      <c r="V25" s="2"/>
      <c r="W25" s="2"/>
      <c r="X25" s="2"/>
      <c r="Y25" s="2"/>
      <c r="Z25" s="2"/>
      <c r="AA25" s="2"/>
      <c r="AB25" s="2"/>
    </row>
    <row r="26" spans="1:28" ht="15.75" customHeight="1">
      <c r="A26" s="2"/>
      <c r="B26" s="4"/>
      <c r="C26" s="2"/>
      <c r="D26" s="4"/>
      <c r="E26" s="4"/>
      <c r="F26" s="2"/>
      <c r="G26" s="2"/>
      <c r="H26" s="2"/>
      <c r="I26" s="4"/>
      <c r="J26" s="2"/>
      <c r="K26" s="2"/>
      <c r="L26" s="2"/>
      <c r="M26" s="2"/>
      <c r="N26" s="2"/>
      <c r="O26" s="2"/>
      <c r="P26" s="2"/>
      <c r="Q26" s="2"/>
      <c r="R26" s="2"/>
      <c r="S26" s="2"/>
      <c r="T26" s="2"/>
      <c r="U26" s="2"/>
      <c r="V26" s="2"/>
      <c r="W26" s="2"/>
      <c r="X26" s="2"/>
      <c r="Y26" s="2"/>
      <c r="Z26" s="2"/>
      <c r="AA26" s="2"/>
      <c r="AB26" s="2"/>
    </row>
    <row r="27" spans="1:28" ht="15.75" customHeight="1">
      <c r="A27" s="2"/>
      <c r="B27" s="4"/>
      <c r="C27" s="2"/>
      <c r="D27" s="4"/>
      <c r="E27" s="4"/>
      <c r="F27" s="2"/>
      <c r="G27" s="2"/>
      <c r="H27" s="2"/>
      <c r="I27" s="4"/>
      <c r="J27" s="2"/>
      <c r="K27" s="2"/>
      <c r="L27" s="2"/>
      <c r="M27" s="2"/>
      <c r="N27" s="2"/>
      <c r="O27" s="2"/>
      <c r="P27" s="2"/>
      <c r="Q27" s="2"/>
      <c r="R27" s="2"/>
      <c r="S27" s="2"/>
      <c r="T27" s="2"/>
      <c r="U27" s="2"/>
      <c r="V27" s="2"/>
      <c r="W27" s="2"/>
      <c r="X27" s="2"/>
      <c r="Y27" s="2"/>
      <c r="Z27" s="2"/>
      <c r="AA27" s="2"/>
      <c r="AB27" s="2"/>
    </row>
    <row r="28" spans="1:28" ht="15.75" customHeight="1">
      <c r="A28" s="2"/>
      <c r="B28" s="4"/>
      <c r="C28" s="2"/>
      <c r="D28" s="4"/>
      <c r="E28" s="4"/>
      <c r="F28" s="2"/>
      <c r="G28" s="2"/>
      <c r="H28" s="2"/>
      <c r="I28" s="4"/>
      <c r="J28" s="2"/>
      <c r="K28" s="2"/>
      <c r="L28" s="2"/>
      <c r="M28" s="2"/>
      <c r="N28" s="2"/>
      <c r="O28" s="2"/>
      <c r="P28" s="2"/>
      <c r="Q28" s="2"/>
      <c r="R28" s="2"/>
      <c r="S28" s="2"/>
      <c r="T28" s="2"/>
      <c r="U28" s="2"/>
      <c r="V28" s="2"/>
      <c r="W28" s="2"/>
      <c r="X28" s="2"/>
      <c r="Y28" s="2"/>
      <c r="Z28" s="2"/>
      <c r="AA28" s="2"/>
      <c r="AB28" s="2"/>
    </row>
    <row r="29" spans="1:28" ht="15.75" customHeight="1">
      <c r="A29" s="2"/>
      <c r="B29" s="4"/>
      <c r="C29" s="2"/>
      <c r="D29" s="4"/>
      <c r="E29" s="4"/>
      <c r="F29" s="2"/>
      <c r="G29" s="2"/>
      <c r="H29" s="2"/>
      <c r="I29" s="4"/>
      <c r="J29" s="2"/>
      <c r="K29" s="2"/>
      <c r="L29" s="2"/>
      <c r="M29" s="2"/>
      <c r="N29" s="2"/>
      <c r="O29" s="2"/>
      <c r="P29" s="2"/>
      <c r="Q29" s="2"/>
      <c r="R29" s="2"/>
      <c r="S29" s="2"/>
      <c r="T29" s="2"/>
      <c r="U29" s="2"/>
      <c r="V29" s="2"/>
      <c r="W29" s="2"/>
      <c r="X29" s="2"/>
      <c r="Y29" s="2"/>
      <c r="Z29" s="2"/>
      <c r="AA29" s="2"/>
      <c r="AB29" s="2"/>
    </row>
    <row r="30" spans="1:28" ht="15.75" customHeight="1">
      <c r="A30" s="2"/>
      <c r="B30" s="4"/>
      <c r="C30" s="2"/>
      <c r="D30" s="4"/>
      <c r="E30" s="4"/>
      <c r="F30" s="2"/>
      <c r="G30" s="2"/>
      <c r="H30" s="2"/>
      <c r="I30" s="4"/>
      <c r="J30" s="2"/>
      <c r="K30" s="2"/>
      <c r="L30" s="2"/>
      <c r="M30" s="2"/>
      <c r="N30" s="2"/>
      <c r="O30" s="2"/>
      <c r="P30" s="2"/>
      <c r="Q30" s="2"/>
      <c r="R30" s="2"/>
      <c r="S30" s="2"/>
      <c r="T30" s="2"/>
      <c r="U30" s="2"/>
      <c r="V30" s="2"/>
      <c r="W30" s="2"/>
      <c r="X30" s="2"/>
      <c r="Y30" s="2"/>
      <c r="Z30" s="2"/>
      <c r="AA30" s="2"/>
      <c r="AB30" s="2"/>
    </row>
    <row r="31" spans="1:28" ht="15.75" customHeight="1">
      <c r="A31" s="2"/>
      <c r="B31" s="4"/>
      <c r="C31" s="2"/>
      <c r="D31" s="4"/>
      <c r="E31" s="4"/>
      <c r="F31" s="2"/>
      <c r="G31" s="2"/>
      <c r="H31" s="2"/>
      <c r="I31" s="4"/>
      <c r="J31" s="2"/>
      <c r="K31" s="2"/>
      <c r="L31" s="2"/>
      <c r="M31" s="2"/>
      <c r="N31" s="2"/>
      <c r="O31" s="2"/>
      <c r="P31" s="2"/>
      <c r="Q31" s="2"/>
      <c r="R31" s="2"/>
      <c r="S31" s="2"/>
      <c r="T31" s="2"/>
      <c r="U31" s="2"/>
      <c r="V31" s="2"/>
      <c r="W31" s="2"/>
      <c r="X31" s="2"/>
      <c r="Y31" s="2"/>
      <c r="Z31" s="2"/>
      <c r="AA31" s="2"/>
      <c r="AB31" s="2"/>
    </row>
    <row r="32" spans="1:28" ht="15.75" customHeight="1">
      <c r="A32" s="2"/>
      <c r="B32" s="4"/>
      <c r="C32" s="2"/>
      <c r="D32" s="4"/>
      <c r="E32" s="4"/>
      <c r="F32" s="2"/>
      <c r="G32" s="2"/>
      <c r="H32" s="2"/>
      <c r="I32" s="4"/>
      <c r="J32" s="2"/>
      <c r="K32" s="2"/>
      <c r="L32" s="2"/>
      <c r="M32" s="2"/>
      <c r="N32" s="2"/>
      <c r="O32" s="2"/>
      <c r="P32" s="2"/>
      <c r="Q32" s="2"/>
      <c r="R32" s="2"/>
      <c r="S32" s="2"/>
      <c r="T32" s="2"/>
      <c r="U32" s="2"/>
      <c r="V32" s="2"/>
      <c r="W32" s="2"/>
      <c r="X32" s="2"/>
      <c r="Y32" s="2"/>
      <c r="Z32" s="2"/>
      <c r="AA32" s="2"/>
      <c r="AB32" s="2"/>
    </row>
    <row r="33" spans="1:28" ht="15.75" customHeight="1">
      <c r="A33" s="2"/>
      <c r="B33" s="4"/>
      <c r="C33" s="2"/>
      <c r="D33" s="4"/>
      <c r="E33" s="4"/>
      <c r="F33" s="2"/>
      <c r="G33" s="2"/>
      <c r="H33" s="2"/>
      <c r="I33" s="4"/>
      <c r="J33" s="2"/>
      <c r="K33" s="2"/>
      <c r="L33" s="2"/>
      <c r="M33" s="2"/>
      <c r="N33" s="2"/>
      <c r="O33" s="2"/>
      <c r="P33" s="2"/>
      <c r="Q33" s="2"/>
      <c r="R33" s="2"/>
      <c r="S33" s="2"/>
      <c r="T33" s="2"/>
      <c r="U33" s="2"/>
      <c r="V33" s="2"/>
      <c r="W33" s="2"/>
      <c r="X33" s="2"/>
      <c r="Y33" s="2"/>
      <c r="Z33" s="2"/>
      <c r="AA33" s="2"/>
      <c r="AB33" s="2"/>
    </row>
    <row r="34" spans="1:28" ht="15.75" customHeight="1">
      <c r="A34" s="2"/>
      <c r="B34" s="4"/>
      <c r="C34" s="2"/>
      <c r="D34" s="4"/>
      <c r="E34" s="4"/>
      <c r="F34" s="2"/>
      <c r="G34" s="2"/>
      <c r="H34" s="2"/>
      <c r="I34" s="4"/>
      <c r="J34" s="2"/>
      <c r="K34" s="2"/>
      <c r="L34" s="2"/>
      <c r="M34" s="2"/>
      <c r="N34" s="2"/>
      <c r="O34" s="2"/>
      <c r="P34" s="2"/>
      <c r="Q34" s="2"/>
      <c r="R34" s="2"/>
      <c r="S34" s="2"/>
      <c r="T34" s="2"/>
      <c r="U34" s="2"/>
      <c r="V34" s="2"/>
      <c r="W34" s="2"/>
      <c r="X34" s="2"/>
      <c r="Y34" s="2"/>
      <c r="Z34" s="2"/>
      <c r="AA34" s="2"/>
      <c r="AB34" s="2"/>
    </row>
    <row r="35" spans="1:28" ht="15.75" customHeight="1">
      <c r="A35" s="2"/>
      <c r="B35" s="4"/>
      <c r="C35" s="2"/>
      <c r="D35" s="4"/>
      <c r="E35" s="4"/>
      <c r="F35" s="2"/>
      <c r="G35" s="2"/>
      <c r="H35" s="2"/>
      <c r="I35" s="4"/>
      <c r="J35" s="2"/>
      <c r="K35" s="2"/>
      <c r="L35" s="2"/>
      <c r="M35" s="2"/>
      <c r="N35" s="2"/>
      <c r="O35" s="2"/>
      <c r="P35" s="2"/>
      <c r="Q35" s="2"/>
      <c r="R35" s="2"/>
      <c r="S35" s="2"/>
      <c r="T35" s="2"/>
      <c r="U35" s="2"/>
      <c r="V35" s="2"/>
      <c r="W35" s="2"/>
      <c r="X35" s="2"/>
      <c r="Y35" s="2"/>
      <c r="Z35" s="2"/>
      <c r="AA35" s="2"/>
      <c r="AB35" s="2"/>
    </row>
    <row r="36" spans="1:28" ht="15.75" customHeight="1">
      <c r="A36" s="2"/>
      <c r="B36" s="4"/>
      <c r="C36" s="2"/>
      <c r="D36" s="4"/>
      <c r="E36" s="4"/>
      <c r="F36" s="2"/>
      <c r="G36" s="2"/>
      <c r="H36" s="2"/>
      <c r="I36" s="4"/>
      <c r="J36" s="2"/>
      <c r="K36" s="2"/>
      <c r="L36" s="2"/>
      <c r="M36" s="2"/>
      <c r="N36" s="2"/>
      <c r="O36" s="2"/>
      <c r="P36" s="2"/>
      <c r="Q36" s="2"/>
      <c r="R36" s="2"/>
      <c r="S36" s="2"/>
      <c r="T36" s="2"/>
      <c r="U36" s="2"/>
      <c r="V36" s="2"/>
      <c r="W36" s="2"/>
      <c r="X36" s="2"/>
      <c r="Y36" s="2"/>
      <c r="Z36" s="2"/>
      <c r="AA36" s="2"/>
      <c r="AB36" s="2"/>
    </row>
    <row r="37" spans="1:28" ht="15.75" customHeight="1">
      <c r="A37" s="2"/>
      <c r="B37" s="4"/>
      <c r="C37" s="2"/>
      <c r="D37" s="4"/>
      <c r="E37" s="4"/>
      <c r="F37" s="2"/>
      <c r="G37" s="2"/>
      <c r="H37" s="2"/>
      <c r="I37" s="4"/>
      <c r="J37" s="2"/>
      <c r="K37" s="2"/>
      <c r="L37" s="2"/>
      <c r="M37" s="2"/>
      <c r="N37" s="2"/>
      <c r="O37" s="2"/>
      <c r="P37" s="2"/>
      <c r="Q37" s="2"/>
      <c r="R37" s="2"/>
      <c r="S37" s="2"/>
      <c r="T37" s="2"/>
      <c r="U37" s="2"/>
      <c r="V37" s="2"/>
      <c r="W37" s="2"/>
      <c r="X37" s="2"/>
      <c r="Y37" s="2"/>
      <c r="Z37" s="2"/>
      <c r="AA37" s="2"/>
      <c r="AB37" s="2"/>
    </row>
    <row r="38" spans="1:28" ht="15.75" customHeight="1">
      <c r="A38" s="2"/>
      <c r="B38" s="4"/>
      <c r="C38" s="2"/>
      <c r="D38" s="4"/>
      <c r="E38" s="4"/>
      <c r="F38" s="2"/>
      <c r="G38" s="2"/>
      <c r="H38" s="2"/>
      <c r="I38" s="4"/>
      <c r="J38" s="2"/>
      <c r="K38" s="2"/>
      <c r="L38" s="2"/>
      <c r="M38" s="2"/>
      <c r="N38" s="2"/>
      <c r="O38" s="2"/>
      <c r="P38" s="2"/>
      <c r="Q38" s="2"/>
      <c r="R38" s="2"/>
      <c r="S38" s="2"/>
      <c r="T38" s="2"/>
      <c r="U38" s="2"/>
      <c r="V38" s="2"/>
      <c r="W38" s="2"/>
      <c r="X38" s="2"/>
      <c r="Y38" s="2"/>
      <c r="Z38" s="2"/>
      <c r="AA38" s="2"/>
      <c r="AB38" s="2"/>
    </row>
    <row r="39" spans="1:28" ht="15.75" customHeight="1">
      <c r="A39" s="2"/>
      <c r="B39" s="4"/>
      <c r="C39" s="2"/>
      <c r="D39" s="4"/>
      <c r="E39" s="4"/>
      <c r="F39" s="2"/>
      <c r="G39" s="2"/>
      <c r="H39" s="2"/>
      <c r="I39" s="4"/>
      <c r="J39" s="2"/>
      <c r="K39" s="2"/>
      <c r="L39" s="2"/>
      <c r="M39" s="2"/>
      <c r="N39" s="2"/>
      <c r="O39" s="2"/>
      <c r="P39" s="2"/>
      <c r="Q39" s="2"/>
      <c r="R39" s="2"/>
      <c r="S39" s="2"/>
      <c r="T39" s="2"/>
      <c r="U39" s="2"/>
      <c r="V39" s="2"/>
      <c r="W39" s="2"/>
      <c r="X39" s="2"/>
      <c r="Y39" s="2"/>
      <c r="Z39" s="2"/>
      <c r="AA39" s="2"/>
      <c r="AB39" s="2"/>
    </row>
    <row r="40" spans="1:28" ht="15.75" customHeight="1">
      <c r="A40" s="2"/>
      <c r="B40" s="4"/>
      <c r="C40" s="2"/>
      <c r="D40" s="4"/>
      <c r="E40" s="4"/>
      <c r="F40" s="2"/>
      <c r="G40" s="2"/>
      <c r="H40" s="2"/>
      <c r="I40" s="4"/>
      <c r="J40" s="2"/>
      <c r="K40" s="2"/>
      <c r="L40" s="2"/>
      <c r="M40" s="2"/>
      <c r="N40" s="2"/>
      <c r="O40" s="2"/>
      <c r="P40" s="2"/>
      <c r="Q40" s="2"/>
      <c r="R40" s="2"/>
      <c r="S40" s="2"/>
      <c r="T40" s="2"/>
      <c r="U40" s="2"/>
      <c r="V40" s="2"/>
      <c r="W40" s="2"/>
      <c r="X40" s="2"/>
      <c r="Y40" s="2"/>
      <c r="Z40" s="2"/>
      <c r="AA40" s="2"/>
      <c r="AB40" s="2"/>
    </row>
    <row r="41" spans="1:28" ht="15.75" customHeight="1">
      <c r="A41" s="2"/>
      <c r="B41" s="4"/>
      <c r="C41" s="2"/>
      <c r="D41" s="4"/>
      <c r="E41" s="4"/>
      <c r="F41" s="2"/>
      <c r="G41" s="2"/>
      <c r="H41" s="2"/>
      <c r="I41" s="4"/>
      <c r="J41" s="2"/>
      <c r="K41" s="2"/>
      <c r="L41" s="2"/>
      <c r="M41" s="2"/>
      <c r="N41" s="2"/>
      <c r="O41" s="2"/>
      <c r="P41" s="2"/>
      <c r="Q41" s="2"/>
      <c r="R41" s="2"/>
      <c r="S41" s="2"/>
      <c r="T41" s="2"/>
      <c r="U41" s="2"/>
      <c r="V41" s="2"/>
      <c r="W41" s="2"/>
      <c r="X41" s="2"/>
      <c r="Y41" s="2"/>
      <c r="Z41" s="2"/>
      <c r="AA41" s="2"/>
      <c r="AB41" s="2"/>
    </row>
    <row r="42" spans="1:28" ht="15.75" customHeight="1">
      <c r="A42" s="2"/>
      <c r="B42" s="4"/>
      <c r="C42" s="2"/>
      <c r="D42" s="4"/>
      <c r="E42" s="4"/>
      <c r="F42" s="2"/>
      <c r="G42" s="2"/>
      <c r="H42" s="2"/>
      <c r="I42" s="4"/>
      <c r="J42" s="2"/>
      <c r="K42" s="2"/>
      <c r="L42" s="2"/>
      <c r="M42" s="2"/>
      <c r="N42" s="2"/>
      <c r="O42" s="2"/>
      <c r="P42" s="2"/>
      <c r="Q42" s="2"/>
      <c r="R42" s="2"/>
      <c r="S42" s="2"/>
      <c r="T42" s="2"/>
      <c r="U42" s="2"/>
      <c r="V42" s="2"/>
      <c r="W42" s="2"/>
      <c r="X42" s="2"/>
      <c r="Y42" s="2"/>
      <c r="Z42" s="2"/>
      <c r="AA42" s="2"/>
      <c r="AB42" s="2"/>
    </row>
    <row r="43" spans="1:28" ht="15.75" customHeight="1">
      <c r="A43" s="2"/>
      <c r="B43" s="4"/>
      <c r="C43" s="2"/>
      <c r="D43" s="4"/>
      <c r="E43" s="4"/>
      <c r="F43" s="2"/>
      <c r="G43" s="2"/>
      <c r="H43" s="2"/>
      <c r="I43" s="4"/>
      <c r="J43" s="2"/>
      <c r="K43" s="2"/>
      <c r="L43" s="2"/>
      <c r="M43" s="2"/>
      <c r="N43" s="2"/>
      <c r="O43" s="2"/>
      <c r="P43" s="2"/>
      <c r="Q43" s="2"/>
      <c r="R43" s="2"/>
      <c r="S43" s="2"/>
      <c r="T43" s="2"/>
      <c r="U43" s="2"/>
      <c r="V43" s="2"/>
      <c r="W43" s="2"/>
      <c r="X43" s="2"/>
      <c r="Y43" s="2"/>
      <c r="Z43" s="2"/>
      <c r="AA43" s="2"/>
      <c r="AB43" s="2"/>
    </row>
    <row r="44" spans="1:28" ht="15.75" customHeight="1">
      <c r="A44" s="2"/>
      <c r="B44" s="4"/>
      <c r="C44" s="2"/>
      <c r="D44" s="4"/>
      <c r="E44" s="4"/>
      <c r="F44" s="2"/>
      <c r="G44" s="2"/>
      <c r="H44" s="2"/>
      <c r="I44" s="4"/>
      <c r="J44" s="2"/>
      <c r="K44" s="2"/>
      <c r="L44" s="2"/>
      <c r="M44" s="2"/>
      <c r="N44" s="2"/>
      <c r="O44" s="2"/>
      <c r="P44" s="2"/>
      <c r="Q44" s="2"/>
      <c r="R44" s="2"/>
      <c r="S44" s="2"/>
      <c r="T44" s="2"/>
      <c r="U44" s="2"/>
      <c r="V44" s="2"/>
      <c r="W44" s="2"/>
      <c r="X44" s="2"/>
      <c r="Y44" s="2"/>
      <c r="Z44" s="2"/>
      <c r="AA44" s="2"/>
      <c r="AB44" s="2"/>
    </row>
    <row r="45" spans="1:28" ht="15.75" customHeight="1">
      <c r="A45" s="2"/>
      <c r="B45" s="4"/>
      <c r="C45" s="2"/>
      <c r="D45" s="4"/>
      <c r="E45" s="4"/>
      <c r="F45" s="2"/>
      <c r="G45" s="2"/>
      <c r="H45" s="2"/>
      <c r="I45" s="4"/>
      <c r="J45" s="2"/>
      <c r="K45" s="2"/>
      <c r="L45" s="2"/>
      <c r="M45" s="2"/>
      <c r="N45" s="2"/>
      <c r="O45" s="2"/>
      <c r="P45" s="2"/>
      <c r="Q45" s="2"/>
      <c r="R45" s="2"/>
      <c r="S45" s="2"/>
      <c r="T45" s="2"/>
      <c r="U45" s="2"/>
      <c r="V45" s="2"/>
      <c r="W45" s="2"/>
      <c r="X45" s="2"/>
      <c r="Y45" s="2"/>
      <c r="Z45" s="2"/>
      <c r="AA45" s="2"/>
      <c r="AB45" s="2"/>
    </row>
    <row r="46" spans="1:28" ht="15.75" customHeight="1">
      <c r="A46" s="2"/>
      <c r="B46" s="4"/>
      <c r="C46" s="2"/>
      <c r="D46" s="4"/>
      <c r="E46" s="4"/>
      <c r="F46" s="2"/>
      <c r="G46" s="2"/>
      <c r="H46" s="2"/>
      <c r="I46" s="4"/>
      <c r="J46" s="2"/>
      <c r="K46" s="2"/>
      <c r="L46" s="2"/>
      <c r="M46" s="2"/>
      <c r="N46" s="2"/>
      <c r="O46" s="2"/>
      <c r="P46" s="2"/>
      <c r="Q46" s="2"/>
      <c r="R46" s="2"/>
      <c r="S46" s="2"/>
      <c r="T46" s="2"/>
      <c r="U46" s="2"/>
      <c r="V46" s="2"/>
      <c r="W46" s="2"/>
      <c r="X46" s="2"/>
      <c r="Y46" s="2"/>
      <c r="Z46" s="2"/>
      <c r="AA46" s="2"/>
      <c r="AB46" s="2"/>
    </row>
    <row r="47" spans="1:28" ht="15.75" customHeight="1">
      <c r="A47" s="2"/>
      <c r="B47" s="4"/>
      <c r="C47" s="2"/>
      <c r="D47" s="4"/>
      <c r="E47" s="4"/>
      <c r="F47" s="2"/>
      <c r="G47" s="2"/>
      <c r="H47" s="2"/>
      <c r="I47" s="4"/>
      <c r="J47" s="2"/>
      <c r="K47" s="2"/>
      <c r="L47" s="2"/>
      <c r="M47" s="2"/>
      <c r="N47" s="2"/>
      <c r="O47" s="2"/>
      <c r="P47" s="2"/>
      <c r="Q47" s="2"/>
      <c r="R47" s="2"/>
      <c r="S47" s="2"/>
      <c r="T47" s="2"/>
      <c r="U47" s="2"/>
      <c r="V47" s="2"/>
      <c r="W47" s="2"/>
      <c r="X47" s="2"/>
      <c r="Y47" s="2"/>
      <c r="Z47" s="2"/>
      <c r="AA47" s="2"/>
      <c r="AB47" s="2"/>
    </row>
    <row r="48" spans="1:28" ht="15.75" customHeight="1">
      <c r="A48" s="2"/>
      <c r="B48" s="4"/>
      <c r="C48" s="2"/>
      <c r="D48" s="4"/>
      <c r="E48" s="4"/>
      <c r="F48" s="2"/>
      <c r="G48" s="2"/>
      <c r="H48" s="2"/>
      <c r="I48" s="4"/>
      <c r="J48" s="2"/>
      <c r="K48" s="2"/>
      <c r="L48" s="2"/>
      <c r="M48" s="2"/>
      <c r="N48" s="2"/>
      <c r="O48" s="2"/>
      <c r="P48" s="2"/>
      <c r="Q48" s="2"/>
      <c r="R48" s="2"/>
      <c r="S48" s="2"/>
      <c r="T48" s="2"/>
      <c r="U48" s="2"/>
      <c r="V48" s="2"/>
      <c r="W48" s="2"/>
      <c r="X48" s="2"/>
      <c r="Y48" s="2"/>
      <c r="Z48" s="2"/>
      <c r="AA48" s="2"/>
      <c r="AB48" s="2"/>
    </row>
    <row r="49" spans="1:28" ht="15.75" customHeight="1">
      <c r="A49" s="2"/>
      <c r="B49" s="4"/>
      <c r="C49" s="2"/>
      <c r="D49" s="4"/>
      <c r="E49" s="4"/>
      <c r="F49" s="2"/>
      <c r="G49" s="2"/>
      <c r="H49" s="2"/>
      <c r="I49" s="4"/>
      <c r="J49" s="2"/>
      <c r="K49" s="2"/>
      <c r="L49" s="2"/>
      <c r="M49" s="2"/>
      <c r="N49" s="2"/>
      <c r="O49" s="2"/>
      <c r="P49" s="2"/>
      <c r="Q49" s="2"/>
      <c r="R49" s="2"/>
      <c r="S49" s="2"/>
      <c r="T49" s="2"/>
      <c r="U49" s="2"/>
      <c r="V49" s="2"/>
      <c r="W49" s="2"/>
      <c r="X49" s="2"/>
      <c r="Y49" s="2"/>
      <c r="Z49" s="2"/>
      <c r="AA49" s="2"/>
      <c r="AB49" s="2"/>
    </row>
    <row r="50" spans="1:28" ht="15.75" customHeight="1">
      <c r="A50" s="2"/>
      <c r="B50" s="4"/>
      <c r="C50" s="2"/>
      <c r="D50" s="4"/>
      <c r="E50" s="4"/>
      <c r="F50" s="2"/>
      <c r="G50" s="2"/>
      <c r="H50" s="2"/>
      <c r="I50" s="4"/>
      <c r="J50" s="2"/>
      <c r="K50" s="2"/>
      <c r="L50" s="2"/>
      <c r="M50" s="2"/>
      <c r="N50" s="2"/>
      <c r="O50" s="2"/>
      <c r="P50" s="2"/>
      <c r="Q50" s="2"/>
      <c r="R50" s="2"/>
      <c r="S50" s="2"/>
      <c r="T50" s="2"/>
      <c r="U50" s="2"/>
      <c r="V50" s="2"/>
      <c r="W50" s="2"/>
      <c r="X50" s="2"/>
      <c r="Y50" s="2"/>
      <c r="Z50" s="2"/>
      <c r="AA50" s="2"/>
      <c r="AB50" s="2"/>
    </row>
    <row r="51" spans="1:28" ht="15.75" customHeight="1">
      <c r="A51" s="2"/>
      <c r="B51" s="4"/>
      <c r="C51" s="2"/>
      <c r="D51" s="4"/>
      <c r="E51" s="4"/>
      <c r="F51" s="2"/>
      <c r="G51" s="2"/>
      <c r="H51" s="2"/>
      <c r="I51" s="4"/>
      <c r="J51" s="2"/>
      <c r="K51" s="2"/>
      <c r="L51" s="2"/>
      <c r="M51" s="2"/>
      <c r="N51" s="2"/>
      <c r="O51" s="2"/>
      <c r="P51" s="2"/>
      <c r="Q51" s="2"/>
      <c r="R51" s="2"/>
      <c r="S51" s="2"/>
      <c r="T51" s="2"/>
      <c r="U51" s="2"/>
      <c r="V51" s="2"/>
      <c r="W51" s="2"/>
      <c r="X51" s="2"/>
      <c r="Y51" s="2"/>
      <c r="Z51" s="2"/>
      <c r="AA51" s="2"/>
      <c r="AB51" s="2"/>
    </row>
    <row r="52" spans="1:28" ht="15.75" customHeight="1">
      <c r="A52" s="2"/>
      <c r="B52" s="4"/>
      <c r="C52" s="2"/>
      <c r="D52" s="4"/>
      <c r="E52" s="4"/>
      <c r="F52" s="2"/>
      <c r="G52" s="2"/>
      <c r="H52" s="2"/>
      <c r="I52" s="4"/>
      <c r="J52" s="2"/>
      <c r="K52" s="2"/>
      <c r="L52" s="2"/>
      <c r="M52" s="2"/>
      <c r="N52" s="2"/>
      <c r="O52" s="2"/>
      <c r="P52" s="2"/>
      <c r="Q52" s="2"/>
      <c r="R52" s="2"/>
      <c r="S52" s="2"/>
      <c r="T52" s="2"/>
      <c r="U52" s="2"/>
      <c r="V52" s="2"/>
      <c r="W52" s="2"/>
      <c r="X52" s="2"/>
      <c r="Y52" s="2"/>
      <c r="Z52" s="2"/>
      <c r="AA52" s="2"/>
      <c r="AB52" s="2"/>
    </row>
    <row r="53" spans="1:28" ht="15.75" customHeight="1">
      <c r="A53" s="2"/>
      <c r="B53" s="4"/>
      <c r="C53" s="2"/>
      <c r="D53" s="4"/>
      <c r="E53" s="4"/>
      <c r="F53" s="2"/>
      <c r="G53" s="2"/>
      <c r="H53" s="2"/>
      <c r="I53" s="4"/>
      <c r="J53" s="2"/>
      <c r="K53" s="2"/>
      <c r="L53" s="2"/>
      <c r="M53" s="2"/>
      <c r="N53" s="2"/>
      <c r="O53" s="2"/>
      <c r="P53" s="2"/>
      <c r="Q53" s="2"/>
      <c r="R53" s="2"/>
      <c r="S53" s="2"/>
      <c r="T53" s="2"/>
      <c r="U53" s="2"/>
      <c r="V53" s="2"/>
      <c r="W53" s="2"/>
      <c r="X53" s="2"/>
      <c r="Y53" s="2"/>
      <c r="Z53" s="2"/>
      <c r="AA53" s="2"/>
      <c r="AB53" s="2"/>
    </row>
    <row r="54" spans="1:28" ht="15.75" customHeight="1">
      <c r="A54" s="2"/>
      <c r="B54" s="4"/>
      <c r="C54" s="2"/>
      <c r="D54" s="4"/>
      <c r="E54" s="4"/>
      <c r="F54" s="2"/>
      <c r="G54" s="2"/>
      <c r="H54" s="2"/>
      <c r="I54" s="4"/>
      <c r="J54" s="2"/>
      <c r="K54" s="2"/>
      <c r="L54" s="2"/>
      <c r="M54" s="2"/>
      <c r="N54" s="2"/>
      <c r="O54" s="2"/>
      <c r="P54" s="2"/>
      <c r="Q54" s="2"/>
      <c r="R54" s="2"/>
      <c r="S54" s="2"/>
      <c r="T54" s="2"/>
      <c r="U54" s="2"/>
      <c r="V54" s="2"/>
      <c r="W54" s="2"/>
      <c r="X54" s="2"/>
      <c r="Y54" s="2"/>
      <c r="Z54" s="2"/>
      <c r="AA54" s="2"/>
      <c r="AB54" s="2"/>
    </row>
    <row r="55" spans="1:28" ht="15.75" customHeight="1">
      <c r="A55" s="2"/>
      <c r="B55" s="4"/>
      <c r="C55" s="2"/>
      <c r="D55" s="4"/>
      <c r="E55" s="4"/>
      <c r="F55" s="2"/>
      <c r="G55" s="2"/>
      <c r="H55" s="2"/>
      <c r="I55" s="4"/>
      <c r="J55" s="2"/>
      <c r="K55" s="2"/>
      <c r="L55" s="2"/>
      <c r="M55" s="2"/>
      <c r="N55" s="2"/>
      <c r="O55" s="2"/>
      <c r="P55" s="2"/>
      <c r="Q55" s="2"/>
      <c r="R55" s="2"/>
      <c r="S55" s="2"/>
      <c r="T55" s="2"/>
      <c r="U55" s="2"/>
      <c r="V55" s="2"/>
      <c r="W55" s="2"/>
      <c r="X55" s="2"/>
      <c r="Y55" s="2"/>
      <c r="Z55" s="2"/>
      <c r="AA55" s="2"/>
      <c r="AB55" s="2"/>
    </row>
    <row r="56" spans="1:28" ht="15.75" customHeight="1">
      <c r="A56" s="2"/>
      <c r="B56" s="4"/>
      <c r="C56" s="2"/>
      <c r="D56" s="4"/>
      <c r="E56" s="4"/>
      <c r="F56" s="2"/>
      <c r="G56" s="2"/>
      <c r="H56" s="2"/>
      <c r="I56" s="4"/>
      <c r="J56" s="2"/>
      <c r="K56" s="2"/>
      <c r="L56" s="2"/>
      <c r="M56" s="2"/>
      <c r="N56" s="2"/>
      <c r="O56" s="2"/>
      <c r="P56" s="2"/>
      <c r="Q56" s="2"/>
      <c r="R56" s="2"/>
      <c r="S56" s="2"/>
      <c r="T56" s="2"/>
      <c r="U56" s="2"/>
      <c r="V56" s="2"/>
      <c r="W56" s="2"/>
      <c r="X56" s="2"/>
      <c r="Y56" s="2"/>
      <c r="Z56" s="2"/>
      <c r="AA56" s="2"/>
      <c r="AB56" s="2"/>
    </row>
    <row r="57" spans="1:28" ht="15.75" customHeight="1">
      <c r="A57" s="2"/>
      <c r="B57" s="4"/>
      <c r="C57" s="2"/>
      <c r="D57" s="4"/>
      <c r="E57" s="4"/>
      <c r="F57" s="2"/>
      <c r="G57" s="2"/>
      <c r="H57" s="2"/>
      <c r="I57" s="4"/>
      <c r="J57" s="2"/>
      <c r="K57" s="2"/>
      <c r="L57" s="2"/>
      <c r="M57" s="2"/>
      <c r="N57" s="2"/>
      <c r="O57" s="2"/>
      <c r="P57" s="2"/>
      <c r="Q57" s="2"/>
      <c r="R57" s="2"/>
      <c r="S57" s="2"/>
      <c r="T57" s="2"/>
      <c r="U57" s="2"/>
      <c r="V57" s="2"/>
      <c r="W57" s="2"/>
      <c r="X57" s="2"/>
      <c r="Y57" s="2"/>
      <c r="Z57" s="2"/>
      <c r="AA57" s="2"/>
      <c r="AB57" s="2"/>
    </row>
    <row r="58" spans="1:28" ht="15.75" customHeight="1">
      <c r="A58" s="2"/>
      <c r="B58" s="4"/>
      <c r="C58" s="2"/>
      <c r="D58" s="4"/>
      <c r="E58" s="4"/>
      <c r="F58" s="2"/>
      <c r="G58" s="2"/>
      <c r="H58" s="2"/>
      <c r="I58" s="4"/>
      <c r="J58" s="2"/>
      <c r="K58" s="2"/>
      <c r="L58" s="2"/>
      <c r="M58" s="2"/>
      <c r="N58" s="2"/>
      <c r="O58" s="2"/>
      <c r="P58" s="2"/>
      <c r="Q58" s="2"/>
      <c r="R58" s="2"/>
      <c r="S58" s="2"/>
      <c r="T58" s="2"/>
      <c r="U58" s="2"/>
      <c r="V58" s="2"/>
      <c r="W58" s="2"/>
      <c r="X58" s="2"/>
      <c r="Y58" s="2"/>
      <c r="Z58" s="2"/>
      <c r="AA58" s="2"/>
      <c r="AB58" s="2"/>
    </row>
    <row r="59" spans="1:28" ht="15.75" customHeight="1">
      <c r="A59" s="2"/>
      <c r="B59" s="4"/>
      <c r="C59" s="2"/>
      <c r="D59" s="4"/>
      <c r="E59" s="4"/>
      <c r="F59" s="2"/>
      <c r="G59" s="2"/>
      <c r="H59" s="2"/>
      <c r="I59" s="4"/>
      <c r="J59" s="2"/>
      <c r="K59" s="2"/>
      <c r="L59" s="2"/>
      <c r="M59" s="2"/>
      <c r="N59" s="2"/>
      <c r="O59" s="2"/>
      <c r="P59" s="2"/>
      <c r="Q59" s="2"/>
      <c r="R59" s="2"/>
      <c r="S59" s="2"/>
      <c r="T59" s="2"/>
      <c r="U59" s="2"/>
      <c r="V59" s="2"/>
      <c r="W59" s="2"/>
      <c r="X59" s="2"/>
      <c r="Y59" s="2"/>
      <c r="Z59" s="2"/>
      <c r="AA59" s="2"/>
      <c r="AB59" s="2"/>
    </row>
    <row r="60" spans="1:28" ht="15.75" customHeight="1">
      <c r="A60" s="2"/>
      <c r="B60" s="4"/>
      <c r="C60" s="2"/>
      <c r="D60" s="4"/>
      <c r="E60" s="4"/>
      <c r="F60" s="2"/>
      <c r="G60" s="2"/>
      <c r="H60" s="2"/>
      <c r="I60" s="4"/>
      <c r="J60" s="2"/>
      <c r="K60" s="2"/>
      <c r="L60" s="2"/>
      <c r="M60" s="2"/>
      <c r="N60" s="2"/>
      <c r="O60" s="2"/>
      <c r="P60" s="2"/>
      <c r="Q60" s="2"/>
      <c r="R60" s="2"/>
      <c r="S60" s="2"/>
      <c r="T60" s="2"/>
      <c r="U60" s="2"/>
      <c r="V60" s="2"/>
      <c r="W60" s="2"/>
      <c r="X60" s="2"/>
      <c r="Y60" s="2"/>
      <c r="Z60" s="2"/>
      <c r="AA60" s="2"/>
      <c r="AB60" s="2"/>
    </row>
    <row r="61" spans="1:28" ht="15.75" customHeight="1">
      <c r="A61" s="2"/>
      <c r="B61" s="4"/>
      <c r="C61" s="2"/>
      <c r="D61" s="4"/>
      <c r="E61" s="4"/>
      <c r="F61" s="2"/>
      <c r="G61" s="2"/>
      <c r="H61" s="2"/>
      <c r="I61" s="4"/>
      <c r="J61" s="2"/>
      <c r="K61" s="2"/>
      <c r="L61" s="2"/>
      <c r="M61" s="2"/>
      <c r="N61" s="2"/>
      <c r="O61" s="2"/>
      <c r="P61" s="2"/>
      <c r="Q61" s="2"/>
      <c r="R61" s="2"/>
      <c r="S61" s="2"/>
      <c r="T61" s="2"/>
      <c r="U61" s="2"/>
      <c r="V61" s="2"/>
      <c r="W61" s="2"/>
      <c r="X61" s="2"/>
      <c r="Y61" s="2"/>
      <c r="Z61" s="2"/>
      <c r="AA61" s="2"/>
      <c r="AB61" s="2"/>
    </row>
    <row r="62" spans="1:28" ht="15.75" customHeight="1">
      <c r="A62" s="2"/>
      <c r="B62" s="4"/>
      <c r="C62" s="2"/>
      <c r="D62" s="4"/>
      <c r="E62" s="4"/>
      <c r="F62" s="2"/>
      <c r="G62" s="2"/>
      <c r="H62" s="2"/>
      <c r="I62" s="4"/>
      <c r="J62" s="2"/>
      <c r="K62" s="2"/>
      <c r="L62" s="2"/>
      <c r="M62" s="2"/>
      <c r="N62" s="2"/>
      <c r="O62" s="2"/>
      <c r="P62" s="2"/>
      <c r="Q62" s="2"/>
      <c r="R62" s="2"/>
      <c r="S62" s="2"/>
      <c r="T62" s="2"/>
      <c r="U62" s="2"/>
      <c r="V62" s="2"/>
      <c r="W62" s="2"/>
      <c r="X62" s="2"/>
      <c r="Y62" s="2"/>
      <c r="Z62" s="2"/>
      <c r="AA62" s="2"/>
      <c r="AB62" s="2"/>
    </row>
    <row r="63" spans="1:28" ht="15.75" customHeight="1">
      <c r="A63" s="2"/>
      <c r="B63" s="4"/>
      <c r="C63" s="2"/>
      <c r="D63" s="4"/>
      <c r="E63" s="4"/>
      <c r="F63" s="2"/>
      <c r="G63" s="2"/>
      <c r="H63" s="2"/>
      <c r="I63" s="4"/>
      <c r="J63" s="2"/>
      <c r="K63" s="2"/>
      <c r="L63" s="2"/>
      <c r="M63" s="2"/>
      <c r="N63" s="2"/>
      <c r="O63" s="2"/>
      <c r="P63" s="2"/>
      <c r="Q63" s="2"/>
      <c r="R63" s="2"/>
      <c r="S63" s="2"/>
      <c r="T63" s="2"/>
      <c r="U63" s="2"/>
      <c r="V63" s="2"/>
      <c r="W63" s="2"/>
      <c r="X63" s="2"/>
      <c r="Y63" s="2"/>
      <c r="Z63" s="2"/>
      <c r="AA63" s="2"/>
      <c r="AB63" s="2"/>
    </row>
    <row r="64" spans="1:28" ht="15.75" customHeight="1">
      <c r="A64" s="2"/>
      <c r="B64" s="4"/>
      <c r="C64" s="2"/>
      <c r="D64" s="4"/>
      <c r="E64" s="4"/>
      <c r="F64" s="2"/>
      <c r="G64" s="2"/>
      <c r="H64" s="2"/>
      <c r="I64" s="4"/>
      <c r="J64" s="2"/>
      <c r="K64" s="2"/>
      <c r="L64" s="2"/>
      <c r="M64" s="2"/>
      <c r="N64" s="2"/>
      <c r="O64" s="2"/>
      <c r="P64" s="2"/>
      <c r="Q64" s="2"/>
      <c r="R64" s="2"/>
      <c r="S64" s="2"/>
      <c r="T64" s="2"/>
      <c r="U64" s="2"/>
      <c r="V64" s="2"/>
      <c r="W64" s="2"/>
      <c r="X64" s="2"/>
      <c r="Y64" s="2"/>
      <c r="Z64" s="2"/>
      <c r="AA64" s="2"/>
      <c r="AB64" s="2"/>
    </row>
    <row r="65" spans="1:28" ht="15.75" customHeight="1">
      <c r="A65" s="2"/>
      <c r="B65" s="4"/>
      <c r="C65" s="2"/>
      <c r="D65" s="4"/>
      <c r="E65" s="4"/>
      <c r="F65" s="2"/>
      <c r="G65" s="2"/>
      <c r="H65" s="2"/>
      <c r="I65" s="4"/>
      <c r="J65" s="2"/>
      <c r="K65" s="2"/>
      <c r="L65" s="2"/>
      <c r="M65" s="2"/>
      <c r="N65" s="2"/>
      <c r="O65" s="2"/>
      <c r="P65" s="2"/>
      <c r="Q65" s="2"/>
      <c r="R65" s="2"/>
      <c r="S65" s="2"/>
      <c r="T65" s="2"/>
      <c r="U65" s="2"/>
      <c r="V65" s="2"/>
      <c r="W65" s="2"/>
      <c r="X65" s="2"/>
      <c r="Y65" s="2"/>
      <c r="Z65" s="2"/>
      <c r="AA65" s="2"/>
      <c r="AB65" s="2"/>
    </row>
    <row r="66" spans="1:28" ht="15.75" customHeight="1">
      <c r="A66" s="2"/>
      <c r="B66" s="4"/>
      <c r="C66" s="2"/>
      <c r="D66" s="4"/>
      <c r="E66" s="4"/>
      <c r="F66" s="2"/>
      <c r="G66" s="2"/>
      <c r="H66" s="2"/>
      <c r="I66" s="4"/>
      <c r="J66" s="2"/>
      <c r="K66" s="2"/>
      <c r="L66" s="2"/>
      <c r="M66" s="2"/>
      <c r="N66" s="2"/>
      <c r="O66" s="2"/>
      <c r="P66" s="2"/>
      <c r="Q66" s="2"/>
      <c r="R66" s="2"/>
      <c r="S66" s="2"/>
      <c r="T66" s="2"/>
      <c r="U66" s="2"/>
      <c r="V66" s="2"/>
      <c r="W66" s="2"/>
      <c r="X66" s="2"/>
      <c r="Y66" s="2"/>
      <c r="Z66" s="2"/>
      <c r="AA66" s="2"/>
      <c r="AB66" s="2"/>
    </row>
    <row r="67" spans="1:28" ht="15.75" customHeight="1">
      <c r="A67" s="2"/>
      <c r="B67" s="4"/>
      <c r="C67" s="2"/>
      <c r="D67" s="4"/>
      <c r="E67" s="4"/>
      <c r="F67" s="2"/>
      <c r="G67" s="2"/>
      <c r="H67" s="2"/>
      <c r="I67" s="4"/>
      <c r="J67" s="2"/>
      <c r="K67" s="2"/>
      <c r="L67" s="2"/>
      <c r="M67" s="2"/>
      <c r="N67" s="2"/>
      <c r="O67" s="2"/>
      <c r="P67" s="2"/>
      <c r="Q67" s="2"/>
      <c r="R67" s="2"/>
      <c r="S67" s="2"/>
      <c r="T67" s="2"/>
      <c r="U67" s="2"/>
      <c r="V67" s="2"/>
      <c r="W67" s="2"/>
      <c r="X67" s="2"/>
      <c r="Y67" s="2"/>
      <c r="Z67" s="2"/>
      <c r="AA67" s="2"/>
      <c r="AB67" s="2"/>
    </row>
    <row r="68" spans="1:28" ht="15.75" customHeight="1">
      <c r="A68" s="2"/>
      <c r="B68" s="4"/>
      <c r="C68" s="2"/>
      <c r="D68" s="4"/>
      <c r="E68" s="4"/>
      <c r="F68" s="2"/>
      <c r="G68" s="2"/>
      <c r="H68" s="2"/>
      <c r="I68" s="4"/>
      <c r="J68" s="2"/>
      <c r="K68" s="2"/>
      <c r="L68" s="2"/>
      <c r="M68" s="2"/>
      <c r="N68" s="2"/>
      <c r="O68" s="2"/>
      <c r="P68" s="2"/>
      <c r="Q68" s="2"/>
      <c r="R68" s="2"/>
      <c r="S68" s="2"/>
      <c r="T68" s="2"/>
      <c r="U68" s="2"/>
      <c r="V68" s="2"/>
      <c r="W68" s="2"/>
      <c r="X68" s="2"/>
      <c r="Y68" s="2"/>
      <c r="Z68" s="2"/>
      <c r="AA68" s="2"/>
      <c r="AB68" s="2"/>
    </row>
    <row r="69" spans="1:28" ht="15.75" customHeight="1">
      <c r="A69" s="2"/>
      <c r="B69" s="4"/>
      <c r="C69" s="2"/>
      <c r="D69" s="4"/>
      <c r="E69" s="4"/>
      <c r="F69" s="2"/>
      <c r="G69" s="2"/>
      <c r="H69" s="2"/>
      <c r="I69" s="4"/>
      <c r="J69" s="2"/>
      <c r="K69" s="2"/>
      <c r="L69" s="2"/>
      <c r="M69" s="2"/>
      <c r="N69" s="2"/>
      <c r="O69" s="2"/>
      <c r="P69" s="2"/>
      <c r="Q69" s="2"/>
      <c r="R69" s="2"/>
      <c r="S69" s="2"/>
      <c r="T69" s="2"/>
      <c r="U69" s="2"/>
      <c r="V69" s="2"/>
      <c r="W69" s="2"/>
      <c r="X69" s="2"/>
      <c r="Y69" s="2"/>
      <c r="Z69" s="2"/>
      <c r="AA69" s="2"/>
      <c r="AB69" s="2"/>
    </row>
    <row r="70" spans="1:28" ht="15.75" customHeight="1">
      <c r="A70" s="2"/>
      <c r="B70" s="4"/>
      <c r="C70" s="2"/>
      <c r="D70" s="4"/>
      <c r="E70" s="4"/>
      <c r="F70" s="2"/>
      <c r="G70" s="2"/>
      <c r="H70" s="2"/>
      <c r="I70" s="4"/>
      <c r="J70" s="2"/>
      <c r="K70" s="2"/>
      <c r="L70" s="2"/>
      <c r="M70" s="2"/>
      <c r="N70" s="2"/>
      <c r="O70" s="2"/>
      <c r="P70" s="2"/>
      <c r="Q70" s="2"/>
      <c r="R70" s="2"/>
      <c r="S70" s="2"/>
      <c r="T70" s="2"/>
      <c r="U70" s="2"/>
      <c r="V70" s="2"/>
      <c r="W70" s="2"/>
      <c r="X70" s="2"/>
      <c r="Y70" s="2"/>
      <c r="Z70" s="2"/>
      <c r="AA70" s="2"/>
      <c r="AB70" s="2"/>
    </row>
    <row r="71" spans="1:28" ht="15.75" customHeight="1">
      <c r="A71" s="2"/>
      <c r="B71" s="4"/>
      <c r="C71" s="2"/>
      <c r="D71" s="4"/>
      <c r="E71" s="4"/>
      <c r="F71" s="2"/>
      <c r="G71" s="2"/>
      <c r="H71" s="2"/>
      <c r="I71" s="4"/>
      <c r="J71" s="2"/>
      <c r="K71" s="2"/>
      <c r="L71" s="2"/>
      <c r="M71" s="2"/>
      <c r="N71" s="2"/>
      <c r="O71" s="2"/>
      <c r="P71" s="2"/>
      <c r="Q71" s="2"/>
      <c r="R71" s="2"/>
      <c r="S71" s="2"/>
      <c r="T71" s="2"/>
      <c r="U71" s="2"/>
      <c r="V71" s="2"/>
      <c r="W71" s="2"/>
      <c r="X71" s="2"/>
      <c r="Y71" s="2"/>
      <c r="Z71" s="2"/>
      <c r="AA71" s="2"/>
      <c r="AB71" s="2"/>
    </row>
    <row r="72" spans="1:28" ht="15.75" customHeight="1">
      <c r="A72" s="2"/>
      <c r="B72" s="4"/>
      <c r="C72" s="2"/>
      <c r="D72" s="4"/>
      <c r="E72" s="4"/>
      <c r="F72" s="2"/>
      <c r="G72" s="2"/>
      <c r="H72" s="2"/>
      <c r="I72" s="4"/>
      <c r="J72" s="2"/>
      <c r="K72" s="2"/>
      <c r="L72" s="2"/>
      <c r="M72" s="2"/>
      <c r="N72" s="2"/>
      <c r="O72" s="2"/>
      <c r="P72" s="2"/>
      <c r="Q72" s="2"/>
      <c r="R72" s="2"/>
      <c r="S72" s="2"/>
      <c r="T72" s="2"/>
      <c r="U72" s="2"/>
      <c r="V72" s="2"/>
      <c r="W72" s="2"/>
      <c r="X72" s="2"/>
      <c r="Y72" s="2"/>
      <c r="Z72" s="2"/>
      <c r="AA72" s="2"/>
      <c r="AB72" s="2"/>
    </row>
    <row r="73" spans="1:28" ht="15.75" customHeight="1">
      <c r="A73" s="2"/>
      <c r="B73" s="4"/>
      <c r="C73" s="2"/>
      <c r="D73" s="4"/>
      <c r="E73" s="4"/>
      <c r="F73" s="2"/>
      <c r="G73" s="2"/>
      <c r="H73" s="2"/>
      <c r="I73" s="4"/>
      <c r="J73" s="2"/>
      <c r="K73" s="2"/>
      <c r="L73" s="2"/>
      <c r="M73" s="2"/>
      <c r="N73" s="2"/>
      <c r="O73" s="2"/>
      <c r="P73" s="2"/>
      <c r="Q73" s="2"/>
      <c r="R73" s="2"/>
      <c r="S73" s="2"/>
      <c r="T73" s="2"/>
      <c r="U73" s="2"/>
      <c r="V73" s="2"/>
      <c r="W73" s="2"/>
      <c r="X73" s="2"/>
      <c r="Y73" s="2"/>
      <c r="Z73" s="2"/>
      <c r="AA73" s="2"/>
      <c r="AB73" s="2"/>
    </row>
    <row r="74" spans="1:28" ht="15.75" customHeight="1">
      <c r="A74" s="2"/>
      <c r="B74" s="4"/>
      <c r="C74" s="2"/>
      <c r="D74" s="4"/>
      <c r="E74" s="4"/>
      <c r="F74" s="2"/>
      <c r="G74" s="2"/>
      <c r="H74" s="2"/>
      <c r="I74" s="4"/>
      <c r="J74" s="2"/>
      <c r="K74" s="2"/>
      <c r="L74" s="2"/>
      <c r="M74" s="2"/>
      <c r="N74" s="2"/>
      <c r="O74" s="2"/>
      <c r="P74" s="2"/>
      <c r="Q74" s="2"/>
      <c r="R74" s="2"/>
      <c r="S74" s="2"/>
      <c r="T74" s="2"/>
      <c r="U74" s="2"/>
      <c r="V74" s="2"/>
      <c r="W74" s="2"/>
      <c r="X74" s="2"/>
      <c r="Y74" s="2"/>
      <c r="Z74" s="2"/>
      <c r="AA74" s="2"/>
      <c r="AB74" s="2"/>
    </row>
    <row r="75" spans="1:28" ht="15.75" customHeight="1">
      <c r="A75" s="2"/>
      <c r="B75" s="4"/>
      <c r="C75" s="2"/>
      <c r="D75" s="4"/>
      <c r="E75" s="4"/>
      <c r="F75" s="2"/>
      <c r="G75" s="2"/>
      <c r="H75" s="2"/>
      <c r="I75" s="4"/>
      <c r="J75" s="2"/>
      <c r="K75" s="2"/>
      <c r="L75" s="2"/>
      <c r="M75" s="2"/>
      <c r="N75" s="2"/>
      <c r="O75" s="2"/>
      <c r="P75" s="2"/>
      <c r="Q75" s="2"/>
      <c r="R75" s="2"/>
      <c r="S75" s="2"/>
      <c r="T75" s="2"/>
      <c r="U75" s="2"/>
      <c r="V75" s="2"/>
      <c r="W75" s="2"/>
      <c r="X75" s="2"/>
      <c r="Y75" s="2"/>
      <c r="Z75" s="2"/>
      <c r="AA75" s="2"/>
      <c r="AB75" s="2"/>
    </row>
    <row r="76" spans="1:28" ht="15.75" customHeight="1">
      <c r="A76" s="2"/>
      <c r="B76" s="4"/>
      <c r="C76" s="2"/>
      <c r="D76" s="4"/>
      <c r="E76" s="4"/>
      <c r="F76" s="2"/>
      <c r="G76" s="2"/>
      <c r="H76" s="2"/>
      <c r="I76" s="4"/>
      <c r="J76" s="2"/>
      <c r="K76" s="2"/>
      <c r="L76" s="2"/>
      <c r="M76" s="2"/>
      <c r="N76" s="2"/>
      <c r="O76" s="2"/>
      <c r="P76" s="2"/>
      <c r="Q76" s="2"/>
      <c r="R76" s="2"/>
      <c r="S76" s="2"/>
      <c r="T76" s="2"/>
      <c r="U76" s="2"/>
      <c r="V76" s="2"/>
      <c r="W76" s="2"/>
      <c r="X76" s="2"/>
      <c r="Y76" s="2"/>
      <c r="Z76" s="2"/>
      <c r="AA76" s="2"/>
      <c r="AB76" s="2"/>
    </row>
    <row r="77" spans="1:28" ht="15.75" customHeight="1">
      <c r="A77" s="2"/>
      <c r="B77" s="4"/>
      <c r="C77" s="2"/>
      <c r="D77" s="4"/>
      <c r="E77" s="4"/>
      <c r="F77" s="2"/>
      <c r="G77" s="2"/>
      <c r="H77" s="2"/>
      <c r="I77" s="4"/>
      <c r="J77" s="2"/>
      <c r="K77" s="2"/>
      <c r="L77" s="2"/>
      <c r="M77" s="2"/>
      <c r="N77" s="2"/>
      <c r="O77" s="2"/>
      <c r="P77" s="2"/>
      <c r="Q77" s="2"/>
      <c r="R77" s="2"/>
      <c r="S77" s="2"/>
      <c r="T77" s="2"/>
      <c r="U77" s="2"/>
      <c r="V77" s="2"/>
      <c r="W77" s="2"/>
      <c r="X77" s="2"/>
      <c r="Y77" s="2"/>
      <c r="Z77" s="2"/>
      <c r="AA77" s="2"/>
      <c r="AB77" s="2"/>
    </row>
    <row r="78" spans="1:28" ht="15.75" customHeight="1">
      <c r="A78" s="2"/>
      <c r="B78" s="4"/>
      <c r="C78" s="2"/>
      <c r="D78" s="4"/>
      <c r="E78" s="4"/>
      <c r="F78" s="2"/>
      <c r="G78" s="2"/>
      <c r="H78" s="2"/>
      <c r="I78" s="4"/>
      <c r="J78" s="2"/>
      <c r="K78" s="2"/>
      <c r="L78" s="2"/>
      <c r="M78" s="2"/>
      <c r="N78" s="2"/>
      <c r="O78" s="2"/>
      <c r="P78" s="2"/>
      <c r="Q78" s="2"/>
      <c r="R78" s="2"/>
      <c r="S78" s="2"/>
      <c r="T78" s="2"/>
      <c r="U78" s="2"/>
      <c r="V78" s="2"/>
      <c r="W78" s="2"/>
      <c r="X78" s="2"/>
      <c r="Y78" s="2"/>
      <c r="Z78" s="2"/>
      <c r="AA78" s="2"/>
      <c r="AB78" s="2"/>
    </row>
    <row r="79" spans="1:28" ht="15.75" customHeight="1">
      <c r="A79" s="2"/>
      <c r="B79" s="4"/>
      <c r="C79" s="2"/>
      <c r="D79" s="4"/>
      <c r="E79" s="4"/>
      <c r="F79" s="2"/>
      <c r="G79" s="2"/>
      <c r="H79" s="2"/>
      <c r="I79" s="4"/>
      <c r="J79" s="2"/>
      <c r="K79" s="2"/>
      <c r="L79" s="2"/>
      <c r="M79" s="2"/>
      <c r="N79" s="2"/>
      <c r="O79" s="2"/>
      <c r="P79" s="2"/>
      <c r="Q79" s="2"/>
      <c r="R79" s="2"/>
      <c r="S79" s="2"/>
      <c r="T79" s="2"/>
      <c r="U79" s="2"/>
      <c r="V79" s="2"/>
      <c r="W79" s="2"/>
      <c r="X79" s="2"/>
      <c r="Y79" s="2"/>
      <c r="Z79" s="2"/>
      <c r="AA79" s="2"/>
      <c r="AB79" s="2"/>
    </row>
    <row r="80" spans="1:28" ht="15.75" customHeight="1">
      <c r="A80" s="2"/>
      <c r="B80" s="4"/>
      <c r="C80" s="2"/>
      <c r="D80" s="4"/>
      <c r="E80" s="4"/>
      <c r="F80" s="2"/>
      <c r="G80" s="2"/>
      <c r="H80" s="2"/>
      <c r="I80" s="4"/>
      <c r="J80" s="2"/>
      <c r="K80" s="2"/>
      <c r="L80" s="2"/>
      <c r="M80" s="2"/>
      <c r="N80" s="2"/>
      <c r="O80" s="2"/>
      <c r="P80" s="2"/>
      <c r="Q80" s="2"/>
      <c r="R80" s="2"/>
      <c r="S80" s="2"/>
      <c r="T80" s="2"/>
      <c r="U80" s="2"/>
      <c r="V80" s="2"/>
      <c r="W80" s="2"/>
      <c r="X80" s="2"/>
      <c r="Y80" s="2"/>
      <c r="Z80" s="2"/>
      <c r="AA80" s="2"/>
      <c r="AB80" s="2"/>
    </row>
    <row r="81" spans="1:28" ht="15.75" customHeight="1">
      <c r="A81" s="2"/>
      <c r="B81" s="4"/>
      <c r="C81" s="2"/>
      <c r="D81" s="4"/>
      <c r="E81" s="4"/>
      <c r="F81" s="2"/>
      <c r="G81" s="2"/>
      <c r="H81" s="2"/>
      <c r="I81" s="4"/>
      <c r="J81" s="2"/>
      <c r="K81" s="2"/>
      <c r="L81" s="2"/>
      <c r="M81" s="2"/>
      <c r="N81" s="2"/>
      <c r="O81" s="2"/>
      <c r="P81" s="2"/>
      <c r="Q81" s="2"/>
      <c r="R81" s="2"/>
      <c r="S81" s="2"/>
      <c r="T81" s="2"/>
      <c r="U81" s="2"/>
      <c r="V81" s="2"/>
      <c r="W81" s="2"/>
      <c r="X81" s="2"/>
      <c r="Y81" s="2"/>
      <c r="Z81" s="2"/>
      <c r="AA81" s="2"/>
      <c r="AB81" s="2"/>
    </row>
    <row r="82" spans="1:28" ht="15.75" customHeight="1">
      <c r="A82" s="2"/>
      <c r="B82" s="4"/>
      <c r="C82" s="2"/>
      <c r="D82" s="4"/>
      <c r="E82" s="4"/>
      <c r="F82" s="2"/>
      <c r="G82" s="2"/>
      <c r="H82" s="2"/>
      <c r="I82" s="4"/>
      <c r="J82" s="2"/>
      <c r="K82" s="2"/>
      <c r="L82" s="2"/>
      <c r="M82" s="2"/>
      <c r="N82" s="2"/>
      <c r="O82" s="2"/>
      <c r="P82" s="2"/>
      <c r="Q82" s="2"/>
      <c r="R82" s="2"/>
      <c r="S82" s="2"/>
      <c r="T82" s="2"/>
      <c r="U82" s="2"/>
      <c r="V82" s="2"/>
      <c r="W82" s="2"/>
      <c r="X82" s="2"/>
      <c r="Y82" s="2"/>
      <c r="Z82" s="2"/>
      <c r="AA82" s="2"/>
      <c r="AB82" s="2"/>
    </row>
    <row r="83" spans="1:28" ht="15.75" customHeight="1">
      <c r="A83" s="2"/>
      <c r="B83" s="4"/>
      <c r="C83" s="2"/>
      <c r="D83" s="4"/>
      <c r="E83" s="4"/>
      <c r="F83" s="2"/>
      <c r="G83" s="2"/>
      <c r="H83" s="2"/>
      <c r="I83" s="4"/>
      <c r="J83" s="2"/>
      <c r="K83" s="2"/>
      <c r="L83" s="2"/>
      <c r="M83" s="2"/>
      <c r="N83" s="2"/>
      <c r="O83" s="2"/>
      <c r="P83" s="2"/>
      <c r="Q83" s="2"/>
      <c r="R83" s="2"/>
      <c r="S83" s="2"/>
      <c r="T83" s="2"/>
      <c r="U83" s="2"/>
      <c r="V83" s="2"/>
      <c r="W83" s="2"/>
      <c r="X83" s="2"/>
      <c r="Y83" s="2"/>
      <c r="Z83" s="2"/>
      <c r="AA83" s="2"/>
      <c r="AB83" s="2"/>
    </row>
    <row r="84" spans="1:28" ht="15.75" customHeight="1">
      <c r="A84" s="2"/>
      <c r="B84" s="4"/>
      <c r="C84" s="2"/>
      <c r="D84" s="4"/>
      <c r="E84" s="4"/>
      <c r="F84" s="2"/>
      <c r="G84" s="2"/>
      <c r="H84" s="2"/>
      <c r="I84" s="4"/>
      <c r="J84" s="2"/>
      <c r="K84" s="2"/>
      <c r="L84" s="2"/>
      <c r="M84" s="2"/>
      <c r="N84" s="2"/>
      <c r="O84" s="2"/>
      <c r="P84" s="2"/>
      <c r="Q84" s="2"/>
      <c r="R84" s="2"/>
      <c r="S84" s="2"/>
      <c r="T84" s="2"/>
      <c r="U84" s="2"/>
      <c r="V84" s="2"/>
      <c r="W84" s="2"/>
      <c r="X84" s="2"/>
      <c r="Y84" s="2"/>
      <c r="Z84" s="2"/>
      <c r="AA84" s="2"/>
      <c r="AB84" s="2"/>
    </row>
    <row r="85" spans="1:28" ht="15.75" customHeight="1">
      <c r="A85" s="2"/>
      <c r="B85" s="4"/>
      <c r="C85" s="2"/>
      <c r="D85" s="4"/>
      <c r="E85" s="4"/>
      <c r="F85" s="2"/>
      <c r="G85" s="2"/>
      <c r="H85" s="2"/>
      <c r="I85" s="4"/>
      <c r="J85" s="2"/>
      <c r="K85" s="2"/>
      <c r="L85" s="2"/>
      <c r="M85" s="2"/>
      <c r="N85" s="2"/>
      <c r="O85" s="2"/>
      <c r="P85" s="2"/>
      <c r="Q85" s="2"/>
      <c r="R85" s="2"/>
      <c r="S85" s="2"/>
      <c r="T85" s="2"/>
      <c r="U85" s="2"/>
      <c r="V85" s="2"/>
      <c r="W85" s="2"/>
      <c r="X85" s="2"/>
      <c r="Y85" s="2"/>
      <c r="Z85" s="2"/>
      <c r="AA85" s="2"/>
      <c r="AB85" s="2"/>
    </row>
    <row r="86" spans="1:28" ht="15.75" customHeight="1">
      <c r="A86" s="2"/>
      <c r="B86" s="4"/>
      <c r="C86" s="2"/>
      <c r="D86" s="4"/>
      <c r="E86" s="4"/>
      <c r="F86" s="2"/>
      <c r="G86" s="2"/>
      <c r="H86" s="2"/>
      <c r="I86" s="4"/>
      <c r="J86" s="2"/>
      <c r="K86" s="2"/>
      <c r="L86" s="2"/>
      <c r="M86" s="2"/>
      <c r="N86" s="2"/>
      <c r="O86" s="2"/>
      <c r="P86" s="2"/>
      <c r="Q86" s="2"/>
      <c r="R86" s="2"/>
      <c r="S86" s="2"/>
      <c r="T86" s="2"/>
      <c r="U86" s="2"/>
      <c r="V86" s="2"/>
      <c r="W86" s="2"/>
      <c r="X86" s="2"/>
      <c r="Y86" s="2"/>
      <c r="Z86" s="2"/>
      <c r="AA86" s="2"/>
      <c r="AB86" s="2"/>
    </row>
    <row r="87" spans="1:28" ht="15.75" customHeight="1">
      <c r="A87" s="2"/>
      <c r="B87" s="4"/>
      <c r="C87" s="2"/>
      <c r="D87" s="4"/>
      <c r="E87" s="4"/>
      <c r="F87" s="2"/>
      <c r="G87" s="2"/>
      <c r="H87" s="2"/>
      <c r="I87" s="4"/>
      <c r="J87" s="2"/>
      <c r="K87" s="2"/>
      <c r="L87" s="2"/>
      <c r="M87" s="2"/>
      <c r="N87" s="2"/>
      <c r="O87" s="2"/>
      <c r="P87" s="2"/>
      <c r="Q87" s="2"/>
      <c r="R87" s="2"/>
      <c r="S87" s="2"/>
      <c r="T87" s="2"/>
      <c r="U87" s="2"/>
      <c r="V87" s="2"/>
      <c r="W87" s="2"/>
      <c r="X87" s="2"/>
      <c r="Y87" s="2"/>
      <c r="Z87" s="2"/>
      <c r="AA87" s="2"/>
      <c r="AB87" s="2"/>
    </row>
    <row r="88" spans="1:28" ht="15.75" customHeight="1">
      <c r="A88" s="2"/>
      <c r="B88" s="4"/>
      <c r="C88" s="2"/>
      <c r="D88" s="4"/>
      <c r="E88" s="4"/>
      <c r="F88" s="2"/>
      <c r="G88" s="2"/>
      <c r="H88" s="2"/>
      <c r="I88" s="4"/>
      <c r="J88" s="2"/>
      <c r="K88" s="2"/>
      <c r="L88" s="2"/>
      <c r="M88" s="2"/>
      <c r="N88" s="2"/>
      <c r="O88" s="2"/>
      <c r="P88" s="2"/>
      <c r="Q88" s="2"/>
      <c r="R88" s="2"/>
      <c r="S88" s="2"/>
      <c r="T88" s="2"/>
      <c r="U88" s="2"/>
      <c r="V88" s="2"/>
      <c r="W88" s="2"/>
      <c r="X88" s="2"/>
      <c r="Y88" s="2"/>
      <c r="Z88" s="2"/>
      <c r="AA88" s="2"/>
      <c r="AB88" s="2"/>
    </row>
    <row r="89" spans="1:28" ht="15.75" customHeight="1">
      <c r="A89" s="2"/>
      <c r="B89" s="4"/>
      <c r="C89" s="2"/>
      <c r="D89" s="4"/>
      <c r="E89" s="4"/>
      <c r="F89" s="2"/>
      <c r="G89" s="2"/>
      <c r="H89" s="2"/>
      <c r="I89" s="4"/>
      <c r="J89" s="2"/>
      <c r="K89" s="2"/>
      <c r="L89" s="2"/>
      <c r="M89" s="2"/>
      <c r="N89" s="2"/>
      <c r="O89" s="2"/>
      <c r="P89" s="2"/>
      <c r="Q89" s="2"/>
      <c r="R89" s="2"/>
      <c r="S89" s="2"/>
      <c r="T89" s="2"/>
      <c r="U89" s="2"/>
      <c r="V89" s="2"/>
      <c r="W89" s="2"/>
      <c r="X89" s="2"/>
      <c r="Y89" s="2"/>
      <c r="Z89" s="2"/>
      <c r="AA89" s="2"/>
      <c r="AB89" s="2"/>
    </row>
    <row r="90" spans="1:28" ht="15.75" customHeight="1">
      <c r="A90" s="2"/>
      <c r="B90" s="4"/>
      <c r="C90" s="2"/>
      <c r="D90" s="4"/>
      <c r="E90" s="4"/>
      <c r="F90" s="2"/>
      <c r="G90" s="2"/>
      <c r="H90" s="2"/>
      <c r="I90" s="4"/>
      <c r="J90" s="2"/>
      <c r="K90" s="2"/>
      <c r="L90" s="2"/>
      <c r="M90" s="2"/>
      <c r="N90" s="2"/>
      <c r="O90" s="2"/>
      <c r="P90" s="2"/>
      <c r="Q90" s="2"/>
      <c r="R90" s="2"/>
      <c r="S90" s="2"/>
      <c r="T90" s="2"/>
      <c r="U90" s="2"/>
      <c r="V90" s="2"/>
      <c r="W90" s="2"/>
      <c r="X90" s="2"/>
      <c r="Y90" s="2"/>
      <c r="Z90" s="2"/>
      <c r="AA90" s="2"/>
      <c r="AB90" s="2"/>
    </row>
    <row r="91" spans="1:28" ht="15.75" customHeight="1">
      <c r="A91" s="2"/>
      <c r="B91" s="4"/>
      <c r="C91" s="2"/>
      <c r="D91" s="4"/>
      <c r="E91" s="4"/>
      <c r="F91" s="2"/>
      <c r="G91" s="2"/>
      <c r="H91" s="2"/>
      <c r="I91" s="4"/>
      <c r="J91" s="2"/>
      <c r="K91" s="2"/>
      <c r="L91" s="2"/>
      <c r="M91" s="2"/>
      <c r="N91" s="2"/>
      <c r="O91" s="2"/>
      <c r="P91" s="2"/>
      <c r="Q91" s="2"/>
      <c r="R91" s="2"/>
      <c r="S91" s="2"/>
      <c r="T91" s="2"/>
      <c r="U91" s="2"/>
      <c r="V91" s="2"/>
      <c r="W91" s="2"/>
      <c r="X91" s="2"/>
      <c r="Y91" s="2"/>
      <c r="Z91" s="2"/>
      <c r="AA91" s="2"/>
      <c r="AB91" s="2"/>
    </row>
    <row r="92" spans="1:28" ht="15.75" customHeight="1">
      <c r="A92" s="2"/>
      <c r="B92" s="4"/>
      <c r="C92" s="2"/>
      <c r="D92" s="4"/>
      <c r="E92" s="4"/>
      <c r="F92" s="2"/>
      <c r="G92" s="2"/>
      <c r="H92" s="2"/>
      <c r="I92" s="4"/>
      <c r="J92" s="2"/>
      <c r="K92" s="2"/>
      <c r="L92" s="2"/>
      <c r="M92" s="2"/>
      <c r="N92" s="2"/>
      <c r="O92" s="2"/>
      <c r="P92" s="2"/>
      <c r="Q92" s="2"/>
      <c r="R92" s="2"/>
      <c r="S92" s="2"/>
      <c r="T92" s="2"/>
      <c r="U92" s="2"/>
      <c r="V92" s="2"/>
      <c r="W92" s="2"/>
      <c r="X92" s="2"/>
      <c r="Y92" s="2"/>
      <c r="Z92" s="2"/>
      <c r="AA92" s="2"/>
      <c r="AB92" s="2"/>
    </row>
    <row r="93" spans="1:28" ht="15.75" customHeight="1">
      <c r="A93" s="2"/>
      <c r="B93" s="4"/>
      <c r="C93" s="2"/>
      <c r="D93" s="4"/>
      <c r="E93" s="4"/>
      <c r="F93" s="2"/>
      <c r="G93" s="2"/>
      <c r="H93" s="2"/>
      <c r="I93" s="4"/>
      <c r="J93" s="2"/>
      <c r="K93" s="2"/>
      <c r="L93" s="2"/>
      <c r="M93" s="2"/>
      <c r="N93" s="2"/>
      <c r="O93" s="2"/>
      <c r="P93" s="2"/>
      <c r="Q93" s="2"/>
      <c r="R93" s="2"/>
      <c r="S93" s="2"/>
      <c r="T93" s="2"/>
      <c r="U93" s="2"/>
      <c r="V93" s="2"/>
      <c r="W93" s="2"/>
      <c r="X93" s="2"/>
      <c r="Y93" s="2"/>
      <c r="Z93" s="2"/>
      <c r="AA93" s="2"/>
      <c r="AB93" s="2"/>
    </row>
    <row r="94" spans="1:28" ht="15.75" customHeight="1">
      <c r="A94" s="2"/>
      <c r="B94" s="4"/>
      <c r="C94" s="2"/>
      <c r="D94" s="4"/>
      <c r="E94" s="4"/>
      <c r="F94" s="2"/>
      <c r="G94" s="2"/>
      <c r="H94" s="2"/>
      <c r="I94" s="4"/>
      <c r="J94" s="2"/>
      <c r="K94" s="2"/>
      <c r="L94" s="2"/>
      <c r="M94" s="2"/>
      <c r="N94" s="2"/>
      <c r="O94" s="2"/>
      <c r="P94" s="2"/>
      <c r="Q94" s="2"/>
      <c r="R94" s="2"/>
      <c r="S94" s="2"/>
      <c r="T94" s="2"/>
      <c r="U94" s="2"/>
      <c r="V94" s="2"/>
      <c r="W94" s="2"/>
      <c r="X94" s="2"/>
      <c r="Y94" s="2"/>
      <c r="Z94" s="2"/>
      <c r="AA94" s="2"/>
      <c r="AB94" s="2"/>
    </row>
    <row r="95" spans="1:28" ht="15.75" customHeight="1">
      <c r="A95" s="2"/>
      <c r="B95" s="4"/>
      <c r="C95" s="2"/>
      <c r="D95" s="4"/>
      <c r="E95" s="4"/>
      <c r="F95" s="2"/>
      <c r="G95" s="2"/>
      <c r="H95" s="2"/>
      <c r="I95" s="4"/>
      <c r="J95" s="2"/>
      <c r="K95" s="2"/>
      <c r="L95" s="2"/>
      <c r="M95" s="2"/>
      <c r="N95" s="2"/>
      <c r="O95" s="2"/>
      <c r="P95" s="2"/>
      <c r="Q95" s="2"/>
      <c r="R95" s="2"/>
      <c r="S95" s="2"/>
      <c r="T95" s="2"/>
      <c r="U95" s="2"/>
      <c r="V95" s="2"/>
      <c r="W95" s="2"/>
      <c r="X95" s="2"/>
      <c r="Y95" s="2"/>
      <c r="Z95" s="2"/>
      <c r="AA95" s="2"/>
      <c r="AB95" s="2"/>
    </row>
    <row r="96" spans="1:28" ht="15.75" customHeight="1">
      <c r="A96" s="2"/>
      <c r="B96" s="4"/>
      <c r="C96" s="2"/>
      <c r="D96" s="4"/>
      <c r="E96" s="4"/>
      <c r="F96" s="2"/>
      <c r="G96" s="2"/>
      <c r="H96" s="2"/>
      <c r="I96" s="4"/>
      <c r="J96" s="2"/>
      <c r="K96" s="2"/>
      <c r="L96" s="2"/>
      <c r="M96" s="2"/>
      <c r="N96" s="2"/>
      <c r="O96" s="2"/>
      <c r="P96" s="2"/>
      <c r="Q96" s="2"/>
      <c r="R96" s="2"/>
      <c r="S96" s="2"/>
      <c r="T96" s="2"/>
      <c r="U96" s="2"/>
      <c r="V96" s="2"/>
      <c r="W96" s="2"/>
      <c r="X96" s="2"/>
      <c r="Y96" s="2"/>
      <c r="Z96" s="2"/>
      <c r="AA96" s="2"/>
      <c r="AB96" s="2"/>
    </row>
    <row r="97" spans="1:28" ht="15.75" customHeight="1">
      <c r="A97" s="2"/>
      <c r="B97" s="4"/>
      <c r="C97" s="2"/>
      <c r="D97" s="4"/>
      <c r="E97" s="4"/>
      <c r="F97" s="2"/>
      <c r="G97" s="2"/>
      <c r="H97" s="2"/>
      <c r="I97" s="4"/>
      <c r="J97" s="2"/>
      <c r="K97" s="2"/>
      <c r="L97" s="2"/>
      <c r="M97" s="2"/>
      <c r="N97" s="2"/>
      <c r="O97" s="2"/>
      <c r="P97" s="2"/>
      <c r="Q97" s="2"/>
      <c r="R97" s="2"/>
      <c r="S97" s="2"/>
      <c r="T97" s="2"/>
      <c r="U97" s="2"/>
      <c r="V97" s="2"/>
      <c r="W97" s="2"/>
      <c r="X97" s="2"/>
      <c r="Y97" s="2"/>
      <c r="Z97" s="2"/>
      <c r="AA97" s="2"/>
      <c r="AB97" s="2"/>
    </row>
    <row r="98" spans="1:28" ht="15.75" customHeight="1">
      <c r="A98" s="2"/>
      <c r="B98" s="4"/>
      <c r="C98" s="2"/>
      <c r="D98" s="4"/>
      <c r="E98" s="4"/>
      <c r="F98" s="2"/>
      <c r="G98" s="2"/>
      <c r="H98" s="2"/>
      <c r="I98" s="4"/>
      <c r="J98" s="2"/>
      <c r="K98" s="2"/>
      <c r="L98" s="2"/>
      <c r="M98" s="2"/>
      <c r="N98" s="2"/>
      <c r="O98" s="2"/>
      <c r="P98" s="2"/>
      <c r="Q98" s="2"/>
      <c r="R98" s="2"/>
      <c r="S98" s="2"/>
      <c r="T98" s="2"/>
      <c r="U98" s="2"/>
      <c r="V98" s="2"/>
      <c r="W98" s="2"/>
      <c r="X98" s="2"/>
      <c r="Y98" s="2"/>
      <c r="Z98" s="2"/>
      <c r="AA98" s="2"/>
      <c r="AB98" s="2"/>
    </row>
    <row r="99" spans="1:28" ht="15.75" customHeight="1">
      <c r="A99" s="2"/>
      <c r="B99" s="4"/>
      <c r="C99" s="2"/>
      <c r="D99" s="4"/>
      <c r="E99" s="4"/>
      <c r="F99" s="2"/>
      <c r="G99" s="2"/>
      <c r="H99" s="2"/>
      <c r="I99" s="4"/>
      <c r="J99" s="2"/>
      <c r="K99" s="2"/>
      <c r="L99" s="2"/>
      <c r="M99" s="2"/>
      <c r="N99" s="2"/>
      <c r="O99" s="2"/>
      <c r="P99" s="2"/>
      <c r="Q99" s="2"/>
      <c r="R99" s="2"/>
      <c r="S99" s="2"/>
      <c r="T99" s="2"/>
      <c r="U99" s="2"/>
      <c r="V99" s="2"/>
      <c r="W99" s="2"/>
      <c r="X99" s="2"/>
      <c r="Y99" s="2"/>
      <c r="Z99" s="2"/>
      <c r="AA99" s="2"/>
      <c r="AB99" s="2"/>
    </row>
    <row r="100" spans="1:28" ht="15.75" customHeight="1">
      <c r="A100" s="2"/>
      <c r="B100" s="4"/>
      <c r="C100" s="2"/>
      <c r="D100" s="4"/>
      <c r="E100" s="4"/>
      <c r="F100" s="2"/>
      <c r="G100" s="2"/>
      <c r="H100" s="2"/>
      <c r="I100" s="4"/>
      <c r="J100" s="2"/>
      <c r="K100" s="2"/>
      <c r="L100" s="2"/>
      <c r="M100" s="2"/>
      <c r="N100" s="2"/>
      <c r="O100" s="2"/>
      <c r="P100" s="2"/>
      <c r="Q100" s="2"/>
      <c r="R100" s="2"/>
      <c r="S100" s="2"/>
      <c r="T100" s="2"/>
      <c r="U100" s="2"/>
      <c r="V100" s="2"/>
      <c r="W100" s="2"/>
      <c r="X100" s="2"/>
      <c r="Y100" s="2"/>
      <c r="Z100" s="2"/>
      <c r="AA100" s="2"/>
      <c r="AB100" s="2"/>
    </row>
    <row r="101" spans="1:28" ht="15.75" customHeight="1">
      <c r="A101" s="2"/>
      <c r="B101" s="4"/>
      <c r="C101" s="2"/>
      <c r="D101" s="4"/>
      <c r="E101" s="4"/>
      <c r="F101" s="2"/>
      <c r="G101" s="2"/>
      <c r="H101" s="2"/>
      <c r="I101" s="4"/>
      <c r="J101" s="2"/>
      <c r="K101" s="2"/>
      <c r="L101" s="2"/>
      <c r="M101" s="2"/>
      <c r="N101" s="2"/>
      <c r="O101" s="2"/>
      <c r="P101" s="2"/>
      <c r="Q101" s="2"/>
      <c r="R101" s="2"/>
      <c r="S101" s="2"/>
      <c r="T101" s="2"/>
      <c r="U101" s="2"/>
      <c r="V101" s="2"/>
      <c r="W101" s="2"/>
      <c r="X101" s="2"/>
      <c r="Y101" s="2"/>
      <c r="Z101" s="2"/>
      <c r="AA101" s="2"/>
      <c r="AB101" s="2"/>
    </row>
    <row r="102" spans="1:28" ht="15.75" customHeight="1">
      <c r="A102" s="2"/>
      <c r="B102" s="4"/>
      <c r="C102" s="2"/>
      <c r="D102" s="4"/>
      <c r="E102" s="4"/>
      <c r="F102" s="2"/>
      <c r="G102" s="2"/>
      <c r="H102" s="2"/>
      <c r="I102" s="4"/>
      <c r="J102" s="2"/>
      <c r="K102" s="2"/>
      <c r="L102" s="2"/>
      <c r="M102" s="2"/>
      <c r="N102" s="2"/>
      <c r="O102" s="2"/>
      <c r="P102" s="2"/>
      <c r="Q102" s="2"/>
      <c r="R102" s="2"/>
      <c r="S102" s="2"/>
      <c r="T102" s="2"/>
      <c r="U102" s="2"/>
      <c r="V102" s="2"/>
      <c r="W102" s="2"/>
      <c r="X102" s="2"/>
      <c r="Y102" s="2"/>
      <c r="Z102" s="2"/>
      <c r="AA102" s="2"/>
      <c r="AB102" s="2"/>
    </row>
    <row r="103" spans="1:28" ht="15.75" customHeight="1">
      <c r="A103" s="2"/>
      <c r="B103" s="4"/>
      <c r="C103" s="2"/>
      <c r="D103" s="4"/>
      <c r="E103" s="4"/>
      <c r="F103" s="2"/>
      <c r="G103" s="2"/>
      <c r="H103" s="2"/>
      <c r="I103" s="4"/>
      <c r="J103" s="2"/>
      <c r="K103" s="2"/>
      <c r="L103" s="2"/>
      <c r="M103" s="2"/>
      <c r="N103" s="2"/>
      <c r="O103" s="2"/>
      <c r="P103" s="2"/>
      <c r="Q103" s="2"/>
      <c r="R103" s="2"/>
      <c r="S103" s="2"/>
      <c r="T103" s="2"/>
      <c r="U103" s="2"/>
      <c r="V103" s="2"/>
      <c r="W103" s="2"/>
      <c r="X103" s="2"/>
      <c r="Y103" s="2"/>
      <c r="Z103" s="2"/>
      <c r="AA103" s="2"/>
      <c r="AB103" s="2"/>
    </row>
    <row r="104" spans="1:28" ht="15.75" customHeight="1">
      <c r="A104" s="2"/>
      <c r="B104" s="4"/>
      <c r="C104" s="2"/>
      <c r="D104" s="4"/>
      <c r="E104" s="4"/>
      <c r="F104" s="2"/>
      <c r="G104" s="2"/>
      <c r="H104" s="2"/>
      <c r="I104" s="4"/>
      <c r="J104" s="2"/>
      <c r="K104" s="2"/>
      <c r="L104" s="2"/>
      <c r="M104" s="2"/>
      <c r="N104" s="2"/>
      <c r="O104" s="2"/>
      <c r="P104" s="2"/>
      <c r="Q104" s="2"/>
      <c r="R104" s="2"/>
      <c r="S104" s="2"/>
      <c r="T104" s="2"/>
      <c r="U104" s="2"/>
      <c r="V104" s="2"/>
      <c r="W104" s="2"/>
      <c r="X104" s="2"/>
      <c r="Y104" s="2"/>
      <c r="Z104" s="2"/>
      <c r="AA104" s="2"/>
      <c r="AB104" s="2"/>
    </row>
    <row r="105" spans="1:28" ht="15.75" customHeight="1">
      <c r="A105" s="2"/>
      <c r="B105" s="4"/>
      <c r="C105" s="2"/>
      <c r="D105" s="4"/>
      <c r="E105" s="4"/>
      <c r="F105" s="2"/>
      <c r="G105" s="2"/>
      <c r="H105" s="2"/>
      <c r="I105" s="4"/>
      <c r="J105" s="2"/>
      <c r="K105" s="2"/>
      <c r="L105" s="2"/>
      <c r="M105" s="2"/>
      <c r="N105" s="2"/>
      <c r="O105" s="2"/>
      <c r="P105" s="2"/>
      <c r="Q105" s="2"/>
      <c r="R105" s="2"/>
      <c r="S105" s="2"/>
      <c r="T105" s="2"/>
      <c r="U105" s="2"/>
      <c r="V105" s="2"/>
      <c r="W105" s="2"/>
      <c r="X105" s="2"/>
      <c r="Y105" s="2"/>
      <c r="Z105" s="2"/>
      <c r="AA105" s="2"/>
      <c r="AB105" s="2"/>
    </row>
    <row r="106" spans="1:28" ht="15.75" customHeight="1">
      <c r="A106" s="2"/>
      <c r="B106" s="4"/>
      <c r="C106" s="2"/>
      <c r="D106" s="4"/>
      <c r="E106" s="4"/>
      <c r="F106" s="2"/>
      <c r="G106" s="2"/>
      <c r="H106" s="2"/>
      <c r="I106" s="4"/>
      <c r="J106" s="2"/>
      <c r="K106" s="2"/>
      <c r="L106" s="2"/>
      <c r="M106" s="2"/>
      <c r="N106" s="2"/>
      <c r="O106" s="2"/>
      <c r="P106" s="2"/>
      <c r="Q106" s="2"/>
      <c r="R106" s="2"/>
      <c r="S106" s="2"/>
      <c r="T106" s="2"/>
      <c r="U106" s="2"/>
      <c r="V106" s="2"/>
      <c r="W106" s="2"/>
      <c r="X106" s="2"/>
      <c r="Y106" s="2"/>
      <c r="Z106" s="2"/>
      <c r="AA106" s="2"/>
      <c r="AB106" s="2"/>
    </row>
    <row r="107" spans="1:28" ht="15.75" customHeight="1">
      <c r="A107" s="2"/>
      <c r="B107" s="4"/>
      <c r="C107" s="2"/>
      <c r="D107" s="4"/>
      <c r="E107" s="4"/>
      <c r="F107" s="2"/>
      <c r="G107" s="2"/>
      <c r="H107" s="2"/>
      <c r="I107" s="4"/>
      <c r="J107" s="2"/>
      <c r="K107" s="2"/>
      <c r="L107" s="2"/>
      <c r="M107" s="2"/>
      <c r="N107" s="2"/>
      <c r="O107" s="2"/>
      <c r="P107" s="2"/>
      <c r="Q107" s="2"/>
      <c r="R107" s="2"/>
      <c r="S107" s="2"/>
      <c r="T107" s="2"/>
      <c r="U107" s="2"/>
      <c r="V107" s="2"/>
      <c r="W107" s="2"/>
      <c r="X107" s="2"/>
      <c r="Y107" s="2"/>
      <c r="Z107" s="2"/>
      <c r="AA107" s="2"/>
      <c r="AB107" s="2"/>
    </row>
    <row r="108" spans="1:28" ht="15.75" customHeight="1">
      <c r="A108" s="2"/>
      <c r="B108" s="4"/>
      <c r="C108" s="2"/>
      <c r="D108" s="4"/>
      <c r="E108" s="4"/>
      <c r="F108" s="2"/>
      <c r="G108" s="2"/>
      <c r="H108" s="2"/>
      <c r="I108" s="4"/>
      <c r="J108" s="2"/>
      <c r="K108" s="2"/>
      <c r="L108" s="2"/>
      <c r="M108" s="2"/>
      <c r="N108" s="2"/>
      <c r="O108" s="2"/>
      <c r="P108" s="2"/>
      <c r="Q108" s="2"/>
      <c r="R108" s="2"/>
      <c r="S108" s="2"/>
      <c r="T108" s="2"/>
      <c r="U108" s="2"/>
      <c r="V108" s="2"/>
      <c r="W108" s="2"/>
      <c r="X108" s="2"/>
      <c r="Y108" s="2"/>
      <c r="Z108" s="2"/>
      <c r="AA108" s="2"/>
      <c r="AB108" s="2"/>
    </row>
    <row r="109" spans="1:28" ht="15.75" customHeight="1">
      <c r="A109" s="2"/>
      <c r="B109" s="4"/>
      <c r="C109" s="2"/>
      <c r="D109" s="4"/>
      <c r="E109" s="4"/>
      <c r="F109" s="2"/>
      <c r="G109" s="2"/>
      <c r="H109" s="2"/>
      <c r="I109" s="4"/>
      <c r="J109" s="2"/>
      <c r="K109" s="2"/>
      <c r="L109" s="2"/>
      <c r="M109" s="2"/>
      <c r="N109" s="2"/>
      <c r="O109" s="2"/>
      <c r="P109" s="2"/>
      <c r="Q109" s="2"/>
      <c r="R109" s="2"/>
      <c r="S109" s="2"/>
      <c r="T109" s="2"/>
      <c r="U109" s="2"/>
      <c r="V109" s="2"/>
      <c r="W109" s="2"/>
      <c r="X109" s="2"/>
      <c r="Y109" s="2"/>
      <c r="Z109" s="2"/>
      <c r="AA109" s="2"/>
      <c r="AB109" s="2"/>
    </row>
    <row r="110" spans="1:28" ht="15.75" customHeight="1">
      <c r="A110" s="2"/>
      <c r="B110" s="4"/>
      <c r="C110" s="2"/>
      <c r="D110" s="4"/>
      <c r="E110" s="4"/>
      <c r="F110" s="2"/>
      <c r="G110" s="2"/>
      <c r="H110" s="2"/>
      <c r="I110" s="4"/>
      <c r="J110" s="2"/>
      <c r="K110" s="2"/>
      <c r="L110" s="2"/>
      <c r="M110" s="2"/>
      <c r="N110" s="2"/>
      <c r="O110" s="2"/>
      <c r="P110" s="2"/>
      <c r="Q110" s="2"/>
      <c r="R110" s="2"/>
      <c r="S110" s="2"/>
      <c r="T110" s="2"/>
      <c r="U110" s="2"/>
      <c r="V110" s="2"/>
      <c r="W110" s="2"/>
      <c r="X110" s="2"/>
      <c r="Y110" s="2"/>
      <c r="Z110" s="2"/>
      <c r="AA110" s="2"/>
      <c r="AB110" s="2"/>
    </row>
    <row r="111" spans="1:28" ht="15.75" customHeight="1">
      <c r="A111" s="2"/>
      <c r="B111" s="4"/>
      <c r="C111" s="2"/>
      <c r="D111" s="4"/>
      <c r="E111" s="4"/>
      <c r="F111" s="2"/>
      <c r="G111" s="2"/>
      <c r="H111" s="2"/>
      <c r="I111" s="4"/>
      <c r="J111" s="2"/>
      <c r="K111" s="2"/>
      <c r="L111" s="2"/>
      <c r="M111" s="2"/>
      <c r="N111" s="2"/>
      <c r="O111" s="2"/>
      <c r="P111" s="2"/>
      <c r="Q111" s="2"/>
      <c r="R111" s="2"/>
      <c r="S111" s="2"/>
      <c r="T111" s="2"/>
      <c r="U111" s="2"/>
      <c r="V111" s="2"/>
      <c r="W111" s="2"/>
      <c r="X111" s="2"/>
      <c r="Y111" s="2"/>
      <c r="Z111" s="2"/>
      <c r="AA111" s="2"/>
      <c r="AB111" s="2"/>
    </row>
    <row r="112" spans="1:28" ht="15.75" customHeight="1">
      <c r="A112" s="2"/>
      <c r="B112" s="4"/>
      <c r="C112" s="2"/>
      <c r="D112" s="4"/>
      <c r="E112" s="4"/>
      <c r="F112" s="2"/>
      <c r="G112" s="2"/>
      <c r="H112" s="2"/>
      <c r="I112" s="4"/>
      <c r="J112" s="2"/>
      <c r="K112" s="2"/>
      <c r="L112" s="2"/>
      <c r="M112" s="2"/>
      <c r="N112" s="2"/>
      <c r="O112" s="2"/>
      <c r="P112" s="2"/>
      <c r="Q112" s="2"/>
      <c r="R112" s="2"/>
      <c r="S112" s="2"/>
      <c r="T112" s="2"/>
      <c r="U112" s="2"/>
      <c r="V112" s="2"/>
      <c r="W112" s="2"/>
      <c r="X112" s="2"/>
      <c r="Y112" s="2"/>
      <c r="Z112" s="2"/>
      <c r="AA112" s="2"/>
      <c r="AB112" s="2"/>
    </row>
    <row r="113" spans="1:28" ht="15.75" customHeight="1">
      <c r="A113" s="2"/>
      <c r="B113" s="4"/>
      <c r="C113" s="2"/>
      <c r="D113" s="4"/>
      <c r="E113" s="4"/>
      <c r="F113" s="2"/>
      <c r="G113" s="2"/>
      <c r="H113" s="2"/>
      <c r="I113" s="4"/>
      <c r="J113" s="2"/>
      <c r="K113" s="2"/>
      <c r="L113" s="2"/>
      <c r="M113" s="2"/>
      <c r="N113" s="2"/>
      <c r="O113" s="2"/>
      <c r="P113" s="2"/>
      <c r="Q113" s="2"/>
      <c r="R113" s="2"/>
      <c r="S113" s="2"/>
      <c r="T113" s="2"/>
      <c r="U113" s="2"/>
      <c r="V113" s="2"/>
      <c r="W113" s="2"/>
      <c r="X113" s="2"/>
      <c r="Y113" s="2"/>
      <c r="Z113" s="2"/>
      <c r="AA113" s="2"/>
      <c r="AB113" s="2"/>
    </row>
    <row r="114" spans="1:28" ht="15.75" customHeight="1">
      <c r="A114" s="2"/>
      <c r="B114" s="4"/>
      <c r="C114" s="2"/>
      <c r="D114" s="4"/>
      <c r="E114" s="4"/>
      <c r="F114" s="2"/>
      <c r="G114" s="2"/>
      <c r="H114" s="2"/>
      <c r="I114" s="4"/>
      <c r="J114" s="2"/>
      <c r="K114" s="2"/>
      <c r="L114" s="2"/>
      <c r="M114" s="2"/>
      <c r="N114" s="2"/>
      <c r="O114" s="2"/>
      <c r="P114" s="2"/>
      <c r="Q114" s="2"/>
      <c r="R114" s="2"/>
      <c r="S114" s="2"/>
      <c r="T114" s="2"/>
      <c r="U114" s="2"/>
      <c r="V114" s="2"/>
      <c r="W114" s="2"/>
      <c r="X114" s="2"/>
      <c r="Y114" s="2"/>
      <c r="Z114" s="2"/>
      <c r="AA114" s="2"/>
      <c r="AB114" s="2"/>
    </row>
    <row r="115" spans="1:28" ht="15.75" customHeight="1">
      <c r="A115" s="2"/>
      <c r="B115" s="4"/>
      <c r="C115" s="2"/>
      <c r="D115" s="4"/>
      <c r="E115" s="4"/>
      <c r="F115" s="2"/>
      <c r="G115" s="2"/>
      <c r="H115" s="2"/>
      <c r="I115" s="4"/>
      <c r="J115" s="2"/>
      <c r="K115" s="2"/>
      <c r="L115" s="2"/>
      <c r="M115" s="2"/>
      <c r="N115" s="2"/>
      <c r="O115" s="2"/>
      <c r="P115" s="2"/>
      <c r="Q115" s="2"/>
      <c r="R115" s="2"/>
      <c r="S115" s="2"/>
      <c r="T115" s="2"/>
      <c r="U115" s="2"/>
      <c r="V115" s="2"/>
      <c r="W115" s="2"/>
      <c r="X115" s="2"/>
      <c r="Y115" s="2"/>
      <c r="Z115" s="2"/>
      <c r="AA115" s="2"/>
      <c r="AB115" s="2"/>
    </row>
    <row r="116" spans="1:28" ht="15.75" customHeight="1">
      <c r="A116" s="2"/>
      <c r="B116" s="4"/>
      <c r="C116" s="2"/>
      <c r="D116" s="4"/>
      <c r="E116" s="4"/>
      <c r="F116" s="2"/>
      <c r="G116" s="2"/>
      <c r="H116" s="2"/>
      <c r="I116" s="4"/>
      <c r="J116" s="2"/>
      <c r="K116" s="2"/>
      <c r="L116" s="2"/>
      <c r="M116" s="2"/>
      <c r="N116" s="2"/>
      <c r="O116" s="2"/>
      <c r="P116" s="2"/>
      <c r="Q116" s="2"/>
      <c r="R116" s="2"/>
      <c r="S116" s="2"/>
      <c r="T116" s="2"/>
      <c r="U116" s="2"/>
      <c r="V116" s="2"/>
      <c r="W116" s="2"/>
      <c r="X116" s="2"/>
      <c r="Y116" s="2"/>
      <c r="Z116" s="2"/>
      <c r="AA116" s="2"/>
      <c r="AB116" s="2"/>
    </row>
    <row r="117" spans="1:28" ht="15.75" customHeight="1">
      <c r="A117" s="2"/>
      <c r="B117" s="4"/>
      <c r="C117" s="2"/>
      <c r="D117" s="4"/>
      <c r="E117" s="4"/>
      <c r="F117" s="2"/>
      <c r="G117" s="2"/>
      <c r="H117" s="2"/>
      <c r="I117" s="4"/>
      <c r="J117" s="2"/>
      <c r="K117" s="2"/>
      <c r="L117" s="2"/>
      <c r="M117" s="2"/>
      <c r="N117" s="2"/>
      <c r="O117" s="2"/>
      <c r="P117" s="2"/>
      <c r="Q117" s="2"/>
      <c r="R117" s="2"/>
      <c r="S117" s="2"/>
      <c r="T117" s="2"/>
      <c r="U117" s="2"/>
      <c r="V117" s="2"/>
      <c r="W117" s="2"/>
      <c r="X117" s="2"/>
      <c r="Y117" s="2"/>
      <c r="Z117" s="2"/>
      <c r="AA117" s="2"/>
      <c r="AB117" s="2"/>
    </row>
    <row r="118" spans="1:28" ht="15.75" customHeight="1">
      <c r="A118" s="2"/>
      <c r="B118" s="4"/>
      <c r="C118" s="2"/>
      <c r="D118" s="4"/>
      <c r="E118" s="4"/>
      <c r="F118" s="2"/>
      <c r="G118" s="2"/>
      <c r="H118" s="2"/>
      <c r="I118" s="4"/>
      <c r="J118" s="2"/>
      <c r="K118" s="2"/>
      <c r="L118" s="2"/>
      <c r="M118" s="2"/>
      <c r="N118" s="2"/>
      <c r="O118" s="2"/>
      <c r="P118" s="2"/>
      <c r="Q118" s="2"/>
      <c r="R118" s="2"/>
      <c r="S118" s="2"/>
      <c r="T118" s="2"/>
      <c r="U118" s="2"/>
      <c r="V118" s="2"/>
      <c r="W118" s="2"/>
      <c r="X118" s="2"/>
      <c r="Y118" s="2"/>
      <c r="Z118" s="2"/>
      <c r="AA118" s="2"/>
      <c r="AB118" s="2"/>
    </row>
    <row r="119" spans="1:28" ht="15.75" customHeight="1">
      <c r="A119" s="2"/>
      <c r="B119" s="4"/>
      <c r="C119" s="2"/>
      <c r="D119" s="4"/>
      <c r="E119" s="4"/>
      <c r="F119" s="2"/>
      <c r="G119" s="2"/>
      <c r="H119" s="2"/>
      <c r="I119" s="4"/>
      <c r="J119" s="2"/>
      <c r="K119" s="2"/>
      <c r="L119" s="2"/>
      <c r="M119" s="2"/>
      <c r="N119" s="2"/>
      <c r="O119" s="2"/>
      <c r="P119" s="2"/>
      <c r="Q119" s="2"/>
      <c r="R119" s="2"/>
      <c r="S119" s="2"/>
      <c r="T119" s="2"/>
      <c r="U119" s="2"/>
      <c r="V119" s="2"/>
      <c r="W119" s="2"/>
      <c r="X119" s="2"/>
      <c r="Y119" s="2"/>
      <c r="Z119" s="2"/>
      <c r="AA119" s="2"/>
      <c r="AB119" s="2"/>
    </row>
    <row r="120" spans="1:28" ht="15.75" customHeight="1">
      <c r="A120" s="2"/>
      <c r="B120" s="4"/>
      <c r="C120" s="2"/>
      <c r="D120" s="4"/>
      <c r="E120" s="4"/>
      <c r="F120" s="2"/>
      <c r="G120" s="2"/>
      <c r="H120" s="2"/>
      <c r="I120" s="4"/>
      <c r="J120" s="2"/>
      <c r="K120" s="2"/>
      <c r="L120" s="2"/>
      <c r="M120" s="2"/>
      <c r="N120" s="2"/>
      <c r="O120" s="2"/>
      <c r="P120" s="2"/>
      <c r="Q120" s="2"/>
      <c r="R120" s="2"/>
      <c r="S120" s="2"/>
      <c r="T120" s="2"/>
      <c r="U120" s="2"/>
      <c r="V120" s="2"/>
      <c r="W120" s="2"/>
      <c r="X120" s="2"/>
      <c r="Y120" s="2"/>
      <c r="Z120" s="2"/>
      <c r="AA120" s="2"/>
      <c r="AB120" s="2"/>
    </row>
    <row r="121" spans="1:28" ht="15.75" customHeight="1">
      <c r="A121" s="2"/>
      <c r="B121" s="4"/>
      <c r="C121" s="2"/>
      <c r="D121" s="4"/>
      <c r="E121" s="4"/>
      <c r="F121" s="2"/>
      <c r="G121" s="2"/>
      <c r="H121" s="2"/>
      <c r="I121" s="4"/>
      <c r="J121" s="2"/>
      <c r="K121" s="2"/>
      <c r="L121" s="2"/>
      <c r="M121" s="2"/>
      <c r="N121" s="2"/>
      <c r="O121" s="2"/>
      <c r="P121" s="2"/>
      <c r="Q121" s="2"/>
      <c r="R121" s="2"/>
      <c r="S121" s="2"/>
      <c r="T121" s="2"/>
      <c r="U121" s="2"/>
      <c r="V121" s="2"/>
      <c r="W121" s="2"/>
      <c r="X121" s="2"/>
      <c r="Y121" s="2"/>
      <c r="Z121" s="2"/>
      <c r="AA121" s="2"/>
      <c r="AB121" s="2"/>
    </row>
    <row r="122" spans="1:28" ht="15.75" customHeight="1">
      <c r="A122" s="2"/>
      <c r="B122" s="4"/>
      <c r="C122" s="2"/>
      <c r="D122" s="4"/>
      <c r="E122" s="4"/>
      <c r="F122" s="2"/>
      <c r="G122" s="2"/>
      <c r="H122" s="2"/>
      <c r="I122" s="4"/>
      <c r="J122" s="2"/>
      <c r="K122" s="2"/>
      <c r="L122" s="2"/>
      <c r="M122" s="2"/>
      <c r="N122" s="2"/>
      <c r="O122" s="2"/>
      <c r="P122" s="2"/>
      <c r="Q122" s="2"/>
      <c r="R122" s="2"/>
      <c r="S122" s="2"/>
      <c r="T122" s="2"/>
      <c r="U122" s="2"/>
      <c r="V122" s="2"/>
      <c r="W122" s="2"/>
      <c r="X122" s="2"/>
      <c r="Y122" s="2"/>
      <c r="Z122" s="2"/>
      <c r="AA122" s="2"/>
      <c r="AB122" s="2"/>
    </row>
    <row r="123" spans="1:28" ht="15.75" customHeight="1">
      <c r="A123" s="2"/>
      <c r="B123" s="4"/>
      <c r="C123" s="2"/>
      <c r="D123" s="4"/>
      <c r="E123" s="4"/>
      <c r="F123" s="2"/>
      <c r="G123" s="2"/>
      <c r="H123" s="2"/>
      <c r="I123" s="4"/>
      <c r="J123" s="2"/>
      <c r="K123" s="2"/>
      <c r="L123" s="2"/>
      <c r="M123" s="2"/>
      <c r="N123" s="2"/>
      <c r="O123" s="2"/>
      <c r="P123" s="2"/>
      <c r="Q123" s="2"/>
      <c r="R123" s="2"/>
      <c r="S123" s="2"/>
      <c r="T123" s="2"/>
      <c r="U123" s="2"/>
      <c r="V123" s="2"/>
      <c r="W123" s="2"/>
      <c r="X123" s="2"/>
      <c r="Y123" s="2"/>
      <c r="Z123" s="2"/>
      <c r="AA123" s="2"/>
      <c r="AB123" s="2"/>
    </row>
    <row r="124" spans="1:28" ht="15.75" customHeight="1">
      <c r="A124" s="2"/>
      <c r="B124" s="4"/>
      <c r="C124" s="2"/>
      <c r="D124" s="4"/>
      <c r="E124" s="4"/>
      <c r="F124" s="2"/>
      <c r="G124" s="2"/>
      <c r="H124" s="2"/>
      <c r="I124" s="4"/>
      <c r="J124" s="2"/>
      <c r="K124" s="2"/>
      <c r="L124" s="2"/>
      <c r="M124" s="2"/>
      <c r="N124" s="2"/>
      <c r="O124" s="2"/>
      <c r="P124" s="2"/>
      <c r="Q124" s="2"/>
      <c r="R124" s="2"/>
      <c r="S124" s="2"/>
      <c r="T124" s="2"/>
      <c r="U124" s="2"/>
      <c r="V124" s="2"/>
      <c r="W124" s="2"/>
      <c r="X124" s="2"/>
      <c r="Y124" s="2"/>
      <c r="Z124" s="2"/>
      <c r="AA124" s="2"/>
      <c r="AB124" s="2"/>
    </row>
    <row r="125" spans="1:28" ht="15.75" customHeight="1">
      <c r="A125" s="2"/>
      <c r="B125" s="4"/>
      <c r="C125" s="2"/>
      <c r="D125" s="4"/>
      <c r="E125" s="4"/>
      <c r="F125" s="2"/>
      <c r="G125" s="2"/>
      <c r="H125" s="2"/>
      <c r="I125" s="4"/>
      <c r="J125" s="2"/>
      <c r="K125" s="2"/>
      <c r="L125" s="2"/>
      <c r="M125" s="2"/>
      <c r="N125" s="2"/>
      <c r="O125" s="2"/>
      <c r="P125" s="2"/>
      <c r="Q125" s="2"/>
      <c r="R125" s="2"/>
      <c r="S125" s="2"/>
      <c r="T125" s="2"/>
      <c r="U125" s="2"/>
      <c r="V125" s="2"/>
      <c r="W125" s="2"/>
      <c r="X125" s="2"/>
      <c r="Y125" s="2"/>
      <c r="Z125" s="2"/>
      <c r="AA125" s="2"/>
      <c r="AB125" s="2"/>
    </row>
    <row r="126" spans="1:28" ht="15.75" customHeight="1">
      <c r="A126" s="2"/>
      <c r="B126" s="4"/>
      <c r="C126" s="2"/>
      <c r="D126" s="4"/>
      <c r="E126" s="4"/>
      <c r="F126" s="2"/>
      <c r="G126" s="2"/>
      <c r="H126" s="2"/>
      <c r="I126" s="4"/>
      <c r="J126" s="2"/>
      <c r="K126" s="2"/>
      <c r="L126" s="2"/>
      <c r="M126" s="2"/>
      <c r="N126" s="2"/>
      <c r="O126" s="2"/>
      <c r="P126" s="2"/>
      <c r="Q126" s="2"/>
      <c r="R126" s="2"/>
      <c r="S126" s="2"/>
      <c r="T126" s="2"/>
      <c r="U126" s="2"/>
      <c r="V126" s="2"/>
      <c r="W126" s="2"/>
      <c r="X126" s="2"/>
      <c r="Y126" s="2"/>
      <c r="Z126" s="2"/>
      <c r="AA126" s="2"/>
      <c r="AB126" s="2"/>
    </row>
    <row r="127" spans="1:28" ht="15.75" customHeight="1">
      <c r="A127" s="2"/>
      <c r="B127" s="4"/>
      <c r="C127" s="2"/>
      <c r="D127" s="4"/>
      <c r="E127" s="4"/>
      <c r="F127" s="2"/>
      <c r="G127" s="2"/>
      <c r="H127" s="2"/>
      <c r="I127" s="4"/>
      <c r="J127" s="2"/>
      <c r="K127" s="2"/>
      <c r="L127" s="2"/>
      <c r="M127" s="2"/>
      <c r="N127" s="2"/>
      <c r="O127" s="2"/>
      <c r="P127" s="2"/>
      <c r="Q127" s="2"/>
      <c r="R127" s="2"/>
      <c r="S127" s="2"/>
      <c r="T127" s="2"/>
      <c r="U127" s="2"/>
      <c r="V127" s="2"/>
      <c r="W127" s="2"/>
      <c r="X127" s="2"/>
      <c r="Y127" s="2"/>
      <c r="Z127" s="2"/>
      <c r="AA127" s="2"/>
      <c r="AB127" s="2"/>
    </row>
    <row r="128" spans="1:28" ht="15.75" customHeight="1">
      <c r="A128" s="2"/>
      <c r="B128" s="4"/>
      <c r="C128" s="2"/>
      <c r="D128" s="4"/>
      <c r="E128" s="4"/>
      <c r="F128" s="2"/>
      <c r="G128" s="2"/>
      <c r="H128" s="2"/>
      <c r="I128" s="4"/>
      <c r="J128" s="2"/>
      <c r="K128" s="2"/>
      <c r="L128" s="2"/>
      <c r="M128" s="2"/>
      <c r="N128" s="2"/>
      <c r="O128" s="2"/>
      <c r="P128" s="2"/>
      <c r="Q128" s="2"/>
      <c r="R128" s="2"/>
      <c r="S128" s="2"/>
      <c r="T128" s="2"/>
      <c r="U128" s="2"/>
      <c r="V128" s="2"/>
      <c r="W128" s="2"/>
      <c r="X128" s="2"/>
      <c r="Y128" s="2"/>
      <c r="Z128" s="2"/>
      <c r="AA128" s="2"/>
      <c r="AB128" s="2"/>
    </row>
    <row r="129" spans="1:28" ht="15.75" customHeight="1">
      <c r="A129" s="2"/>
      <c r="B129" s="4"/>
      <c r="C129" s="2"/>
      <c r="D129" s="4"/>
      <c r="E129" s="4"/>
      <c r="F129" s="2"/>
      <c r="G129" s="2"/>
      <c r="H129" s="2"/>
      <c r="I129" s="4"/>
      <c r="J129" s="2"/>
      <c r="K129" s="2"/>
      <c r="L129" s="2"/>
      <c r="M129" s="2"/>
      <c r="N129" s="2"/>
      <c r="O129" s="2"/>
      <c r="P129" s="2"/>
      <c r="Q129" s="2"/>
      <c r="R129" s="2"/>
      <c r="S129" s="2"/>
      <c r="T129" s="2"/>
      <c r="U129" s="2"/>
      <c r="V129" s="2"/>
      <c r="W129" s="2"/>
      <c r="X129" s="2"/>
      <c r="Y129" s="2"/>
      <c r="Z129" s="2"/>
      <c r="AA129" s="2"/>
      <c r="AB129" s="2"/>
    </row>
    <row r="130" spans="1:28" ht="15.75" customHeight="1">
      <c r="A130" s="2"/>
      <c r="B130" s="4"/>
      <c r="C130" s="2"/>
      <c r="D130" s="4"/>
      <c r="E130" s="4"/>
      <c r="F130" s="2"/>
      <c r="G130" s="2"/>
      <c r="H130" s="2"/>
      <c r="I130" s="4"/>
      <c r="J130" s="2"/>
      <c r="K130" s="2"/>
      <c r="L130" s="2"/>
      <c r="M130" s="2"/>
      <c r="N130" s="2"/>
      <c r="O130" s="2"/>
      <c r="P130" s="2"/>
      <c r="Q130" s="2"/>
      <c r="R130" s="2"/>
      <c r="S130" s="2"/>
      <c r="T130" s="2"/>
      <c r="U130" s="2"/>
      <c r="V130" s="2"/>
      <c r="W130" s="2"/>
      <c r="X130" s="2"/>
      <c r="Y130" s="2"/>
      <c r="Z130" s="2"/>
      <c r="AA130" s="2"/>
      <c r="AB130" s="2"/>
    </row>
    <row r="131" spans="1:28" ht="15.75" customHeight="1">
      <c r="A131" s="2"/>
      <c r="B131" s="4"/>
      <c r="C131" s="2"/>
      <c r="D131" s="4"/>
      <c r="E131" s="4"/>
      <c r="F131" s="2"/>
      <c r="G131" s="2"/>
      <c r="H131" s="2"/>
      <c r="I131" s="4"/>
      <c r="J131" s="2"/>
      <c r="K131" s="2"/>
      <c r="L131" s="2"/>
      <c r="M131" s="2"/>
      <c r="N131" s="2"/>
      <c r="O131" s="2"/>
      <c r="P131" s="2"/>
      <c r="Q131" s="2"/>
      <c r="R131" s="2"/>
      <c r="S131" s="2"/>
      <c r="T131" s="2"/>
      <c r="U131" s="2"/>
      <c r="V131" s="2"/>
      <c r="W131" s="2"/>
      <c r="X131" s="2"/>
      <c r="Y131" s="2"/>
      <c r="Z131" s="2"/>
      <c r="AA131" s="2"/>
      <c r="AB131" s="2"/>
    </row>
    <row r="132" spans="1:28" ht="15.75" customHeight="1">
      <c r="A132" s="2"/>
      <c r="B132" s="4"/>
      <c r="C132" s="2"/>
      <c r="D132" s="4"/>
      <c r="E132" s="4"/>
      <c r="F132" s="2"/>
      <c r="G132" s="2"/>
      <c r="H132" s="2"/>
      <c r="I132" s="4"/>
      <c r="J132" s="2"/>
      <c r="K132" s="2"/>
      <c r="L132" s="2"/>
      <c r="M132" s="2"/>
      <c r="N132" s="2"/>
      <c r="O132" s="2"/>
      <c r="P132" s="2"/>
      <c r="Q132" s="2"/>
      <c r="R132" s="2"/>
      <c r="S132" s="2"/>
      <c r="T132" s="2"/>
      <c r="U132" s="2"/>
      <c r="V132" s="2"/>
      <c r="W132" s="2"/>
      <c r="X132" s="2"/>
      <c r="Y132" s="2"/>
      <c r="Z132" s="2"/>
      <c r="AA132" s="2"/>
      <c r="AB132" s="2"/>
    </row>
    <row r="133" spans="1:28" ht="15.75" customHeight="1">
      <c r="A133" s="2"/>
      <c r="B133" s="4"/>
      <c r="C133" s="2"/>
      <c r="D133" s="4"/>
      <c r="E133" s="4"/>
      <c r="F133" s="2"/>
      <c r="G133" s="2"/>
      <c r="H133" s="2"/>
      <c r="I133" s="4"/>
      <c r="J133" s="2"/>
      <c r="K133" s="2"/>
      <c r="L133" s="2"/>
      <c r="M133" s="2"/>
      <c r="N133" s="2"/>
      <c r="O133" s="2"/>
      <c r="P133" s="2"/>
      <c r="Q133" s="2"/>
      <c r="R133" s="2"/>
      <c r="S133" s="2"/>
      <c r="T133" s="2"/>
      <c r="U133" s="2"/>
      <c r="V133" s="2"/>
      <c r="W133" s="2"/>
      <c r="X133" s="2"/>
      <c r="Y133" s="2"/>
      <c r="Z133" s="2"/>
      <c r="AA133" s="2"/>
      <c r="AB133" s="2"/>
    </row>
    <row r="134" spans="1:28" ht="15.75" customHeight="1">
      <c r="A134" s="2"/>
      <c r="B134" s="4"/>
      <c r="C134" s="2"/>
      <c r="D134" s="4"/>
      <c r="E134" s="4"/>
      <c r="F134" s="2"/>
      <c r="G134" s="2"/>
      <c r="H134" s="2"/>
      <c r="I134" s="4"/>
      <c r="J134" s="2"/>
      <c r="K134" s="2"/>
      <c r="L134" s="2"/>
      <c r="M134" s="2"/>
      <c r="N134" s="2"/>
      <c r="O134" s="2"/>
      <c r="P134" s="2"/>
      <c r="Q134" s="2"/>
      <c r="R134" s="2"/>
      <c r="S134" s="2"/>
      <c r="T134" s="2"/>
      <c r="U134" s="2"/>
      <c r="V134" s="2"/>
      <c r="W134" s="2"/>
      <c r="X134" s="2"/>
      <c r="Y134" s="2"/>
      <c r="Z134" s="2"/>
      <c r="AA134" s="2"/>
      <c r="AB134" s="2"/>
    </row>
    <row r="135" spans="1:28" ht="15.75" customHeight="1">
      <c r="A135" s="2"/>
      <c r="B135" s="4"/>
      <c r="C135" s="2"/>
      <c r="D135" s="4"/>
      <c r="E135" s="4"/>
      <c r="F135" s="2"/>
      <c r="G135" s="2"/>
      <c r="H135" s="2"/>
      <c r="I135" s="4"/>
      <c r="J135" s="2"/>
      <c r="K135" s="2"/>
      <c r="L135" s="2"/>
      <c r="M135" s="2"/>
      <c r="N135" s="2"/>
      <c r="O135" s="2"/>
      <c r="P135" s="2"/>
      <c r="Q135" s="2"/>
      <c r="R135" s="2"/>
      <c r="S135" s="2"/>
      <c r="T135" s="2"/>
      <c r="U135" s="2"/>
      <c r="V135" s="2"/>
      <c r="W135" s="2"/>
      <c r="X135" s="2"/>
      <c r="Y135" s="2"/>
      <c r="Z135" s="2"/>
      <c r="AA135" s="2"/>
      <c r="AB135" s="2"/>
    </row>
    <row r="136" spans="1:28" ht="15.75" customHeight="1">
      <c r="A136" s="2"/>
      <c r="B136" s="4"/>
      <c r="C136" s="2"/>
      <c r="D136" s="4"/>
      <c r="E136" s="4"/>
      <c r="F136" s="2"/>
      <c r="G136" s="2"/>
      <c r="H136" s="2"/>
      <c r="I136" s="4"/>
      <c r="J136" s="2"/>
      <c r="K136" s="2"/>
      <c r="L136" s="2"/>
      <c r="M136" s="2"/>
      <c r="N136" s="2"/>
      <c r="O136" s="2"/>
      <c r="P136" s="2"/>
      <c r="Q136" s="2"/>
      <c r="R136" s="2"/>
      <c r="S136" s="2"/>
      <c r="T136" s="2"/>
      <c r="U136" s="2"/>
      <c r="V136" s="2"/>
      <c r="W136" s="2"/>
      <c r="X136" s="2"/>
      <c r="Y136" s="2"/>
      <c r="Z136" s="2"/>
      <c r="AA136" s="2"/>
      <c r="AB136" s="2"/>
    </row>
    <row r="137" spans="1:28" ht="15.75" customHeight="1">
      <c r="A137" s="2"/>
      <c r="B137" s="4"/>
      <c r="C137" s="2"/>
      <c r="D137" s="4"/>
      <c r="E137" s="4"/>
      <c r="F137" s="2"/>
      <c r="G137" s="2"/>
      <c r="H137" s="2"/>
      <c r="I137" s="4"/>
      <c r="J137" s="2"/>
      <c r="K137" s="2"/>
      <c r="L137" s="2"/>
      <c r="M137" s="2"/>
      <c r="N137" s="2"/>
      <c r="O137" s="2"/>
      <c r="P137" s="2"/>
      <c r="Q137" s="2"/>
      <c r="R137" s="2"/>
      <c r="S137" s="2"/>
      <c r="T137" s="2"/>
      <c r="U137" s="2"/>
      <c r="V137" s="2"/>
      <c r="W137" s="2"/>
      <c r="X137" s="2"/>
      <c r="Y137" s="2"/>
      <c r="Z137" s="2"/>
      <c r="AA137" s="2"/>
      <c r="AB137" s="2"/>
    </row>
    <row r="138" spans="1:28" ht="15.75" customHeight="1">
      <c r="A138" s="2"/>
      <c r="B138" s="4"/>
      <c r="C138" s="2"/>
      <c r="D138" s="4"/>
      <c r="E138" s="4"/>
      <c r="F138" s="2"/>
      <c r="G138" s="2"/>
      <c r="H138" s="2"/>
      <c r="I138" s="4"/>
      <c r="J138" s="2"/>
      <c r="K138" s="2"/>
      <c r="L138" s="2"/>
      <c r="M138" s="2"/>
      <c r="N138" s="2"/>
      <c r="O138" s="2"/>
      <c r="P138" s="2"/>
      <c r="Q138" s="2"/>
      <c r="R138" s="2"/>
      <c r="S138" s="2"/>
      <c r="T138" s="2"/>
      <c r="U138" s="2"/>
      <c r="V138" s="2"/>
      <c r="W138" s="2"/>
      <c r="X138" s="2"/>
      <c r="Y138" s="2"/>
      <c r="Z138" s="2"/>
      <c r="AA138" s="2"/>
      <c r="AB138" s="2"/>
    </row>
    <row r="139" spans="1:28" ht="15.75" customHeight="1">
      <c r="A139" s="2"/>
      <c r="B139" s="4"/>
      <c r="C139" s="2"/>
      <c r="D139" s="4"/>
      <c r="E139" s="4"/>
      <c r="F139" s="2"/>
      <c r="G139" s="2"/>
      <c r="H139" s="2"/>
      <c r="I139" s="4"/>
      <c r="J139" s="2"/>
      <c r="K139" s="2"/>
      <c r="L139" s="2"/>
      <c r="M139" s="2"/>
      <c r="N139" s="2"/>
      <c r="O139" s="2"/>
      <c r="P139" s="2"/>
      <c r="Q139" s="2"/>
      <c r="R139" s="2"/>
      <c r="S139" s="2"/>
      <c r="T139" s="2"/>
      <c r="U139" s="2"/>
      <c r="V139" s="2"/>
      <c r="W139" s="2"/>
      <c r="X139" s="2"/>
      <c r="Y139" s="2"/>
      <c r="Z139" s="2"/>
      <c r="AA139" s="2"/>
      <c r="AB139" s="2"/>
    </row>
    <row r="140" spans="1:28" ht="15.75" customHeight="1">
      <c r="A140" s="2"/>
      <c r="B140" s="4"/>
      <c r="C140" s="2"/>
      <c r="D140" s="4"/>
      <c r="E140" s="4"/>
      <c r="F140" s="2"/>
      <c r="G140" s="2"/>
      <c r="H140" s="2"/>
      <c r="I140" s="4"/>
      <c r="J140" s="2"/>
      <c r="K140" s="2"/>
      <c r="L140" s="2"/>
      <c r="M140" s="2"/>
      <c r="N140" s="2"/>
      <c r="O140" s="2"/>
      <c r="P140" s="2"/>
      <c r="Q140" s="2"/>
      <c r="R140" s="2"/>
      <c r="S140" s="2"/>
      <c r="T140" s="2"/>
      <c r="U140" s="2"/>
      <c r="V140" s="2"/>
      <c r="W140" s="2"/>
      <c r="X140" s="2"/>
      <c r="Y140" s="2"/>
      <c r="Z140" s="2"/>
      <c r="AA140" s="2"/>
      <c r="AB140" s="2"/>
    </row>
    <row r="141" spans="1:28" ht="15.75" customHeight="1">
      <c r="A141" s="2"/>
      <c r="B141" s="4"/>
      <c r="C141" s="2"/>
      <c r="D141" s="4"/>
      <c r="E141" s="4"/>
      <c r="F141" s="2"/>
      <c r="G141" s="2"/>
      <c r="H141" s="2"/>
      <c r="I141" s="4"/>
      <c r="J141" s="2"/>
      <c r="K141" s="2"/>
      <c r="L141" s="2"/>
      <c r="M141" s="2"/>
      <c r="N141" s="2"/>
      <c r="O141" s="2"/>
      <c r="P141" s="2"/>
      <c r="Q141" s="2"/>
      <c r="R141" s="2"/>
      <c r="S141" s="2"/>
      <c r="T141" s="2"/>
      <c r="U141" s="2"/>
      <c r="V141" s="2"/>
      <c r="W141" s="2"/>
      <c r="X141" s="2"/>
      <c r="Y141" s="2"/>
      <c r="Z141" s="2"/>
      <c r="AA141" s="2"/>
      <c r="AB141" s="2"/>
    </row>
    <row r="142" spans="1:28" ht="15.75" customHeight="1">
      <c r="A142" s="2"/>
      <c r="B142" s="4"/>
      <c r="C142" s="2"/>
      <c r="D142" s="4"/>
      <c r="E142" s="4"/>
      <c r="F142" s="2"/>
      <c r="G142" s="2"/>
      <c r="H142" s="2"/>
      <c r="I142" s="4"/>
      <c r="J142" s="2"/>
      <c r="K142" s="2"/>
      <c r="L142" s="2"/>
      <c r="M142" s="2"/>
      <c r="N142" s="2"/>
      <c r="O142" s="2"/>
      <c r="P142" s="2"/>
      <c r="Q142" s="2"/>
      <c r="R142" s="2"/>
      <c r="S142" s="2"/>
      <c r="T142" s="2"/>
      <c r="U142" s="2"/>
      <c r="V142" s="2"/>
      <c r="W142" s="2"/>
      <c r="X142" s="2"/>
      <c r="Y142" s="2"/>
      <c r="Z142" s="2"/>
      <c r="AA142" s="2"/>
      <c r="AB142" s="2"/>
    </row>
    <row r="143" spans="1:28" ht="15.75" customHeight="1">
      <c r="A143" s="2"/>
      <c r="B143" s="4"/>
      <c r="C143" s="2"/>
      <c r="D143" s="4"/>
      <c r="E143" s="4"/>
      <c r="F143" s="2"/>
      <c r="G143" s="2"/>
      <c r="H143" s="2"/>
      <c r="I143" s="4"/>
      <c r="J143" s="2"/>
      <c r="K143" s="2"/>
      <c r="L143" s="2"/>
      <c r="M143" s="2"/>
      <c r="N143" s="2"/>
      <c r="O143" s="2"/>
      <c r="P143" s="2"/>
      <c r="Q143" s="2"/>
      <c r="R143" s="2"/>
      <c r="S143" s="2"/>
      <c r="T143" s="2"/>
      <c r="U143" s="2"/>
      <c r="V143" s="2"/>
      <c r="W143" s="2"/>
      <c r="X143" s="2"/>
      <c r="Y143" s="2"/>
      <c r="Z143" s="2"/>
      <c r="AA143" s="2"/>
      <c r="AB143" s="2"/>
    </row>
    <row r="144" spans="1:28" ht="15.75" customHeight="1">
      <c r="A144" s="2"/>
      <c r="B144" s="4"/>
      <c r="C144" s="2"/>
      <c r="D144" s="4"/>
      <c r="E144" s="4"/>
      <c r="F144" s="2"/>
      <c r="G144" s="2"/>
      <c r="H144" s="2"/>
      <c r="I144" s="4"/>
      <c r="J144" s="2"/>
      <c r="K144" s="2"/>
      <c r="L144" s="2"/>
      <c r="M144" s="2"/>
      <c r="N144" s="2"/>
      <c r="O144" s="2"/>
      <c r="P144" s="2"/>
      <c r="Q144" s="2"/>
      <c r="R144" s="2"/>
      <c r="S144" s="2"/>
      <c r="T144" s="2"/>
      <c r="U144" s="2"/>
      <c r="V144" s="2"/>
      <c r="W144" s="2"/>
      <c r="X144" s="2"/>
      <c r="Y144" s="2"/>
      <c r="Z144" s="2"/>
      <c r="AA144" s="2"/>
      <c r="AB144" s="2"/>
    </row>
    <row r="145" spans="1:28" ht="15.75" customHeight="1">
      <c r="A145" s="2"/>
      <c r="B145" s="4"/>
      <c r="C145" s="2"/>
      <c r="D145" s="4"/>
      <c r="E145" s="4"/>
      <c r="F145" s="2"/>
      <c r="G145" s="2"/>
      <c r="H145" s="2"/>
      <c r="I145" s="4"/>
      <c r="J145" s="2"/>
      <c r="K145" s="2"/>
      <c r="L145" s="2"/>
      <c r="M145" s="2"/>
      <c r="N145" s="2"/>
      <c r="O145" s="2"/>
      <c r="P145" s="2"/>
      <c r="Q145" s="2"/>
      <c r="R145" s="2"/>
      <c r="S145" s="2"/>
      <c r="T145" s="2"/>
      <c r="U145" s="2"/>
      <c r="V145" s="2"/>
      <c r="W145" s="2"/>
      <c r="X145" s="2"/>
      <c r="Y145" s="2"/>
      <c r="Z145" s="2"/>
      <c r="AA145" s="2"/>
      <c r="AB145" s="2"/>
    </row>
    <row r="146" spans="1:28" ht="15.75" customHeight="1">
      <c r="A146" s="2"/>
      <c r="B146" s="4"/>
      <c r="C146" s="2"/>
      <c r="D146" s="4"/>
      <c r="E146" s="4"/>
      <c r="F146" s="2"/>
      <c r="G146" s="2"/>
      <c r="H146" s="2"/>
      <c r="I146" s="4"/>
      <c r="J146" s="2"/>
      <c r="K146" s="2"/>
      <c r="L146" s="2"/>
      <c r="M146" s="2"/>
      <c r="N146" s="2"/>
      <c r="O146" s="2"/>
      <c r="P146" s="2"/>
      <c r="Q146" s="2"/>
      <c r="R146" s="2"/>
      <c r="S146" s="2"/>
      <c r="T146" s="2"/>
      <c r="U146" s="2"/>
      <c r="V146" s="2"/>
      <c r="W146" s="2"/>
      <c r="X146" s="2"/>
      <c r="Y146" s="2"/>
      <c r="Z146" s="2"/>
      <c r="AA146" s="2"/>
      <c r="AB146" s="2"/>
    </row>
    <row r="147" spans="1:28" ht="15.75" customHeight="1">
      <c r="A147" s="2"/>
      <c r="B147" s="4"/>
      <c r="C147" s="2"/>
      <c r="D147" s="4"/>
      <c r="E147" s="4"/>
      <c r="F147" s="2"/>
      <c r="G147" s="2"/>
      <c r="H147" s="2"/>
      <c r="I147" s="4"/>
      <c r="J147" s="2"/>
      <c r="K147" s="2"/>
      <c r="L147" s="2"/>
      <c r="M147" s="2"/>
      <c r="N147" s="2"/>
      <c r="O147" s="2"/>
      <c r="P147" s="2"/>
      <c r="Q147" s="2"/>
      <c r="R147" s="2"/>
      <c r="S147" s="2"/>
      <c r="T147" s="2"/>
      <c r="U147" s="2"/>
      <c r="V147" s="2"/>
      <c r="W147" s="2"/>
      <c r="X147" s="2"/>
      <c r="Y147" s="2"/>
      <c r="Z147" s="2"/>
      <c r="AA147" s="2"/>
      <c r="AB147" s="2"/>
    </row>
    <row r="148" spans="1:28" ht="15.75" customHeight="1">
      <c r="A148" s="2"/>
      <c r="B148" s="4"/>
      <c r="C148" s="2"/>
      <c r="D148" s="4"/>
      <c r="E148" s="4"/>
      <c r="F148" s="2"/>
      <c r="G148" s="2"/>
      <c r="H148" s="2"/>
      <c r="I148" s="4"/>
      <c r="J148" s="2"/>
      <c r="K148" s="2"/>
      <c r="L148" s="2"/>
      <c r="M148" s="2"/>
      <c r="N148" s="2"/>
      <c r="O148" s="2"/>
      <c r="P148" s="2"/>
      <c r="Q148" s="2"/>
      <c r="R148" s="2"/>
      <c r="S148" s="2"/>
      <c r="T148" s="2"/>
      <c r="U148" s="2"/>
      <c r="V148" s="2"/>
      <c r="W148" s="2"/>
      <c r="X148" s="2"/>
      <c r="Y148" s="2"/>
      <c r="Z148" s="2"/>
      <c r="AA148" s="2"/>
      <c r="AB148" s="2"/>
    </row>
    <row r="149" spans="1:28" ht="15.75" customHeight="1">
      <c r="A149" s="2"/>
      <c r="B149" s="4"/>
      <c r="C149" s="2"/>
      <c r="D149" s="4"/>
      <c r="E149" s="4"/>
      <c r="F149" s="2"/>
      <c r="G149" s="2"/>
      <c r="H149" s="2"/>
      <c r="I149" s="4"/>
      <c r="J149" s="2"/>
      <c r="K149" s="2"/>
      <c r="L149" s="2"/>
      <c r="M149" s="2"/>
      <c r="N149" s="2"/>
      <c r="O149" s="2"/>
      <c r="P149" s="2"/>
      <c r="Q149" s="2"/>
      <c r="R149" s="2"/>
      <c r="S149" s="2"/>
      <c r="T149" s="2"/>
      <c r="U149" s="2"/>
      <c r="V149" s="2"/>
      <c r="W149" s="2"/>
      <c r="X149" s="2"/>
      <c r="Y149" s="2"/>
      <c r="Z149" s="2"/>
      <c r="AA149" s="2"/>
      <c r="AB149" s="2"/>
    </row>
    <row r="150" spans="1:28" ht="15.75" customHeight="1">
      <c r="A150" s="2"/>
      <c r="B150" s="4"/>
      <c r="C150" s="2"/>
      <c r="D150" s="4"/>
      <c r="E150" s="4"/>
      <c r="F150" s="2"/>
      <c r="G150" s="2"/>
      <c r="H150" s="2"/>
      <c r="I150" s="4"/>
      <c r="J150" s="2"/>
      <c r="K150" s="2"/>
      <c r="L150" s="2"/>
      <c r="M150" s="2"/>
      <c r="N150" s="2"/>
      <c r="O150" s="2"/>
      <c r="P150" s="2"/>
      <c r="Q150" s="2"/>
      <c r="R150" s="2"/>
      <c r="S150" s="2"/>
      <c r="T150" s="2"/>
      <c r="U150" s="2"/>
      <c r="V150" s="2"/>
      <c r="W150" s="2"/>
      <c r="X150" s="2"/>
      <c r="Y150" s="2"/>
      <c r="Z150" s="2"/>
      <c r="AA150" s="2"/>
      <c r="AB150" s="2"/>
    </row>
    <row r="151" spans="1:28" ht="15.75" customHeight="1">
      <c r="A151" s="2"/>
      <c r="B151" s="4"/>
      <c r="C151" s="2"/>
      <c r="D151" s="4"/>
      <c r="E151" s="4"/>
      <c r="F151" s="2"/>
      <c r="G151" s="2"/>
      <c r="H151" s="2"/>
      <c r="I151" s="4"/>
      <c r="J151" s="2"/>
      <c r="K151" s="2"/>
      <c r="L151" s="2"/>
      <c r="M151" s="2"/>
      <c r="N151" s="2"/>
      <c r="O151" s="2"/>
      <c r="P151" s="2"/>
      <c r="Q151" s="2"/>
      <c r="R151" s="2"/>
      <c r="S151" s="2"/>
      <c r="T151" s="2"/>
      <c r="U151" s="2"/>
      <c r="V151" s="2"/>
      <c r="W151" s="2"/>
      <c r="X151" s="2"/>
      <c r="Y151" s="2"/>
      <c r="Z151" s="2"/>
      <c r="AA151" s="2"/>
      <c r="AB151" s="2"/>
    </row>
    <row r="152" spans="1:28" ht="15.75" customHeight="1">
      <c r="A152" s="2"/>
      <c r="B152" s="4"/>
      <c r="C152" s="2"/>
      <c r="D152" s="4"/>
      <c r="E152" s="4"/>
      <c r="F152" s="2"/>
      <c r="G152" s="2"/>
      <c r="H152" s="2"/>
      <c r="I152" s="4"/>
      <c r="J152" s="2"/>
      <c r="K152" s="2"/>
      <c r="L152" s="2"/>
      <c r="M152" s="2"/>
      <c r="N152" s="2"/>
      <c r="O152" s="2"/>
      <c r="P152" s="2"/>
      <c r="Q152" s="2"/>
      <c r="R152" s="2"/>
      <c r="S152" s="2"/>
      <c r="T152" s="2"/>
      <c r="U152" s="2"/>
      <c r="V152" s="2"/>
      <c r="W152" s="2"/>
      <c r="X152" s="2"/>
      <c r="Y152" s="2"/>
      <c r="Z152" s="2"/>
      <c r="AA152" s="2"/>
      <c r="AB152" s="2"/>
    </row>
    <row r="153" spans="1:28" ht="15.75" customHeight="1">
      <c r="A153" s="2"/>
      <c r="B153" s="4"/>
      <c r="C153" s="2"/>
      <c r="D153" s="4"/>
      <c r="E153" s="4"/>
      <c r="F153" s="2"/>
      <c r="G153" s="2"/>
      <c r="H153" s="2"/>
      <c r="I153" s="4"/>
      <c r="J153" s="2"/>
      <c r="K153" s="2"/>
      <c r="L153" s="2"/>
      <c r="M153" s="2"/>
      <c r="N153" s="2"/>
      <c r="O153" s="2"/>
      <c r="P153" s="2"/>
      <c r="Q153" s="2"/>
      <c r="R153" s="2"/>
      <c r="S153" s="2"/>
      <c r="T153" s="2"/>
      <c r="U153" s="2"/>
      <c r="V153" s="2"/>
      <c r="W153" s="2"/>
      <c r="X153" s="2"/>
      <c r="Y153" s="2"/>
      <c r="Z153" s="2"/>
      <c r="AA153" s="2"/>
      <c r="AB153" s="2"/>
    </row>
    <row r="154" spans="1:28" ht="15.75" customHeight="1">
      <c r="A154" s="2"/>
      <c r="B154" s="4"/>
      <c r="C154" s="2"/>
      <c r="D154" s="4"/>
      <c r="E154" s="4"/>
      <c r="F154" s="2"/>
      <c r="G154" s="2"/>
      <c r="H154" s="2"/>
      <c r="I154" s="4"/>
      <c r="J154" s="2"/>
      <c r="K154" s="2"/>
      <c r="L154" s="2"/>
      <c r="M154" s="2"/>
      <c r="N154" s="2"/>
      <c r="O154" s="2"/>
      <c r="P154" s="2"/>
      <c r="Q154" s="2"/>
      <c r="R154" s="2"/>
      <c r="S154" s="2"/>
      <c r="T154" s="2"/>
      <c r="U154" s="2"/>
      <c r="V154" s="2"/>
      <c r="W154" s="2"/>
      <c r="X154" s="2"/>
      <c r="Y154" s="2"/>
      <c r="Z154" s="2"/>
      <c r="AA154" s="2"/>
      <c r="AB154" s="2"/>
    </row>
    <row r="155" spans="1:28" ht="15.75" customHeight="1">
      <c r="A155" s="2"/>
      <c r="B155" s="4"/>
      <c r="C155" s="2"/>
      <c r="D155" s="4"/>
      <c r="E155" s="4"/>
      <c r="F155" s="2"/>
      <c r="G155" s="2"/>
      <c r="H155" s="2"/>
      <c r="I155" s="4"/>
      <c r="J155" s="2"/>
      <c r="K155" s="2"/>
      <c r="L155" s="2"/>
      <c r="M155" s="2"/>
      <c r="N155" s="2"/>
      <c r="O155" s="2"/>
      <c r="P155" s="2"/>
      <c r="Q155" s="2"/>
      <c r="R155" s="2"/>
      <c r="S155" s="2"/>
      <c r="T155" s="2"/>
      <c r="U155" s="2"/>
      <c r="V155" s="2"/>
      <c r="W155" s="2"/>
      <c r="X155" s="2"/>
      <c r="Y155" s="2"/>
      <c r="Z155" s="2"/>
      <c r="AA155" s="2"/>
      <c r="AB155" s="2"/>
    </row>
    <row r="156" spans="1:28" ht="15.75" customHeight="1">
      <c r="A156" s="2"/>
      <c r="B156" s="4"/>
      <c r="C156" s="2"/>
      <c r="D156" s="4"/>
      <c r="E156" s="4"/>
      <c r="F156" s="2"/>
      <c r="G156" s="2"/>
      <c r="H156" s="2"/>
      <c r="I156" s="4"/>
      <c r="J156" s="2"/>
      <c r="K156" s="2"/>
      <c r="L156" s="2"/>
      <c r="M156" s="2"/>
      <c r="N156" s="2"/>
      <c r="O156" s="2"/>
      <c r="P156" s="2"/>
      <c r="Q156" s="2"/>
      <c r="R156" s="2"/>
      <c r="S156" s="2"/>
      <c r="T156" s="2"/>
      <c r="U156" s="2"/>
      <c r="V156" s="2"/>
      <c r="W156" s="2"/>
      <c r="X156" s="2"/>
      <c r="Y156" s="2"/>
      <c r="Z156" s="2"/>
      <c r="AA156" s="2"/>
      <c r="AB156" s="2"/>
    </row>
    <row r="157" spans="1:28" ht="15.75" customHeight="1">
      <c r="A157" s="2"/>
      <c r="B157" s="4"/>
      <c r="C157" s="2"/>
      <c r="D157" s="4"/>
      <c r="E157" s="4"/>
      <c r="F157" s="2"/>
      <c r="G157" s="2"/>
      <c r="H157" s="2"/>
      <c r="I157" s="4"/>
      <c r="J157" s="2"/>
      <c r="K157" s="2"/>
      <c r="L157" s="2"/>
      <c r="M157" s="2"/>
      <c r="N157" s="2"/>
      <c r="O157" s="2"/>
      <c r="P157" s="2"/>
      <c r="Q157" s="2"/>
      <c r="R157" s="2"/>
      <c r="S157" s="2"/>
      <c r="T157" s="2"/>
      <c r="U157" s="2"/>
      <c r="V157" s="2"/>
      <c r="W157" s="2"/>
      <c r="X157" s="2"/>
      <c r="Y157" s="2"/>
      <c r="Z157" s="2"/>
      <c r="AA157" s="2"/>
      <c r="AB157" s="2"/>
    </row>
    <row r="158" spans="1:28" ht="15.75" customHeight="1">
      <c r="A158" s="2"/>
      <c r="B158" s="4"/>
      <c r="C158" s="2"/>
      <c r="D158" s="4"/>
      <c r="E158" s="4"/>
      <c r="F158" s="2"/>
      <c r="G158" s="2"/>
      <c r="H158" s="2"/>
      <c r="I158" s="4"/>
      <c r="J158" s="2"/>
      <c r="K158" s="2"/>
      <c r="L158" s="2"/>
      <c r="M158" s="2"/>
      <c r="N158" s="2"/>
      <c r="O158" s="2"/>
      <c r="P158" s="2"/>
      <c r="Q158" s="2"/>
      <c r="R158" s="2"/>
      <c r="S158" s="2"/>
      <c r="T158" s="2"/>
      <c r="U158" s="2"/>
      <c r="V158" s="2"/>
      <c r="W158" s="2"/>
      <c r="X158" s="2"/>
      <c r="Y158" s="2"/>
      <c r="Z158" s="2"/>
      <c r="AA158" s="2"/>
      <c r="AB158" s="2"/>
    </row>
    <row r="159" spans="1:28" ht="15.75" customHeight="1">
      <c r="A159" s="2"/>
      <c r="B159" s="4"/>
      <c r="C159" s="2"/>
      <c r="D159" s="4"/>
      <c r="E159" s="4"/>
      <c r="F159" s="2"/>
      <c r="G159" s="2"/>
      <c r="H159" s="2"/>
      <c r="I159" s="4"/>
      <c r="J159" s="2"/>
      <c r="K159" s="2"/>
      <c r="L159" s="2"/>
      <c r="M159" s="2"/>
      <c r="N159" s="2"/>
      <c r="O159" s="2"/>
      <c r="P159" s="2"/>
      <c r="Q159" s="2"/>
      <c r="R159" s="2"/>
      <c r="S159" s="2"/>
      <c r="T159" s="2"/>
      <c r="U159" s="2"/>
      <c r="V159" s="2"/>
      <c r="W159" s="2"/>
      <c r="X159" s="2"/>
      <c r="Y159" s="2"/>
      <c r="Z159" s="2"/>
      <c r="AA159" s="2"/>
      <c r="AB159" s="2"/>
    </row>
    <row r="160" spans="1:28" ht="15.75" customHeight="1">
      <c r="A160" s="2"/>
      <c r="B160" s="4"/>
      <c r="C160" s="2"/>
      <c r="D160" s="4"/>
      <c r="E160" s="4"/>
      <c r="F160" s="2"/>
      <c r="G160" s="2"/>
      <c r="H160" s="2"/>
      <c r="I160" s="4"/>
      <c r="J160" s="2"/>
      <c r="K160" s="2"/>
      <c r="L160" s="2"/>
      <c r="M160" s="2"/>
      <c r="N160" s="2"/>
      <c r="O160" s="2"/>
      <c r="P160" s="2"/>
      <c r="Q160" s="2"/>
      <c r="R160" s="2"/>
      <c r="S160" s="2"/>
      <c r="T160" s="2"/>
      <c r="U160" s="2"/>
      <c r="V160" s="2"/>
      <c r="W160" s="2"/>
      <c r="X160" s="2"/>
      <c r="Y160" s="2"/>
      <c r="Z160" s="2"/>
      <c r="AA160" s="2"/>
      <c r="AB160" s="2"/>
    </row>
    <row r="161" spans="1:28" ht="15.75" customHeight="1">
      <c r="A161" s="2"/>
      <c r="B161" s="4"/>
      <c r="C161" s="2"/>
      <c r="D161" s="4"/>
      <c r="E161" s="4"/>
      <c r="F161" s="2"/>
      <c r="G161" s="2"/>
      <c r="H161" s="2"/>
      <c r="I161" s="4"/>
      <c r="J161" s="2"/>
      <c r="K161" s="2"/>
      <c r="L161" s="2"/>
      <c r="M161" s="2"/>
      <c r="N161" s="2"/>
      <c r="O161" s="2"/>
      <c r="P161" s="2"/>
      <c r="Q161" s="2"/>
      <c r="R161" s="2"/>
      <c r="S161" s="2"/>
      <c r="T161" s="2"/>
      <c r="U161" s="2"/>
      <c r="V161" s="2"/>
      <c r="W161" s="2"/>
      <c r="X161" s="2"/>
      <c r="Y161" s="2"/>
      <c r="Z161" s="2"/>
      <c r="AA161" s="2"/>
      <c r="AB161" s="2"/>
    </row>
    <row r="162" spans="1:28" ht="15.75" customHeight="1">
      <c r="A162" s="2"/>
      <c r="B162" s="4"/>
      <c r="C162" s="2"/>
      <c r="D162" s="4"/>
      <c r="E162" s="4"/>
      <c r="F162" s="2"/>
      <c r="G162" s="2"/>
      <c r="H162" s="2"/>
      <c r="I162" s="4"/>
      <c r="J162" s="2"/>
      <c r="K162" s="2"/>
      <c r="L162" s="2"/>
      <c r="M162" s="2"/>
      <c r="N162" s="2"/>
      <c r="O162" s="2"/>
      <c r="P162" s="2"/>
      <c r="Q162" s="2"/>
      <c r="R162" s="2"/>
      <c r="S162" s="2"/>
      <c r="T162" s="2"/>
      <c r="U162" s="2"/>
      <c r="V162" s="2"/>
      <c r="W162" s="2"/>
      <c r="X162" s="2"/>
      <c r="Y162" s="2"/>
      <c r="Z162" s="2"/>
      <c r="AA162" s="2"/>
      <c r="AB162" s="2"/>
    </row>
    <row r="163" spans="1:28" ht="15.75" customHeight="1">
      <c r="A163" s="2"/>
      <c r="B163" s="4"/>
      <c r="C163" s="2"/>
      <c r="D163" s="4"/>
      <c r="E163" s="4"/>
      <c r="F163" s="2"/>
      <c r="G163" s="2"/>
      <c r="H163" s="2"/>
      <c r="I163" s="4"/>
      <c r="J163" s="2"/>
      <c r="K163" s="2"/>
      <c r="L163" s="2"/>
      <c r="M163" s="2"/>
      <c r="N163" s="2"/>
      <c r="O163" s="2"/>
      <c r="P163" s="2"/>
      <c r="Q163" s="2"/>
      <c r="R163" s="2"/>
      <c r="S163" s="2"/>
      <c r="T163" s="2"/>
      <c r="U163" s="2"/>
      <c r="V163" s="2"/>
      <c r="W163" s="2"/>
      <c r="X163" s="2"/>
      <c r="Y163" s="2"/>
      <c r="Z163" s="2"/>
      <c r="AA163" s="2"/>
      <c r="AB163" s="2"/>
    </row>
    <row r="164" spans="1:28" ht="15.75" customHeight="1">
      <c r="A164" s="2"/>
      <c r="B164" s="4"/>
      <c r="C164" s="2"/>
      <c r="D164" s="4"/>
      <c r="E164" s="4"/>
      <c r="F164" s="2"/>
      <c r="G164" s="2"/>
      <c r="H164" s="2"/>
      <c r="I164" s="4"/>
      <c r="J164" s="2"/>
      <c r="K164" s="2"/>
      <c r="L164" s="2"/>
      <c r="M164" s="2"/>
      <c r="N164" s="2"/>
      <c r="O164" s="2"/>
      <c r="P164" s="2"/>
      <c r="Q164" s="2"/>
      <c r="R164" s="2"/>
      <c r="S164" s="2"/>
      <c r="T164" s="2"/>
      <c r="U164" s="2"/>
      <c r="V164" s="2"/>
      <c r="W164" s="2"/>
      <c r="X164" s="2"/>
      <c r="Y164" s="2"/>
      <c r="Z164" s="2"/>
      <c r="AA164" s="2"/>
      <c r="AB164" s="2"/>
    </row>
    <row r="165" spans="1:28" ht="15.75" customHeight="1">
      <c r="A165" s="2"/>
      <c r="B165" s="4"/>
      <c r="C165" s="2"/>
      <c r="D165" s="4"/>
      <c r="E165" s="4"/>
      <c r="F165" s="2"/>
      <c r="G165" s="2"/>
      <c r="H165" s="2"/>
      <c r="I165" s="4"/>
      <c r="J165" s="2"/>
      <c r="K165" s="2"/>
      <c r="L165" s="2"/>
      <c r="M165" s="2"/>
      <c r="N165" s="2"/>
      <c r="O165" s="2"/>
      <c r="P165" s="2"/>
      <c r="Q165" s="2"/>
      <c r="R165" s="2"/>
      <c r="S165" s="2"/>
      <c r="T165" s="2"/>
      <c r="U165" s="2"/>
      <c r="V165" s="2"/>
      <c r="W165" s="2"/>
      <c r="X165" s="2"/>
      <c r="Y165" s="2"/>
      <c r="Z165" s="2"/>
      <c r="AA165" s="2"/>
      <c r="AB165" s="2"/>
    </row>
    <row r="166" spans="1:28" ht="15.75" customHeight="1">
      <c r="A166" s="2"/>
      <c r="B166" s="4"/>
      <c r="C166" s="2"/>
      <c r="D166" s="4"/>
      <c r="E166" s="4"/>
      <c r="F166" s="2"/>
      <c r="G166" s="2"/>
      <c r="H166" s="2"/>
      <c r="I166" s="4"/>
      <c r="J166" s="2"/>
      <c r="K166" s="2"/>
      <c r="L166" s="2"/>
      <c r="M166" s="2"/>
      <c r="N166" s="2"/>
      <c r="O166" s="2"/>
      <c r="P166" s="2"/>
      <c r="Q166" s="2"/>
      <c r="R166" s="2"/>
      <c r="S166" s="2"/>
      <c r="T166" s="2"/>
      <c r="U166" s="2"/>
      <c r="V166" s="2"/>
      <c r="W166" s="2"/>
      <c r="X166" s="2"/>
      <c r="Y166" s="2"/>
      <c r="Z166" s="2"/>
      <c r="AA166" s="2"/>
      <c r="AB166" s="2"/>
    </row>
    <row r="167" spans="1:28" ht="15.75" customHeight="1">
      <c r="A167" s="2"/>
      <c r="B167" s="4"/>
      <c r="C167" s="2"/>
      <c r="D167" s="4"/>
      <c r="E167" s="4"/>
      <c r="F167" s="2"/>
      <c r="G167" s="2"/>
      <c r="H167" s="2"/>
      <c r="I167" s="4"/>
      <c r="J167" s="2"/>
      <c r="K167" s="2"/>
      <c r="L167" s="2"/>
      <c r="M167" s="2"/>
      <c r="N167" s="2"/>
      <c r="O167" s="2"/>
      <c r="P167" s="2"/>
      <c r="Q167" s="2"/>
      <c r="R167" s="2"/>
      <c r="S167" s="2"/>
      <c r="T167" s="2"/>
      <c r="U167" s="2"/>
      <c r="V167" s="2"/>
      <c r="W167" s="2"/>
      <c r="X167" s="2"/>
      <c r="Y167" s="2"/>
      <c r="Z167" s="2"/>
      <c r="AA167" s="2"/>
      <c r="AB167" s="2"/>
    </row>
    <row r="168" spans="1:28" ht="15.75" customHeight="1">
      <c r="A168" s="2"/>
      <c r="B168" s="4"/>
      <c r="C168" s="2"/>
      <c r="D168" s="4"/>
      <c r="E168" s="4"/>
      <c r="F168" s="2"/>
      <c r="G168" s="2"/>
      <c r="H168" s="2"/>
      <c r="I168" s="4"/>
      <c r="J168" s="2"/>
      <c r="K168" s="2"/>
      <c r="L168" s="2"/>
      <c r="M168" s="2"/>
      <c r="N168" s="2"/>
      <c r="O168" s="2"/>
      <c r="P168" s="2"/>
      <c r="Q168" s="2"/>
      <c r="R168" s="2"/>
      <c r="S168" s="2"/>
      <c r="T168" s="2"/>
      <c r="U168" s="2"/>
      <c r="V168" s="2"/>
      <c r="W168" s="2"/>
      <c r="X168" s="2"/>
      <c r="Y168" s="2"/>
      <c r="Z168" s="2"/>
      <c r="AA168" s="2"/>
      <c r="AB168" s="2"/>
    </row>
    <row r="169" spans="1:28" ht="15.75" customHeight="1">
      <c r="A169" s="2"/>
      <c r="B169" s="4"/>
      <c r="C169" s="2"/>
      <c r="D169" s="4"/>
      <c r="E169" s="4"/>
      <c r="F169" s="2"/>
      <c r="G169" s="2"/>
      <c r="H169" s="2"/>
      <c r="I169" s="4"/>
      <c r="J169" s="2"/>
      <c r="K169" s="2"/>
      <c r="L169" s="2"/>
      <c r="M169" s="2"/>
      <c r="N169" s="2"/>
      <c r="O169" s="2"/>
      <c r="P169" s="2"/>
      <c r="Q169" s="2"/>
      <c r="R169" s="2"/>
      <c r="S169" s="2"/>
      <c r="T169" s="2"/>
      <c r="U169" s="2"/>
      <c r="V169" s="2"/>
      <c r="W169" s="2"/>
      <c r="X169" s="2"/>
      <c r="Y169" s="2"/>
      <c r="Z169" s="2"/>
      <c r="AA169" s="2"/>
      <c r="AB169" s="2"/>
    </row>
    <row r="170" spans="1:28" ht="15.75" customHeight="1">
      <c r="A170" s="2"/>
      <c r="B170" s="4"/>
      <c r="C170" s="2"/>
      <c r="D170" s="4"/>
      <c r="E170" s="4"/>
      <c r="F170" s="2"/>
      <c r="G170" s="2"/>
      <c r="H170" s="2"/>
      <c r="I170" s="4"/>
      <c r="J170" s="2"/>
      <c r="K170" s="2"/>
      <c r="L170" s="2"/>
      <c r="M170" s="2"/>
      <c r="N170" s="2"/>
      <c r="O170" s="2"/>
      <c r="P170" s="2"/>
      <c r="Q170" s="2"/>
      <c r="R170" s="2"/>
      <c r="S170" s="2"/>
      <c r="T170" s="2"/>
      <c r="U170" s="2"/>
      <c r="V170" s="2"/>
      <c r="W170" s="2"/>
      <c r="X170" s="2"/>
      <c r="Y170" s="2"/>
      <c r="Z170" s="2"/>
      <c r="AA170" s="2"/>
      <c r="AB170" s="2"/>
    </row>
    <row r="171" spans="1:28" ht="15.75" customHeight="1">
      <c r="A171" s="2"/>
      <c r="B171" s="4"/>
      <c r="C171" s="2"/>
      <c r="D171" s="4"/>
      <c r="E171" s="4"/>
      <c r="F171" s="2"/>
      <c r="G171" s="2"/>
      <c r="H171" s="2"/>
      <c r="I171" s="4"/>
      <c r="J171" s="2"/>
      <c r="K171" s="2"/>
      <c r="L171" s="2"/>
      <c r="M171" s="2"/>
      <c r="N171" s="2"/>
      <c r="O171" s="2"/>
      <c r="P171" s="2"/>
      <c r="Q171" s="2"/>
      <c r="R171" s="2"/>
      <c r="S171" s="2"/>
      <c r="T171" s="2"/>
      <c r="U171" s="2"/>
      <c r="V171" s="2"/>
      <c r="W171" s="2"/>
      <c r="X171" s="2"/>
      <c r="Y171" s="2"/>
      <c r="Z171" s="2"/>
      <c r="AA171" s="2"/>
      <c r="AB171" s="2"/>
    </row>
    <row r="172" spans="1:28" ht="15.75" customHeight="1">
      <c r="A172" s="2"/>
      <c r="B172" s="4"/>
      <c r="C172" s="2"/>
      <c r="D172" s="4"/>
      <c r="E172" s="4"/>
      <c r="F172" s="2"/>
      <c r="G172" s="2"/>
      <c r="H172" s="2"/>
      <c r="I172" s="4"/>
      <c r="J172" s="2"/>
      <c r="K172" s="2"/>
      <c r="L172" s="2"/>
      <c r="M172" s="2"/>
      <c r="N172" s="2"/>
      <c r="O172" s="2"/>
      <c r="P172" s="2"/>
      <c r="Q172" s="2"/>
      <c r="R172" s="2"/>
      <c r="S172" s="2"/>
      <c r="T172" s="2"/>
      <c r="U172" s="2"/>
      <c r="V172" s="2"/>
      <c r="W172" s="2"/>
      <c r="X172" s="2"/>
      <c r="Y172" s="2"/>
      <c r="Z172" s="2"/>
      <c r="AA172" s="2"/>
      <c r="AB172" s="2"/>
    </row>
    <row r="173" spans="1:28" ht="15.75" customHeight="1">
      <c r="A173" s="2"/>
      <c r="B173" s="4"/>
      <c r="C173" s="2"/>
      <c r="D173" s="4"/>
      <c r="E173" s="4"/>
      <c r="F173" s="2"/>
      <c r="G173" s="2"/>
      <c r="H173" s="2"/>
      <c r="I173" s="4"/>
      <c r="J173" s="2"/>
      <c r="K173" s="2"/>
      <c r="L173" s="2"/>
      <c r="M173" s="2"/>
      <c r="N173" s="2"/>
      <c r="O173" s="2"/>
      <c r="P173" s="2"/>
      <c r="Q173" s="2"/>
      <c r="R173" s="2"/>
      <c r="S173" s="2"/>
      <c r="T173" s="2"/>
      <c r="U173" s="2"/>
      <c r="V173" s="2"/>
      <c r="W173" s="2"/>
      <c r="X173" s="2"/>
      <c r="Y173" s="2"/>
      <c r="Z173" s="2"/>
      <c r="AA173" s="2"/>
      <c r="AB173" s="2"/>
    </row>
    <row r="174" spans="1:28" ht="15.75" customHeight="1">
      <c r="A174" s="2"/>
      <c r="B174" s="4"/>
      <c r="C174" s="2"/>
      <c r="D174" s="4"/>
      <c r="E174" s="4"/>
      <c r="F174" s="2"/>
      <c r="G174" s="2"/>
      <c r="H174" s="2"/>
      <c r="I174" s="4"/>
      <c r="J174" s="2"/>
      <c r="K174" s="2"/>
      <c r="L174" s="2"/>
      <c r="M174" s="2"/>
      <c r="N174" s="2"/>
      <c r="O174" s="2"/>
      <c r="P174" s="2"/>
      <c r="Q174" s="2"/>
      <c r="R174" s="2"/>
      <c r="S174" s="2"/>
      <c r="T174" s="2"/>
      <c r="U174" s="2"/>
      <c r="V174" s="2"/>
      <c r="W174" s="2"/>
      <c r="X174" s="2"/>
      <c r="Y174" s="2"/>
      <c r="Z174" s="2"/>
      <c r="AA174" s="2"/>
      <c r="AB174" s="2"/>
    </row>
    <row r="175" spans="1:28" ht="15.75" customHeight="1">
      <c r="A175" s="2"/>
      <c r="B175" s="4"/>
      <c r="C175" s="2"/>
      <c r="D175" s="4"/>
      <c r="E175" s="4"/>
      <c r="F175" s="2"/>
      <c r="G175" s="2"/>
      <c r="H175" s="2"/>
      <c r="I175" s="4"/>
      <c r="J175" s="2"/>
      <c r="K175" s="2"/>
      <c r="L175" s="2"/>
      <c r="M175" s="2"/>
      <c r="N175" s="2"/>
      <c r="O175" s="2"/>
      <c r="P175" s="2"/>
      <c r="Q175" s="2"/>
      <c r="R175" s="2"/>
      <c r="S175" s="2"/>
      <c r="T175" s="2"/>
      <c r="U175" s="2"/>
      <c r="V175" s="2"/>
      <c r="W175" s="2"/>
      <c r="X175" s="2"/>
      <c r="Y175" s="2"/>
      <c r="Z175" s="2"/>
      <c r="AA175" s="2"/>
      <c r="AB175" s="2"/>
    </row>
    <row r="176" spans="1:28" ht="15.75" customHeight="1">
      <c r="A176" s="2"/>
      <c r="B176" s="4"/>
      <c r="C176" s="2"/>
      <c r="D176" s="4"/>
      <c r="E176" s="4"/>
      <c r="F176" s="2"/>
      <c r="G176" s="2"/>
      <c r="H176" s="2"/>
      <c r="I176" s="4"/>
      <c r="J176" s="2"/>
      <c r="K176" s="2"/>
      <c r="L176" s="2"/>
      <c r="M176" s="2"/>
      <c r="N176" s="2"/>
      <c r="O176" s="2"/>
      <c r="P176" s="2"/>
      <c r="Q176" s="2"/>
      <c r="R176" s="2"/>
      <c r="S176" s="2"/>
      <c r="T176" s="2"/>
      <c r="U176" s="2"/>
      <c r="V176" s="2"/>
      <c r="W176" s="2"/>
      <c r="X176" s="2"/>
      <c r="Y176" s="2"/>
      <c r="Z176" s="2"/>
      <c r="AA176" s="2"/>
      <c r="AB176" s="2"/>
    </row>
    <row r="177" spans="1:28" ht="15.75" customHeight="1">
      <c r="A177" s="2"/>
      <c r="B177" s="4"/>
      <c r="C177" s="2"/>
      <c r="D177" s="4"/>
      <c r="E177" s="4"/>
      <c r="F177" s="2"/>
      <c r="G177" s="2"/>
      <c r="H177" s="2"/>
      <c r="I177" s="4"/>
      <c r="J177" s="2"/>
      <c r="K177" s="2"/>
      <c r="L177" s="2"/>
      <c r="M177" s="2"/>
      <c r="N177" s="2"/>
      <c r="O177" s="2"/>
      <c r="P177" s="2"/>
      <c r="Q177" s="2"/>
      <c r="R177" s="2"/>
      <c r="S177" s="2"/>
      <c r="T177" s="2"/>
      <c r="U177" s="2"/>
      <c r="V177" s="2"/>
      <c r="W177" s="2"/>
      <c r="X177" s="2"/>
      <c r="Y177" s="2"/>
      <c r="Z177" s="2"/>
      <c r="AA177" s="2"/>
      <c r="AB177" s="2"/>
    </row>
    <row r="178" spans="1:28" ht="15.75" customHeight="1">
      <c r="A178" s="2"/>
      <c r="B178" s="4"/>
      <c r="C178" s="2"/>
      <c r="D178" s="4"/>
      <c r="E178" s="4"/>
      <c r="F178" s="2"/>
      <c r="G178" s="2"/>
      <c r="H178" s="2"/>
      <c r="I178" s="4"/>
      <c r="J178" s="2"/>
      <c r="K178" s="2"/>
      <c r="L178" s="2"/>
      <c r="M178" s="2"/>
      <c r="N178" s="2"/>
      <c r="O178" s="2"/>
      <c r="P178" s="2"/>
      <c r="Q178" s="2"/>
      <c r="R178" s="2"/>
      <c r="S178" s="2"/>
      <c r="T178" s="2"/>
      <c r="U178" s="2"/>
      <c r="V178" s="2"/>
      <c r="W178" s="2"/>
      <c r="X178" s="2"/>
      <c r="Y178" s="2"/>
      <c r="Z178" s="2"/>
      <c r="AA178" s="2"/>
      <c r="AB178" s="2"/>
    </row>
    <row r="179" spans="1:28" ht="15.75" customHeight="1">
      <c r="A179" s="2"/>
      <c r="B179" s="4"/>
      <c r="C179" s="2"/>
      <c r="D179" s="4"/>
      <c r="E179" s="4"/>
      <c r="F179" s="2"/>
      <c r="G179" s="2"/>
      <c r="H179" s="2"/>
      <c r="I179" s="4"/>
      <c r="J179" s="2"/>
      <c r="K179" s="2"/>
      <c r="L179" s="2"/>
      <c r="M179" s="2"/>
      <c r="N179" s="2"/>
      <c r="O179" s="2"/>
      <c r="P179" s="2"/>
      <c r="Q179" s="2"/>
      <c r="R179" s="2"/>
      <c r="S179" s="2"/>
      <c r="T179" s="2"/>
      <c r="U179" s="2"/>
      <c r="V179" s="2"/>
      <c r="W179" s="2"/>
      <c r="X179" s="2"/>
      <c r="Y179" s="2"/>
      <c r="Z179" s="2"/>
      <c r="AA179" s="2"/>
      <c r="AB179" s="2"/>
    </row>
    <row r="180" spans="1:28" ht="15.75" customHeight="1">
      <c r="A180" s="2"/>
      <c r="B180" s="4"/>
      <c r="C180" s="2"/>
      <c r="D180" s="4"/>
      <c r="E180" s="4"/>
      <c r="F180" s="2"/>
      <c r="G180" s="2"/>
      <c r="H180" s="2"/>
      <c r="I180" s="4"/>
      <c r="J180" s="2"/>
      <c r="K180" s="2"/>
      <c r="L180" s="2"/>
      <c r="M180" s="2"/>
      <c r="N180" s="2"/>
      <c r="O180" s="2"/>
      <c r="P180" s="2"/>
      <c r="Q180" s="2"/>
      <c r="R180" s="2"/>
      <c r="S180" s="2"/>
      <c r="T180" s="2"/>
      <c r="U180" s="2"/>
      <c r="V180" s="2"/>
      <c r="W180" s="2"/>
      <c r="X180" s="2"/>
      <c r="Y180" s="2"/>
      <c r="Z180" s="2"/>
      <c r="AA180" s="2"/>
      <c r="AB180" s="2"/>
    </row>
    <row r="181" spans="1:28" ht="15.75" customHeight="1">
      <c r="A181" s="2"/>
      <c r="B181" s="4"/>
      <c r="C181" s="2"/>
      <c r="D181" s="4"/>
      <c r="E181" s="4"/>
      <c r="F181" s="2"/>
      <c r="G181" s="2"/>
      <c r="H181" s="2"/>
      <c r="I181" s="4"/>
      <c r="J181" s="2"/>
      <c r="K181" s="2"/>
      <c r="L181" s="2"/>
      <c r="M181" s="2"/>
      <c r="N181" s="2"/>
      <c r="O181" s="2"/>
      <c r="P181" s="2"/>
      <c r="Q181" s="2"/>
      <c r="R181" s="2"/>
      <c r="S181" s="2"/>
      <c r="T181" s="2"/>
      <c r="U181" s="2"/>
      <c r="V181" s="2"/>
      <c r="W181" s="2"/>
      <c r="X181" s="2"/>
      <c r="Y181" s="2"/>
      <c r="Z181" s="2"/>
      <c r="AA181" s="2"/>
      <c r="AB181" s="2"/>
    </row>
    <row r="182" spans="1:28" ht="15.75" customHeight="1">
      <c r="A182" s="2"/>
      <c r="B182" s="4"/>
      <c r="C182" s="2"/>
      <c r="D182" s="4"/>
      <c r="E182" s="4"/>
      <c r="F182" s="2"/>
      <c r="G182" s="2"/>
      <c r="H182" s="2"/>
      <c r="I182" s="4"/>
      <c r="J182" s="2"/>
      <c r="K182" s="2"/>
      <c r="L182" s="2"/>
      <c r="M182" s="2"/>
      <c r="N182" s="2"/>
      <c r="O182" s="2"/>
      <c r="P182" s="2"/>
      <c r="Q182" s="2"/>
      <c r="R182" s="2"/>
      <c r="S182" s="2"/>
      <c r="T182" s="2"/>
      <c r="U182" s="2"/>
      <c r="V182" s="2"/>
      <c r="W182" s="2"/>
      <c r="X182" s="2"/>
      <c r="Y182" s="2"/>
      <c r="Z182" s="2"/>
      <c r="AA182" s="2"/>
      <c r="AB182" s="2"/>
    </row>
    <row r="183" spans="1:28" ht="15.75" customHeight="1">
      <c r="A183" s="2"/>
      <c r="B183" s="4"/>
      <c r="C183" s="2"/>
      <c r="D183" s="4"/>
      <c r="E183" s="4"/>
      <c r="F183" s="2"/>
      <c r="G183" s="2"/>
      <c r="H183" s="2"/>
      <c r="I183" s="4"/>
      <c r="J183" s="2"/>
      <c r="K183" s="2"/>
      <c r="L183" s="2"/>
      <c r="M183" s="2"/>
      <c r="N183" s="2"/>
      <c r="O183" s="2"/>
      <c r="P183" s="2"/>
      <c r="Q183" s="2"/>
      <c r="R183" s="2"/>
      <c r="S183" s="2"/>
      <c r="T183" s="2"/>
      <c r="U183" s="2"/>
      <c r="V183" s="2"/>
      <c r="W183" s="2"/>
      <c r="X183" s="2"/>
      <c r="Y183" s="2"/>
      <c r="Z183" s="2"/>
      <c r="AA183" s="2"/>
      <c r="AB183" s="2"/>
    </row>
    <row r="184" spans="1:28" ht="15.75" customHeight="1">
      <c r="A184" s="2"/>
      <c r="B184" s="4"/>
      <c r="C184" s="2"/>
      <c r="D184" s="4"/>
      <c r="E184" s="4"/>
      <c r="F184" s="2"/>
      <c r="G184" s="2"/>
      <c r="H184" s="2"/>
      <c r="I184" s="4"/>
      <c r="J184" s="2"/>
      <c r="K184" s="2"/>
      <c r="L184" s="2"/>
      <c r="M184" s="2"/>
      <c r="N184" s="2"/>
      <c r="O184" s="2"/>
      <c r="P184" s="2"/>
      <c r="Q184" s="2"/>
      <c r="R184" s="2"/>
      <c r="S184" s="2"/>
      <c r="T184" s="2"/>
      <c r="U184" s="2"/>
      <c r="V184" s="2"/>
      <c r="W184" s="2"/>
      <c r="X184" s="2"/>
      <c r="Y184" s="2"/>
      <c r="Z184" s="2"/>
      <c r="AA184" s="2"/>
      <c r="AB184" s="2"/>
    </row>
    <row r="185" spans="1:28" ht="15.75" customHeight="1">
      <c r="A185" s="2"/>
      <c r="B185" s="4"/>
      <c r="C185" s="2"/>
      <c r="D185" s="4"/>
      <c r="E185" s="4"/>
      <c r="F185" s="2"/>
      <c r="G185" s="2"/>
      <c r="H185" s="2"/>
      <c r="I185" s="4"/>
      <c r="J185" s="2"/>
      <c r="K185" s="2"/>
      <c r="L185" s="2"/>
      <c r="M185" s="2"/>
      <c r="N185" s="2"/>
      <c r="O185" s="2"/>
      <c r="P185" s="2"/>
      <c r="Q185" s="2"/>
      <c r="R185" s="2"/>
      <c r="S185" s="2"/>
      <c r="T185" s="2"/>
      <c r="U185" s="2"/>
      <c r="V185" s="2"/>
      <c r="W185" s="2"/>
      <c r="X185" s="2"/>
      <c r="Y185" s="2"/>
      <c r="Z185" s="2"/>
      <c r="AA185" s="2"/>
      <c r="AB185" s="2"/>
    </row>
    <row r="186" spans="1:28" ht="15.75" customHeight="1">
      <c r="A186" s="2"/>
      <c r="B186" s="4"/>
      <c r="C186" s="2"/>
      <c r="D186" s="4"/>
      <c r="E186" s="4"/>
      <c r="F186" s="2"/>
      <c r="G186" s="2"/>
      <c r="H186" s="2"/>
      <c r="I186" s="4"/>
      <c r="J186" s="2"/>
      <c r="K186" s="2"/>
      <c r="L186" s="2"/>
      <c r="M186" s="2"/>
      <c r="N186" s="2"/>
      <c r="O186" s="2"/>
      <c r="P186" s="2"/>
      <c r="Q186" s="2"/>
      <c r="R186" s="2"/>
      <c r="S186" s="2"/>
      <c r="T186" s="2"/>
      <c r="U186" s="2"/>
      <c r="V186" s="2"/>
      <c r="W186" s="2"/>
      <c r="X186" s="2"/>
      <c r="Y186" s="2"/>
      <c r="Z186" s="2"/>
      <c r="AA186" s="2"/>
      <c r="AB186" s="2"/>
    </row>
    <row r="187" spans="1:28" ht="15.75" customHeight="1">
      <c r="A187" s="2"/>
      <c r="B187" s="4"/>
      <c r="C187" s="2"/>
      <c r="D187" s="4"/>
      <c r="E187" s="4"/>
      <c r="F187" s="2"/>
      <c r="G187" s="2"/>
      <c r="H187" s="2"/>
      <c r="I187" s="4"/>
      <c r="J187" s="2"/>
      <c r="K187" s="2"/>
      <c r="L187" s="2"/>
      <c r="M187" s="2"/>
      <c r="N187" s="2"/>
      <c r="O187" s="2"/>
      <c r="P187" s="2"/>
      <c r="Q187" s="2"/>
      <c r="R187" s="2"/>
      <c r="S187" s="2"/>
      <c r="T187" s="2"/>
      <c r="U187" s="2"/>
      <c r="V187" s="2"/>
      <c r="W187" s="2"/>
      <c r="X187" s="2"/>
      <c r="Y187" s="2"/>
      <c r="Z187" s="2"/>
      <c r="AA187" s="2"/>
      <c r="AB187" s="2"/>
    </row>
    <row r="188" spans="1:28" ht="15.75" customHeight="1">
      <c r="A188" s="2"/>
      <c r="B188" s="4"/>
      <c r="C188" s="2"/>
      <c r="D188" s="4"/>
      <c r="E188" s="4"/>
      <c r="F188" s="2"/>
      <c r="G188" s="2"/>
      <c r="H188" s="2"/>
      <c r="I188" s="4"/>
      <c r="J188" s="2"/>
      <c r="K188" s="2"/>
      <c r="L188" s="2"/>
      <c r="M188" s="2"/>
      <c r="N188" s="2"/>
      <c r="O188" s="2"/>
      <c r="P188" s="2"/>
      <c r="Q188" s="2"/>
      <c r="R188" s="2"/>
      <c r="S188" s="2"/>
      <c r="T188" s="2"/>
      <c r="U188" s="2"/>
      <c r="V188" s="2"/>
      <c r="W188" s="2"/>
      <c r="X188" s="2"/>
      <c r="Y188" s="2"/>
      <c r="Z188" s="2"/>
      <c r="AA188" s="2"/>
      <c r="AB188" s="2"/>
    </row>
    <row r="189" spans="1:28" ht="15.75" customHeight="1">
      <c r="A189" s="2"/>
      <c r="B189" s="4"/>
      <c r="C189" s="2"/>
      <c r="D189" s="4"/>
      <c r="E189" s="4"/>
      <c r="F189" s="2"/>
      <c r="G189" s="2"/>
      <c r="H189" s="2"/>
      <c r="I189" s="4"/>
      <c r="J189" s="2"/>
      <c r="K189" s="2"/>
      <c r="L189" s="2"/>
      <c r="M189" s="2"/>
      <c r="N189" s="2"/>
      <c r="O189" s="2"/>
      <c r="P189" s="2"/>
      <c r="Q189" s="2"/>
      <c r="R189" s="2"/>
      <c r="S189" s="2"/>
      <c r="T189" s="2"/>
      <c r="U189" s="2"/>
      <c r="V189" s="2"/>
      <c r="W189" s="2"/>
      <c r="X189" s="2"/>
      <c r="Y189" s="2"/>
      <c r="Z189" s="2"/>
      <c r="AA189" s="2"/>
      <c r="AB189" s="2"/>
    </row>
    <row r="190" spans="1:28" ht="15.75" customHeight="1">
      <c r="A190" s="2"/>
      <c r="B190" s="4"/>
      <c r="C190" s="2"/>
      <c r="D190" s="4"/>
      <c r="E190" s="4"/>
      <c r="F190" s="2"/>
      <c r="G190" s="2"/>
      <c r="H190" s="2"/>
      <c r="I190" s="4"/>
      <c r="J190" s="2"/>
      <c r="K190" s="2"/>
      <c r="L190" s="2"/>
      <c r="M190" s="2"/>
      <c r="N190" s="2"/>
      <c r="O190" s="2"/>
      <c r="P190" s="2"/>
      <c r="Q190" s="2"/>
      <c r="R190" s="2"/>
      <c r="S190" s="2"/>
      <c r="T190" s="2"/>
      <c r="U190" s="2"/>
      <c r="V190" s="2"/>
      <c r="W190" s="2"/>
      <c r="X190" s="2"/>
      <c r="Y190" s="2"/>
      <c r="Z190" s="2"/>
      <c r="AA190" s="2"/>
      <c r="AB190" s="2"/>
    </row>
    <row r="191" spans="1:28" ht="15.75" customHeight="1">
      <c r="A191" s="2"/>
      <c r="B191" s="4"/>
      <c r="C191" s="2"/>
      <c r="D191" s="4"/>
      <c r="E191" s="4"/>
      <c r="F191" s="2"/>
      <c r="G191" s="2"/>
      <c r="H191" s="2"/>
      <c r="I191" s="4"/>
      <c r="J191" s="2"/>
      <c r="K191" s="2"/>
      <c r="L191" s="2"/>
      <c r="M191" s="2"/>
      <c r="N191" s="2"/>
      <c r="O191" s="2"/>
      <c r="P191" s="2"/>
      <c r="Q191" s="2"/>
      <c r="R191" s="2"/>
      <c r="S191" s="2"/>
      <c r="T191" s="2"/>
      <c r="U191" s="2"/>
      <c r="V191" s="2"/>
      <c r="W191" s="2"/>
      <c r="X191" s="2"/>
      <c r="Y191" s="2"/>
      <c r="Z191" s="2"/>
      <c r="AA191" s="2"/>
      <c r="AB191" s="2"/>
    </row>
    <row r="192" spans="1:28" ht="15.75" customHeight="1">
      <c r="A192" s="2"/>
      <c r="B192" s="4"/>
      <c r="C192" s="2"/>
      <c r="D192" s="4"/>
      <c r="E192" s="4"/>
      <c r="F192" s="2"/>
      <c r="G192" s="2"/>
      <c r="H192" s="2"/>
      <c r="I192" s="4"/>
      <c r="J192" s="2"/>
      <c r="K192" s="2"/>
      <c r="L192" s="2"/>
      <c r="M192" s="2"/>
      <c r="N192" s="2"/>
      <c r="O192" s="2"/>
      <c r="P192" s="2"/>
      <c r="Q192" s="2"/>
      <c r="R192" s="2"/>
      <c r="S192" s="2"/>
      <c r="T192" s="2"/>
      <c r="U192" s="2"/>
      <c r="V192" s="2"/>
      <c r="W192" s="2"/>
      <c r="X192" s="2"/>
      <c r="Y192" s="2"/>
      <c r="Z192" s="2"/>
      <c r="AA192" s="2"/>
      <c r="AB192" s="2"/>
    </row>
    <row r="193" spans="1:28" ht="15.75" customHeight="1">
      <c r="A193" s="2"/>
      <c r="B193" s="4"/>
      <c r="C193" s="2"/>
      <c r="D193" s="4"/>
      <c r="E193" s="4"/>
      <c r="F193" s="2"/>
      <c r="G193" s="2"/>
      <c r="H193" s="2"/>
      <c r="I193" s="4"/>
      <c r="J193" s="2"/>
      <c r="K193" s="2"/>
      <c r="L193" s="2"/>
      <c r="M193" s="2"/>
      <c r="N193" s="2"/>
      <c r="O193" s="2"/>
      <c r="P193" s="2"/>
      <c r="Q193" s="2"/>
      <c r="R193" s="2"/>
      <c r="S193" s="2"/>
      <c r="T193" s="2"/>
      <c r="U193" s="2"/>
      <c r="V193" s="2"/>
      <c r="W193" s="2"/>
      <c r="X193" s="2"/>
      <c r="Y193" s="2"/>
      <c r="Z193" s="2"/>
      <c r="AA193" s="2"/>
      <c r="AB193" s="2"/>
    </row>
    <row r="194" spans="1:28" ht="15.75" customHeight="1">
      <c r="A194" s="2"/>
      <c r="B194" s="4"/>
      <c r="C194" s="2"/>
      <c r="D194" s="4"/>
      <c r="E194" s="4"/>
      <c r="F194" s="2"/>
      <c r="G194" s="2"/>
      <c r="H194" s="2"/>
      <c r="I194" s="4"/>
      <c r="J194" s="2"/>
      <c r="K194" s="2"/>
      <c r="L194" s="2"/>
      <c r="M194" s="2"/>
      <c r="N194" s="2"/>
      <c r="O194" s="2"/>
      <c r="P194" s="2"/>
      <c r="Q194" s="2"/>
      <c r="R194" s="2"/>
      <c r="S194" s="2"/>
      <c r="T194" s="2"/>
      <c r="U194" s="2"/>
      <c r="V194" s="2"/>
      <c r="W194" s="2"/>
      <c r="X194" s="2"/>
      <c r="Y194" s="2"/>
      <c r="Z194" s="2"/>
      <c r="AA194" s="2"/>
      <c r="AB194" s="2"/>
    </row>
    <row r="195" spans="1:28" ht="15.75" customHeight="1">
      <c r="A195" s="2"/>
      <c r="B195" s="4"/>
      <c r="C195" s="2"/>
      <c r="D195" s="4"/>
      <c r="E195" s="4"/>
      <c r="F195" s="2"/>
      <c r="G195" s="2"/>
      <c r="H195" s="2"/>
      <c r="I195" s="4"/>
      <c r="J195" s="2"/>
      <c r="K195" s="2"/>
      <c r="L195" s="2"/>
      <c r="M195" s="2"/>
      <c r="N195" s="2"/>
      <c r="O195" s="2"/>
      <c r="P195" s="2"/>
      <c r="Q195" s="2"/>
      <c r="R195" s="2"/>
      <c r="S195" s="2"/>
      <c r="T195" s="2"/>
      <c r="U195" s="2"/>
      <c r="V195" s="2"/>
      <c r="W195" s="2"/>
      <c r="X195" s="2"/>
      <c r="Y195" s="2"/>
      <c r="Z195" s="2"/>
      <c r="AA195" s="2"/>
      <c r="AB195" s="2"/>
    </row>
    <row r="196" spans="1:28" ht="15.75" customHeight="1">
      <c r="A196" s="2"/>
      <c r="B196" s="4"/>
      <c r="C196" s="2"/>
      <c r="D196" s="4"/>
      <c r="E196" s="4"/>
      <c r="F196" s="2"/>
      <c r="G196" s="2"/>
      <c r="H196" s="2"/>
      <c r="I196" s="4"/>
      <c r="J196" s="2"/>
      <c r="K196" s="2"/>
      <c r="L196" s="2"/>
      <c r="M196" s="2"/>
      <c r="N196" s="2"/>
      <c r="O196" s="2"/>
      <c r="P196" s="2"/>
      <c r="Q196" s="2"/>
      <c r="R196" s="2"/>
      <c r="S196" s="2"/>
      <c r="T196" s="2"/>
      <c r="U196" s="2"/>
      <c r="V196" s="2"/>
      <c r="W196" s="2"/>
      <c r="X196" s="2"/>
      <c r="Y196" s="2"/>
      <c r="Z196" s="2"/>
      <c r="AA196" s="2"/>
      <c r="AB196" s="2"/>
    </row>
    <row r="197" spans="1:28" ht="15.75" customHeight="1">
      <c r="A197" s="2"/>
      <c r="B197" s="4"/>
      <c r="C197" s="2"/>
      <c r="D197" s="4"/>
      <c r="E197" s="4"/>
      <c r="F197" s="2"/>
      <c r="G197" s="2"/>
      <c r="H197" s="2"/>
      <c r="I197" s="4"/>
      <c r="J197" s="2"/>
      <c r="K197" s="2"/>
      <c r="L197" s="2"/>
      <c r="M197" s="2"/>
      <c r="N197" s="2"/>
      <c r="O197" s="2"/>
      <c r="P197" s="2"/>
      <c r="Q197" s="2"/>
      <c r="R197" s="2"/>
      <c r="S197" s="2"/>
      <c r="T197" s="2"/>
      <c r="U197" s="2"/>
      <c r="V197" s="2"/>
      <c r="W197" s="2"/>
      <c r="X197" s="2"/>
      <c r="Y197" s="2"/>
      <c r="Z197" s="2"/>
      <c r="AA197" s="2"/>
      <c r="AB197" s="2"/>
    </row>
    <row r="198" spans="1:28" ht="15.75" customHeight="1">
      <c r="A198" s="2"/>
      <c r="B198" s="4"/>
      <c r="C198" s="2"/>
      <c r="D198" s="4"/>
      <c r="E198" s="4"/>
      <c r="F198" s="2"/>
      <c r="G198" s="2"/>
      <c r="H198" s="2"/>
      <c r="I198" s="4"/>
      <c r="J198" s="2"/>
      <c r="K198" s="2"/>
      <c r="L198" s="2"/>
      <c r="M198" s="2"/>
      <c r="N198" s="2"/>
      <c r="O198" s="2"/>
      <c r="P198" s="2"/>
      <c r="Q198" s="2"/>
      <c r="R198" s="2"/>
      <c r="S198" s="2"/>
      <c r="T198" s="2"/>
      <c r="U198" s="2"/>
      <c r="V198" s="2"/>
      <c r="W198" s="2"/>
      <c r="X198" s="2"/>
      <c r="Y198" s="2"/>
      <c r="Z198" s="2"/>
      <c r="AA198" s="2"/>
      <c r="AB198" s="2"/>
    </row>
    <row r="199" spans="1:28" ht="15.75" customHeight="1">
      <c r="A199" s="2"/>
      <c r="B199" s="4"/>
      <c r="C199" s="2"/>
      <c r="D199" s="4"/>
      <c r="E199" s="4"/>
      <c r="F199" s="2"/>
      <c r="G199" s="2"/>
      <c r="H199" s="2"/>
      <c r="I199" s="4"/>
      <c r="J199" s="2"/>
      <c r="K199" s="2"/>
      <c r="L199" s="2"/>
      <c r="M199" s="2"/>
      <c r="N199" s="2"/>
      <c r="O199" s="2"/>
      <c r="P199" s="2"/>
      <c r="Q199" s="2"/>
      <c r="R199" s="2"/>
      <c r="S199" s="2"/>
      <c r="T199" s="2"/>
      <c r="U199" s="2"/>
      <c r="V199" s="2"/>
      <c r="W199" s="2"/>
      <c r="X199" s="2"/>
      <c r="Y199" s="2"/>
      <c r="Z199" s="2"/>
      <c r="AA199" s="2"/>
      <c r="AB199" s="2"/>
    </row>
    <row r="200" spans="1:28" ht="15.75" customHeight="1">
      <c r="A200" s="2"/>
      <c r="B200" s="4"/>
      <c r="C200" s="2"/>
      <c r="D200" s="4"/>
      <c r="E200" s="4"/>
      <c r="F200" s="2"/>
      <c r="G200" s="2"/>
      <c r="H200" s="2"/>
      <c r="I200" s="4"/>
      <c r="J200" s="2"/>
      <c r="K200" s="2"/>
      <c r="L200" s="2"/>
      <c r="M200" s="2"/>
      <c r="N200" s="2"/>
      <c r="O200" s="2"/>
      <c r="P200" s="2"/>
      <c r="Q200" s="2"/>
      <c r="R200" s="2"/>
      <c r="S200" s="2"/>
      <c r="T200" s="2"/>
      <c r="U200" s="2"/>
      <c r="V200" s="2"/>
      <c r="W200" s="2"/>
      <c r="X200" s="2"/>
      <c r="Y200" s="2"/>
      <c r="Z200" s="2"/>
      <c r="AA200" s="2"/>
      <c r="AB200" s="2"/>
    </row>
    <row r="201" spans="1:28" ht="15.75" customHeight="1">
      <c r="A201" s="2"/>
      <c r="B201" s="4"/>
      <c r="C201" s="2"/>
      <c r="D201" s="4"/>
      <c r="E201" s="4"/>
      <c r="F201" s="2"/>
      <c r="G201" s="2"/>
      <c r="H201" s="2"/>
      <c r="I201" s="4"/>
      <c r="J201" s="2"/>
      <c r="K201" s="2"/>
      <c r="L201" s="2"/>
      <c r="M201" s="2"/>
      <c r="N201" s="2"/>
      <c r="O201" s="2"/>
      <c r="P201" s="2"/>
      <c r="Q201" s="2"/>
      <c r="R201" s="2"/>
      <c r="S201" s="2"/>
      <c r="T201" s="2"/>
      <c r="U201" s="2"/>
      <c r="V201" s="2"/>
      <c r="W201" s="2"/>
      <c r="X201" s="2"/>
      <c r="Y201" s="2"/>
      <c r="Z201" s="2"/>
      <c r="AA201" s="2"/>
      <c r="AB201" s="2"/>
    </row>
    <row r="202" spans="1:28" ht="15.75" customHeight="1">
      <c r="A202" s="2"/>
      <c r="B202" s="4"/>
      <c r="C202" s="2"/>
      <c r="D202" s="4"/>
      <c r="E202" s="4"/>
      <c r="F202" s="2"/>
      <c r="G202" s="2"/>
      <c r="H202" s="2"/>
      <c r="I202" s="4"/>
      <c r="J202" s="2"/>
      <c r="K202" s="2"/>
      <c r="L202" s="2"/>
      <c r="M202" s="2"/>
      <c r="N202" s="2"/>
      <c r="O202" s="2"/>
      <c r="P202" s="2"/>
      <c r="Q202" s="2"/>
      <c r="R202" s="2"/>
      <c r="S202" s="2"/>
      <c r="T202" s="2"/>
      <c r="U202" s="2"/>
      <c r="V202" s="2"/>
      <c r="W202" s="2"/>
      <c r="X202" s="2"/>
      <c r="Y202" s="2"/>
      <c r="Z202" s="2"/>
      <c r="AA202" s="2"/>
      <c r="AB202" s="2"/>
    </row>
    <row r="203" spans="1:28" ht="15.75" customHeight="1">
      <c r="A203" s="2"/>
      <c r="B203" s="4"/>
      <c r="C203" s="2"/>
      <c r="D203" s="4"/>
      <c r="E203" s="4"/>
      <c r="F203" s="2"/>
      <c r="G203" s="2"/>
      <c r="H203" s="2"/>
      <c r="I203" s="4"/>
      <c r="J203" s="2"/>
      <c r="K203" s="2"/>
      <c r="L203" s="2"/>
      <c r="M203" s="2"/>
      <c r="N203" s="2"/>
      <c r="O203" s="2"/>
      <c r="P203" s="2"/>
      <c r="Q203" s="2"/>
      <c r="R203" s="2"/>
      <c r="S203" s="2"/>
      <c r="T203" s="2"/>
      <c r="U203" s="2"/>
      <c r="V203" s="2"/>
      <c r="W203" s="2"/>
      <c r="X203" s="2"/>
      <c r="Y203" s="2"/>
      <c r="Z203" s="2"/>
      <c r="AA203" s="2"/>
      <c r="AB203" s="2"/>
    </row>
    <row r="204" spans="1:28" ht="15.75" customHeight="1">
      <c r="A204" s="2"/>
      <c r="B204" s="4"/>
      <c r="C204" s="2"/>
      <c r="D204" s="4"/>
      <c r="E204" s="4"/>
      <c r="F204" s="2"/>
      <c r="G204" s="2"/>
      <c r="H204" s="2"/>
      <c r="I204" s="4"/>
      <c r="J204" s="2"/>
      <c r="K204" s="2"/>
      <c r="L204" s="2"/>
      <c r="M204" s="2"/>
      <c r="N204" s="2"/>
      <c r="O204" s="2"/>
      <c r="P204" s="2"/>
      <c r="Q204" s="2"/>
      <c r="R204" s="2"/>
      <c r="S204" s="2"/>
      <c r="T204" s="2"/>
      <c r="U204" s="2"/>
      <c r="V204" s="2"/>
      <c r="W204" s="2"/>
      <c r="X204" s="2"/>
      <c r="Y204" s="2"/>
      <c r="Z204" s="2"/>
      <c r="AA204" s="2"/>
      <c r="AB204" s="2"/>
    </row>
    <row r="205" spans="1:28" ht="15.75" customHeight="1">
      <c r="A205" s="2"/>
      <c r="B205" s="4"/>
      <c r="C205" s="2"/>
      <c r="D205" s="4"/>
      <c r="E205" s="4"/>
      <c r="F205" s="2"/>
      <c r="G205" s="2"/>
      <c r="H205" s="2"/>
      <c r="I205" s="4"/>
      <c r="J205" s="2"/>
      <c r="K205" s="2"/>
      <c r="L205" s="2"/>
      <c r="M205" s="2"/>
      <c r="N205" s="2"/>
      <c r="O205" s="2"/>
      <c r="P205" s="2"/>
      <c r="Q205" s="2"/>
      <c r="R205" s="2"/>
      <c r="S205" s="2"/>
      <c r="T205" s="2"/>
      <c r="U205" s="2"/>
      <c r="V205" s="2"/>
      <c r="W205" s="2"/>
      <c r="X205" s="2"/>
      <c r="Y205" s="2"/>
      <c r="Z205" s="2"/>
      <c r="AA205" s="2"/>
      <c r="AB205" s="2"/>
    </row>
    <row r="206" spans="1:28" ht="15.75" customHeight="1">
      <c r="A206" s="2"/>
      <c r="B206" s="4"/>
      <c r="C206" s="2"/>
      <c r="D206" s="4"/>
      <c r="E206" s="4"/>
      <c r="F206" s="2"/>
      <c r="G206" s="2"/>
      <c r="H206" s="2"/>
      <c r="I206" s="4"/>
      <c r="J206" s="2"/>
      <c r="K206" s="2"/>
      <c r="L206" s="2"/>
      <c r="M206" s="2"/>
      <c r="N206" s="2"/>
      <c r="O206" s="2"/>
      <c r="P206" s="2"/>
      <c r="Q206" s="2"/>
      <c r="R206" s="2"/>
      <c r="S206" s="2"/>
      <c r="T206" s="2"/>
      <c r="U206" s="2"/>
      <c r="V206" s="2"/>
      <c r="W206" s="2"/>
      <c r="X206" s="2"/>
      <c r="Y206" s="2"/>
      <c r="Z206" s="2"/>
      <c r="AA206" s="2"/>
      <c r="AB206" s="2"/>
    </row>
    <row r="207" spans="1:28" ht="15.75" customHeight="1">
      <c r="A207" s="2"/>
      <c r="B207" s="4"/>
      <c r="C207" s="2"/>
      <c r="D207" s="4"/>
      <c r="E207" s="4"/>
      <c r="F207" s="2"/>
      <c r="G207" s="2"/>
      <c r="H207" s="2"/>
      <c r="I207" s="4"/>
      <c r="J207" s="2"/>
      <c r="K207" s="2"/>
      <c r="L207" s="2"/>
      <c r="M207" s="2"/>
      <c r="N207" s="2"/>
      <c r="O207" s="2"/>
      <c r="P207" s="2"/>
      <c r="Q207" s="2"/>
      <c r="R207" s="2"/>
      <c r="S207" s="2"/>
      <c r="T207" s="2"/>
      <c r="U207" s="2"/>
      <c r="V207" s="2"/>
      <c r="W207" s="2"/>
      <c r="X207" s="2"/>
      <c r="Y207" s="2"/>
      <c r="Z207" s="2"/>
      <c r="AA207" s="2"/>
      <c r="AB207" s="2"/>
    </row>
    <row r="208" spans="1:28" ht="15.75" customHeight="1">
      <c r="A208" s="2"/>
      <c r="B208" s="4"/>
      <c r="C208" s="2"/>
      <c r="D208" s="4"/>
      <c r="E208" s="4"/>
      <c r="F208" s="2"/>
      <c r="G208" s="2"/>
      <c r="H208" s="2"/>
      <c r="I208" s="4"/>
      <c r="J208" s="2"/>
      <c r="K208" s="2"/>
      <c r="L208" s="2"/>
      <c r="M208" s="2"/>
      <c r="N208" s="2"/>
      <c r="O208" s="2"/>
      <c r="P208" s="2"/>
      <c r="Q208" s="2"/>
      <c r="R208" s="2"/>
      <c r="S208" s="2"/>
      <c r="T208" s="2"/>
      <c r="U208" s="2"/>
      <c r="V208" s="2"/>
      <c r="W208" s="2"/>
      <c r="X208" s="2"/>
      <c r="Y208" s="2"/>
      <c r="Z208" s="2"/>
      <c r="AA208" s="2"/>
      <c r="AB208" s="2"/>
    </row>
    <row r="209" spans="1:28" ht="15.75" customHeight="1">
      <c r="A209" s="2"/>
      <c r="B209" s="4"/>
      <c r="C209" s="2"/>
      <c r="D209" s="4"/>
      <c r="E209" s="4"/>
      <c r="F209" s="2"/>
      <c r="G209" s="2"/>
      <c r="H209" s="2"/>
      <c r="I209" s="4"/>
      <c r="J209" s="2"/>
      <c r="K209" s="2"/>
      <c r="L209" s="2"/>
      <c r="M209" s="2"/>
      <c r="N209" s="2"/>
      <c r="O209" s="2"/>
      <c r="P209" s="2"/>
      <c r="Q209" s="2"/>
      <c r="R209" s="2"/>
      <c r="S209" s="2"/>
      <c r="T209" s="2"/>
      <c r="U209" s="2"/>
      <c r="V209" s="2"/>
      <c r="W209" s="2"/>
      <c r="X209" s="2"/>
      <c r="Y209" s="2"/>
      <c r="Z209" s="2"/>
      <c r="AA209" s="2"/>
      <c r="AB209" s="2"/>
    </row>
    <row r="210" spans="1:28" ht="15.75" customHeight="1">
      <c r="A210" s="2"/>
      <c r="B210" s="4"/>
      <c r="C210" s="2"/>
      <c r="D210" s="4"/>
      <c r="E210" s="4"/>
      <c r="F210" s="2"/>
      <c r="G210" s="2"/>
      <c r="H210" s="2"/>
      <c r="I210" s="4"/>
      <c r="J210" s="2"/>
      <c r="K210" s="2"/>
      <c r="L210" s="2"/>
      <c r="M210" s="2"/>
      <c r="N210" s="2"/>
      <c r="O210" s="2"/>
      <c r="P210" s="2"/>
      <c r="Q210" s="2"/>
      <c r="R210" s="2"/>
      <c r="S210" s="2"/>
      <c r="T210" s="2"/>
      <c r="U210" s="2"/>
      <c r="V210" s="2"/>
      <c r="W210" s="2"/>
      <c r="X210" s="2"/>
      <c r="Y210" s="2"/>
      <c r="Z210" s="2"/>
      <c r="AA210" s="2"/>
      <c r="AB210" s="2"/>
    </row>
    <row r="211" spans="1:28" ht="15.75" customHeight="1">
      <c r="A211" s="2"/>
      <c r="B211" s="4"/>
      <c r="C211" s="2"/>
      <c r="D211" s="4"/>
      <c r="E211" s="4"/>
      <c r="F211" s="2"/>
      <c r="G211" s="2"/>
      <c r="H211" s="2"/>
      <c r="I211" s="4"/>
      <c r="J211" s="2"/>
      <c r="K211" s="2"/>
      <c r="L211" s="2"/>
      <c r="M211" s="2"/>
      <c r="N211" s="2"/>
      <c r="O211" s="2"/>
      <c r="P211" s="2"/>
      <c r="Q211" s="2"/>
      <c r="R211" s="2"/>
      <c r="S211" s="2"/>
      <c r="T211" s="2"/>
      <c r="U211" s="2"/>
      <c r="V211" s="2"/>
      <c r="W211" s="2"/>
      <c r="X211" s="2"/>
      <c r="Y211" s="2"/>
      <c r="Z211" s="2"/>
      <c r="AA211" s="2"/>
      <c r="AB211" s="2"/>
    </row>
    <row r="212" spans="1:28" ht="15.75" customHeight="1">
      <c r="A212" s="2"/>
      <c r="B212" s="4"/>
      <c r="C212" s="2"/>
      <c r="D212" s="4"/>
      <c r="E212" s="4"/>
      <c r="F212" s="2"/>
      <c r="G212" s="2"/>
      <c r="H212" s="2"/>
      <c r="I212" s="4"/>
      <c r="J212" s="2"/>
      <c r="K212" s="2"/>
      <c r="L212" s="2"/>
      <c r="M212" s="2"/>
      <c r="N212" s="2"/>
      <c r="O212" s="2"/>
      <c r="P212" s="2"/>
      <c r="Q212" s="2"/>
      <c r="R212" s="2"/>
      <c r="S212" s="2"/>
      <c r="T212" s="2"/>
      <c r="U212" s="2"/>
      <c r="V212" s="2"/>
      <c r="W212" s="2"/>
      <c r="X212" s="2"/>
      <c r="Y212" s="2"/>
      <c r="Z212" s="2"/>
      <c r="AA212" s="2"/>
      <c r="AB212" s="2"/>
    </row>
    <row r="213" spans="1:28" ht="15.75" customHeight="1">
      <c r="A213" s="2"/>
      <c r="B213" s="4"/>
      <c r="C213" s="2"/>
      <c r="D213" s="4"/>
      <c r="E213" s="4"/>
      <c r="F213" s="2"/>
      <c r="G213" s="2"/>
      <c r="H213" s="2"/>
      <c r="I213" s="4"/>
      <c r="J213" s="2"/>
      <c r="K213" s="2"/>
      <c r="L213" s="2"/>
      <c r="M213" s="2"/>
      <c r="N213" s="2"/>
      <c r="O213" s="2"/>
      <c r="P213" s="2"/>
      <c r="Q213" s="2"/>
      <c r="R213" s="2"/>
      <c r="S213" s="2"/>
      <c r="T213" s="2"/>
      <c r="U213" s="2"/>
      <c r="V213" s="2"/>
      <c r="W213" s="2"/>
      <c r="X213" s="2"/>
      <c r="Y213" s="2"/>
      <c r="Z213" s="2"/>
      <c r="AA213" s="2"/>
      <c r="AB213" s="2"/>
    </row>
    <row r="214" spans="1:28" ht="15.75" customHeight="1">
      <c r="A214" s="2"/>
      <c r="B214" s="4"/>
      <c r="C214" s="2"/>
      <c r="D214" s="4"/>
      <c r="E214" s="4"/>
      <c r="F214" s="2"/>
      <c r="G214" s="2"/>
      <c r="H214" s="2"/>
      <c r="I214" s="4"/>
      <c r="J214" s="2"/>
      <c r="K214" s="2"/>
      <c r="L214" s="2"/>
      <c r="M214" s="2"/>
      <c r="N214" s="2"/>
      <c r="O214" s="2"/>
      <c r="P214" s="2"/>
      <c r="Q214" s="2"/>
      <c r="R214" s="2"/>
      <c r="S214" s="2"/>
      <c r="T214" s="2"/>
      <c r="U214" s="2"/>
      <c r="V214" s="2"/>
      <c r="W214" s="2"/>
      <c r="X214" s="2"/>
      <c r="Y214" s="2"/>
      <c r="Z214" s="2"/>
      <c r="AA214" s="2"/>
      <c r="AB214" s="2"/>
    </row>
    <row r="215" spans="1:28" ht="15.75" customHeight="1">
      <c r="A215" s="2"/>
      <c r="B215" s="4"/>
      <c r="C215" s="2"/>
      <c r="D215" s="4"/>
      <c r="E215" s="4"/>
      <c r="F215" s="2"/>
      <c r="G215" s="2"/>
      <c r="H215" s="2"/>
      <c r="I215" s="4"/>
      <c r="J215" s="2"/>
      <c r="K215" s="2"/>
      <c r="L215" s="2"/>
      <c r="M215" s="2"/>
      <c r="N215" s="2"/>
      <c r="O215" s="2"/>
      <c r="P215" s="2"/>
      <c r="Q215" s="2"/>
      <c r="R215" s="2"/>
      <c r="S215" s="2"/>
      <c r="T215" s="2"/>
      <c r="U215" s="2"/>
      <c r="V215" s="2"/>
      <c r="W215" s="2"/>
      <c r="X215" s="2"/>
      <c r="Y215" s="2"/>
      <c r="Z215" s="2"/>
      <c r="AA215" s="2"/>
      <c r="AB215" s="2"/>
    </row>
    <row r="216" spans="1:28" ht="15.75" customHeight="1">
      <c r="A216" s="2"/>
      <c r="B216" s="4"/>
      <c r="C216" s="2"/>
      <c r="D216" s="4"/>
      <c r="E216" s="4"/>
      <c r="F216" s="2"/>
      <c r="G216" s="2"/>
      <c r="H216" s="2"/>
      <c r="I216" s="4"/>
      <c r="J216" s="2"/>
      <c r="K216" s="2"/>
      <c r="L216" s="2"/>
      <c r="M216" s="2"/>
      <c r="N216" s="2"/>
      <c r="O216" s="2"/>
      <c r="P216" s="2"/>
      <c r="Q216" s="2"/>
      <c r="R216" s="2"/>
      <c r="S216" s="2"/>
      <c r="T216" s="2"/>
      <c r="U216" s="2"/>
      <c r="V216" s="2"/>
      <c r="W216" s="2"/>
      <c r="X216" s="2"/>
      <c r="Y216" s="2"/>
      <c r="Z216" s="2"/>
      <c r="AA216" s="2"/>
      <c r="AB216" s="2"/>
    </row>
    <row r="217" spans="1:28" ht="15.75" customHeight="1">
      <c r="B217" s="22"/>
    </row>
    <row r="218" spans="1:28" ht="15.75" customHeight="1">
      <c r="B218" s="22"/>
    </row>
    <row r="219" spans="1:28" ht="15.75" customHeight="1">
      <c r="B219" s="22"/>
    </row>
    <row r="220" spans="1:28" ht="15.75" customHeight="1">
      <c r="B220" s="22"/>
    </row>
    <row r="221" spans="1:28" ht="15.75" customHeight="1">
      <c r="B221" s="22"/>
    </row>
    <row r="222" spans="1:28" ht="15.75" customHeight="1">
      <c r="B222" s="22"/>
    </row>
    <row r="223" spans="1:28" ht="15.75" customHeight="1">
      <c r="B223" s="22"/>
    </row>
    <row r="224" spans="1:28" ht="15.75" customHeight="1">
      <c r="B224" s="22"/>
    </row>
    <row r="225" spans="2:2" ht="15.75" customHeight="1">
      <c r="B225" s="22"/>
    </row>
    <row r="226" spans="2:2" ht="15.75" customHeight="1">
      <c r="B226" s="22"/>
    </row>
    <row r="227" spans="2:2" ht="15.75" customHeight="1">
      <c r="B227" s="22"/>
    </row>
    <row r="228" spans="2:2" ht="15.75" customHeight="1">
      <c r="B228" s="22"/>
    </row>
    <row r="229" spans="2:2" ht="15.75" customHeight="1">
      <c r="B229" s="22"/>
    </row>
    <row r="230" spans="2:2" ht="15.75" customHeight="1">
      <c r="B230" s="22"/>
    </row>
    <row r="231" spans="2:2" ht="15.75" customHeight="1">
      <c r="B231" s="22"/>
    </row>
    <row r="232" spans="2:2" ht="15.75" customHeight="1">
      <c r="B232" s="22"/>
    </row>
    <row r="233" spans="2:2" ht="15.75" customHeight="1">
      <c r="B233" s="22"/>
    </row>
    <row r="234" spans="2:2" ht="15.75" customHeight="1">
      <c r="B234" s="22"/>
    </row>
    <row r="235" spans="2:2" ht="15.75" customHeight="1">
      <c r="B235" s="22"/>
    </row>
    <row r="236" spans="2:2" ht="15.75" customHeight="1">
      <c r="B236" s="22"/>
    </row>
    <row r="237" spans="2:2" ht="15.75" customHeight="1">
      <c r="B237" s="22"/>
    </row>
    <row r="238" spans="2:2" ht="15.75" customHeight="1">
      <c r="B238" s="22"/>
    </row>
    <row r="239" spans="2:2" ht="15.75" customHeight="1">
      <c r="B239" s="22"/>
    </row>
    <row r="240" spans="2:2" ht="15.75" customHeight="1">
      <c r="B240" s="22"/>
    </row>
    <row r="241" spans="2:2" ht="15.75" customHeight="1">
      <c r="B241" s="22"/>
    </row>
    <row r="242" spans="2:2" ht="15.75" customHeight="1">
      <c r="B242" s="22"/>
    </row>
    <row r="243" spans="2:2" ht="15.75" customHeight="1">
      <c r="B243" s="22"/>
    </row>
    <row r="244" spans="2:2" ht="15.75" customHeight="1">
      <c r="B244" s="22"/>
    </row>
    <row r="245" spans="2:2" ht="15.75" customHeight="1">
      <c r="B245" s="22"/>
    </row>
    <row r="246" spans="2:2" ht="15.75" customHeight="1">
      <c r="B246" s="22"/>
    </row>
    <row r="247" spans="2:2" ht="15.75" customHeight="1">
      <c r="B247" s="22"/>
    </row>
    <row r="248" spans="2:2" ht="15.75" customHeight="1">
      <c r="B248" s="22"/>
    </row>
    <row r="249" spans="2:2" ht="15.75" customHeight="1">
      <c r="B249" s="22"/>
    </row>
    <row r="250" spans="2:2" ht="15.75" customHeight="1">
      <c r="B250" s="22"/>
    </row>
    <row r="251" spans="2:2" ht="15.75" customHeight="1">
      <c r="B251" s="22"/>
    </row>
    <row r="252" spans="2:2" ht="15.75" customHeight="1">
      <c r="B252" s="22"/>
    </row>
    <row r="253" spans="2:2" ht="15.75" customHeight="1">
      <c r="B253" s="22"/>
    </row>
    <row r="254" spans="2:2" ht="15.75" customHeight="1">
      <c r="B254" s="22"/>
    </row>
    <row r="255" spans="2:2" ht="15.75" customHeight="1">
      <c r="B255" s="22"/>
    </row>
    <row r="256" spans="2:2" ht="15.75" customHeight="1">
      <c r="B256" s="22"/>
    </row>
    <row r="257" spans="2:2" ht="15.75" customHeight="1">
      <c r="B257" s="22"/>
    </row>
    <row r="258" spans="2:2" ht="15.75" customHeight="1">
      <c r="B258" s="22"/>
    </row>
    <row r="259" spans="2:2" ht="15.75" customHeight="1">
      <c r="B259" s="22"/>
    </row>
    <row r="260" spans="2:2" ht="15.75" customHeight="1">
      <c r="B260" s="22"/>
    </row>
    <row r="261" spans="2:2" ht="15.75" customHeight="1">
      <c r="B261" s="22"/>
    </row>
    <row r="262" spans="2:2" ht="15.75" customHeight="1">
      <c r="B262" s="22"/>
    </row>
    <row r="263" spans="2:2" ht="15.75" customHeight="1">
      <c r="B263" s="22"/>
    </row>
    <row r="264" spans="2:2" ht="15.75" customHeight="1">
      <c r="B264" s="22"/>
    </row>
    <row r="265" spans="2:2" ht="15.75" customHeight="1">
      <c r="B265" s="22"/>
    </row>
    <row r="266" spans="2:2" ht="15.75" customHeight="1">
      <c r="B266" s="22"/>
    </row>
    <row r="267" spans="2:2" ht="15.75" customHeight="1">
      <c r="B267" s="22"/>
    </row>
    <row r="268" spans="2:2" ht="15.75" customHeight="1">
      <c r="B268" s="22"/>
    </row>
    <row r="269" spans="2:2" ht="15.75" customHeight="1">
      <c r="B269" s="22"/>
    </row>
    <row r="270" spans="2:2" ht="15.75" customHeight="1">
      <c r="B270" s="22"/>
    </row>
    <row r="271" spans="2:2" ht="15.75" customHeight="1">
      <c r="B271" s="22"/>
    </row>
    <row r="272" spans="2:2" ht="15.75" customHeight="1">
      <c r="B272" s="22"/>
    </row>
    <row r="273" spans="2:2" ht="15.75" customHeight="1">
      <c r="B273" s="22"/>
    </row>
    <row r="274" spans="2:2" ht="15.75" customHeight="1">
      <c r="B274" s="22"/>
    </row>
    <row r="275" spans="2:2" ht="15.75" customHeight="1">
      <c r="B275" s="22"/>
    </row>
    <row r="276" spans="2:2" ht="15.75" customHeight="1">
      <c r="B276" s="22"/>
    </row>
    <row r="277" spans="2:2" ht="15.75" customHeight="1">
      <c r="B277" s="22"/>
    </row>
    <row r="278" spans="2:2" ht="15.75" customHeight="1">
      <c r="B278" s="22"/>
    </row>
    <row r="279" spans="2:2" ht="15.75" customHeight="1">
      <c r="B279" s="22"/>
    </row>
    <row r="280" spans="2:2" ht="15.75" customHeight="1">
      <c r="B280" s="22"/>
    </row>
    <row r="281" spans="2:2" ht="15.75" customHeight="1">
      <c r="B281" s="22"/>
    </row>
    <row r="282" spans="2:2" ht="15.75" customHeight="1">
      <c r="B282" s="22"/>
    </row>
    <row r="283" spans="2:2" ht="15.75" customHeight="1">
      <c r="B283" s="22"/>
    </row>
    <row r="284" spans="2:2" ht="15.75" customHeight="1">
      <c r="B284" s="22"/>
    </row>
    <row r="285" spans="2:2" ht="15.75" customHeight="1">
      <c r="B285" s="22"/>
    </row>
    <row r="286" spans="2:2" ht="15.75" customHeight="1">
      <c r="B286" s="22"/>
    </row>
    <row r="287" spans="2:2" ht="15.75" customHeight="1">
      <c r="B287" s="22"/>
    </row>
    <row r="288" spans="2:2" ht="15.75" customHeight="1">
      <c r="B288" s="22"/>
    </row>
    <row r="289" spans="2:2" ht="15.75" customHeight="1">
      <c r="B289" s="22"/>
    </row>
    <row r="290" spans="2:2" ht="15.75" customHeight="1">
      <c r="B290" s="22"/>
    </row>
    <row r="291" spans="2:2" ht="15.75" customHeight="1">
      <c r="B291" s="22"/>
    </row>
    <row r="292" spans="2:2" ht="15.75" customHeight="1">
      <c r="B292" s="22"/>
    </row>
    <row r="293" spans="2:2" ht="15.75" customHeight="1">
      <c r="B293" s="22"/>
    </row>
    <row r="294" spans="2:2" ht="15.75" customHeight="1">
      <c r="B294" s="22"/>
    </row>
    <row r="295" spans="2:2" ht="15.75" customHeight="1">
      <c r="B295" s="22"/>
    </row>
    <row r="296" spans="2:2" ht="15.75" customHeight="1">
      <c r="B296" s="22"/>
    </row>
    <row r="297" spans="2:2" ht="15.75" customHeight="1">
      <c r="B297" s="22"/>
    </row>
    <row r="298" spans="2:2" ht="15.75" customHeight="1">
      <c r="B298" s="22"/>
    </row>
    <row r="299" spans="2:2" ht="15.75" customHeight="1">
      <c r="B299" s="22"/>
    </row>
    <row r="300" spans="2:2" ht="15.75" customHeight="1">
      <c r="B300" s="22"/>
    </row>
    <row r="301" spans="2:2" ht="15.75" customHeight="1">
      <c r="B301" s="22"/>
    </row>
    <row r="302" spans="2:2" ht="15.75" customHeight="1">
      <c r="B302" s="22"/>
    </row>
    <row r="303" spans="2:2" ht="15.75" customHeight="1">
      <c r="B303" s="22"/>
    </row>
    <row r="304" spans="2:2" ht="15.75" customHeight="1">
      <c r="B304" s="22"/>
    </row>
    <row r="305" spans="2:2" ht="15.75" customHeight="1">
      <c r="B305" s="22"/>
    </row>
    <row r="306" spans="2:2" ht="15.75" customHeight="1">
      <c r="B306" s="22"/>
    </row>
    <row r="307" spans="2:2" ht="15.75" customHeight="1">
      <c r="B307" s="22"/>
    </row>
    <row r="308" spans="2:2" ht="15.75" customHeight="1">
      <c r="B308" s="22"/>
    </row>
    <row r="309" spans="2:2" ht="15.75" customHeight="1">
      <c r="B309" s="22"/>
    </row>
    <row r="310" spans="2:2" ht="15.75" customHeight="1">
      <c r="B310" s="22"/>
    </row>
    <row r="311" spans="2:2" ht="15.75" customHeight="1">
      <c r="B311" s="22"/>
    </row>
    <row r="312" spans="2:2" ht="15.75" customHeight="1">
      <c r="B312" s="22"/>
    </row>
    <row r="313" spans="2:2" ht="15.75" customHeight="1">
      <c r="B313" s="22"/>
    </row>
    <row r="314" spans="2:2" ht="15.75" customHeight="1">
      <c r="B314" s="22"/>
    </row>
    <row r="315" spans="2:2" ht="15.75" customHeight="1">
      <c r="B315" s="22"/>
    </row>
    <row r="316" spans="2:2" ht="15.75" customHeight="1">
      <c r="B316" s="22"/>
    </row>
    <row r="317" spans="2:2" ht="15.75" customHeight="1">
      <c r="B317" s="22"/>
    </row>
    <row r="318" spans="2:2" ht="15.75" customHeight="1">
      <c r="B318" s="22"/>
    </row>
    <row r="319" spans="2:2" ht="15.75" customHeight="1">
      <c r="B319" s="22"/>
    </row>
    <row r="320" spans="2:2" ht="15.75" customHeight="1">
      <c r="B320" s="22"/>
    </row>
    <row r="321" spans="2:2" ht="15.75" customHeight="1">
      <c r="B321" s="22"/>
    </row>
    <row r="322" spans="2:2" ht="15.75" customHeight="1">
      <c r="B322" s="22"/>
    </row>
    <row r="323" spans="2:2" ht="15.75" customHeight="1">
      <c r="B323" s="22"/>
    </row>
    <row r="324" spans="2:2" ht="15.75" customHeight="1">
      <c r="B324" s="22"/>
    </row>
    <row r="325" spans="2:2" ht="15.75" customHeight="1">
      <c r="B325" s="22"/>
    </row>
    <row r="326" spans="2:2" ht="15.75" customHeight="1">
      <c r="B326" s="22"/>
    </row>
    <row r="327" spans="2:2" ht="15.75" customHeight="1">
      <c r="B327" s="22"/>
    </row>
    <row r="328" spans="2:2" ht="15.75" customHeight="1">
      <c r="B328" s="22"/>
    </row>
    <row r="329" spans="2:2" ht="15.75" customHeight="1">
      <c r="B329" s="22"/>
    </row>
    <row r="330" spans="2:2" ht="15.75" customHeight="1">
      <c r="B330" s="22"/>
    </row>
    <row r="331" spans="2:2" ht="15.75" customHeight="1">
      <c r="B331" s="22"/>
    </row>
    <row r="332" spans="2:2" ht="15.75" customHeight="1">
      <c r="B332" s="22"/>
    </row>
    <row r="333" spans="2:2" ht="15.75" customHeight="1">
      <c r="B333" s="22"/>
    </row>
    <row r="334" spans="2:2" ht="15.75" customHeight="1">
      <c r="B334" s="22"/>
    </row>
    <row r="335" spans="2:2" ht="15.75" customHeight="1">
      <c r="B335" s="22"/>
    </row>
    <row r="336" spans="2:2" ht="15.75" customHeight="1">
      <c r="B336" s="22"/>
    </row>
    <row r="337" spans="2:2" ht="15.75" customHeight="1">
      <c r="B337" s="22"/>
    </row>
    <row r="338" spans="2:2" ht="15.75" customHeight="1">
      <c r="B338" s="22"/>
    </row>
    <row r="339" spans="2:2" ht="15.75" customHeight="1">
      <c r="B339" s="22"/>
    </row>
    <row r="340" spans="2:2" ht="15.75" customHeight="1">
      <c r="B340" s="22"/>
    </row>
    <row r="341" spans="2:2" ht="15.75" customHeight="1">
      <c r="B341" s="22"/>
    </row>
    <row r="342" spans="2:2" ht="15.75" customHeight="1">
      <c r="B342" s="22"/>
    </row>
    <row r="343" spans="2:2" ht="15.75" customHeight="1">
      <c r="B343" s="22"/>
    </row>
    <row r="344" spans="2:2" ht="15.75" customHeight="1">
      <c r="B344" s="22"/>
    </row>
    <row r="345" spans="2:2" ht="15.75" customHeight="1">
      <c r="B345" s="22"/>
    </row>
    <row r="346" spans="2:2" ht="15.75" customHeight="1">
      <c r="B346" s="22"/>
    </row>
    <row r="347" spans="2:2" ht="15.75" customHeight="1">
      <c r="B347" s="22"/>
    </row>
    <row r="348" spans="2:2" ht="15.75" customHeight="1">
      <c r="B348" s="22"/>
    </row>
    <row r="349" spans="2:2" ht="15.75" customHeight="1">
      <c r="B349" s="22"/>
    </row>
    <row r="350" spans="2:2" ht="15.75" customHeight="1">
      <c r="B350" s="22"/>
    </row>
    <row r="351" spans="2:2" ht="15.75" customHeight="1">
      <c r="B351" s="22"/>
    </row>
    <row r="352" spans="2:2" ht="15.75" customHeight="1">
      <c r="B352" s="22"/>
    </row>
    <row r="353" spans="2:2" ht="15.75" customHeight="1">
      <c r="B353" s="22"/>
    </row>
    <row r="354" spans="2:2" ht="15.75" customHeight="1">
      <c r="B354" s="22"/>
    </row>
    <row r="355" spans="2:2" ht="15.75" customHeight="1">
      <c r="B355" s="22"/>
    </row>
    <row r="356" spans="2:2" ht="15.75" customHeight="1">
      <c r="B356" s="22"/>
    </row>
    <row r="357" spans="2:2" ht="15.75" customHeight="1">
      <c r="B357" s="22"/>
    </row>
    <row r="358" spans="2:2" ht="15.75" customHeight="1">
      <c r="B358" s="22"/>
    </row>
    <row r="359" spans="2:2" ht="15.75" customHeight="1">
      <c r="B359" s="22"/>
    </row>
    <row r="360" spans="2:2" ht="15.75" customHeight="1">
      <c r="B360" s="22"/>
    </row>
    <row r="361" spans="2:2" ht="15.75" customHeight="1">
      <c r="B361" s="22"/>
    </row>
    <row r="362" spans="2:2" ht="15.75" customHeight="1">
      <c r="B362" s="22"/>
    </row>
    <row r="363" spans="2:2" ht="15.75" customHeight="1">
      <c r="B363" s="22"/>
    </row>
    <row r="364" spans="2:2" ht="15.75" customHeight="1">
      <c r="B364" s="22"/>
    </row>
    <row r="365" spans="2:2" ht="15.75" customHeight="1">
      <c r="B365" s="22"/>
    </row>
    <row r="366" spans="2:2" ht="15.75" customHeight="1">
      <c r="B366" s="22"/>
    </row>
    <row r="367" spans="2:2" ht="15.75" customHeight="1">
      <c r="B367" s="22"/>
    </row>
    <row r="368" spans="2:2" ht="15.75" customHeight="1">
      <c r="B368" s="22"/>
    </row>
    <row r="369" spans="2:2" ht="15.75" customHeight="1">
      <c r="B369" s="22"/>
    </row>
    <row r="370" spans="2:2" ht="15.75" customHeight="1">
      <c r="B370" s="22"/>
    </row>
    <row r="371" spans="2:2" ht="15.75" customHeight="1">
      <c r="B371" s="22"/>
    </row>
    <row r="372" spans="2:2" ht="15.75" customHeight="1">
      <c r="B372" s="22"/>
    </row>
    <row r="373" spans="2:2" ht="15.75" customHeight="1">
      <c r="B373" s="22"/>
    </row>
    <row r="374" spans="2:2" ht="15.75" customHeight="1">
      <c r="B374" s="22"/>
    </row>
    <row r="375" spans="2:2" ht="15.75" customHeight="1">
      <c r="B375" s="22"/>
    </row>
    <row r="376" spans="2:2" ht="15.75" customHeight="1">
      <c r="B376" s="22"/>
    </row>
    <row r="377" spans="2:2" ht="15.75" customHeight="1">
      <c r="B377" s="22"/>
    </row>
    <row r="378" spans="2:2" ht="15.75" customHeight="1">
      <c r="B378" s="22"/>
    </row>
    <row r="379" spans="2:2" ht="15.75" customHeight="1">
      <c r="B379" s="22"/>
    </row>
    <row r="380" spans="2:2" ht="15.75" customHeight="1">
      <c r="B380" s="22"/>
    </row>
    <row r="381" spans="2:2" ht="15.75" customHeight="1">
      <c r="B381" s="22"/>
    </row>
    <row r="382" spans="2:2" ht="15.75" customHeight="1">
      <c r="B382" s="22"/>
    </row>
    <row r="383" spans="2:2" ht="15.75" customHeight="1">
      <c r="B383" s="22"/>
    </row>
    <row r="384" spans="2:2" ht="15.75" customHeight="1">
      <c r="B384" s="22"/>
    </row>
    <row r="385" spans="2:2" ht="15.75" customHeight="1">
      <c r="B385" s="22"/>
    </row>
    <row r="386" spans="2:2" ht="15.75" customHeight="1">
      <c r="B386" s="22"/>
    </row>
    <row r="387" spans="2:2" ht="15.75" customHeight="1">
      <c r="B387" s="22"/>
    </row>
    <row r="388" spans="2:2" ht="15.75" customHeight="1">
      <c r="B388" s="22"/>
    </row>
    <row r="389" spans="2:2" ht="15.75" customHeight="1">
      <c r="B389" s="22"/>
    </row>
    <row r="390" spans="2:2" ht="15.75" customHeight="1">
      <c r="B390" s="22"/>
    </row>
    <row r="391" spans="2:2" ht="15.75" customHeight="1">
      <c r="B391" s="22"/>
    </row>
    <row r="392" spans="2:2" ht="15.75" customHeight="1">
      <c r="B392" s="22"/>
    </row>
    <row r="393" spans="2:2" ht="15.75" customHeight="1">
      <c r="B393" s="22"/>
    </row>
    <row r="394" spans="2:2" ht="15.75" customHeight="1">
      <c r="B394" s="22"/>
    </row>
    <row r="395" spans="2:2" ht="15.75" customHeight="1">
      <c r="B395" s="22"/>
    </row>
    <row r="396" spans="2:2" ht="15.75" customHeight="1">
      <c r="B396" s="22"/>
    </row>
    <row r="397" spans="2:2" ht="15.75" customHeight="1">
      <c r="B397" s="22"/>
    </row>
    <row r="398" spans="2:2" ht="15.75" customHeight="1">
      <c r="B398" s="22"/>
    </row>
    <row r="399" spans="2:2" ht="15.75" customHeight="1">
      <c r="B399" s="22"/>
    </row>
    <row r="400" spans="2:2" ht="15.75" customHeight="1">
      <c r="B400" s="22"/>
    </row>
    <row r="401" spans="2:2" ht="15.75" customHeight="1">
      <c r="B401" s="22"/>
    </row>
    <row r="402" spans="2:2" ht="15.75" customHeight="1">
      <c r="B402" s="22"/>
    </row>
    <row r="403" spans="2:2" ht="15.75" customHeight="1">
      <c r="B403" s="22"/>
    </row>
    <row r="404" spans="2:2" ht="15.75" customHeight="1">
      <c r="B404" s="22"/>
    </row>
    <row r="405" spans="2:2" ht="15.75" customHeight="1">
      <c r="B405" s="22"/>
    </row>
    <row r="406" spans="2:2" ht="15.75" customHeight="1">
      <c r="B406" s="22"/>
    </row>
    <row r="407" spans="2:2" ht="15.75" customHeight="1">
      <c r="B407" s="22"/>
    </row>
    <row r="408" spans="2:2" ht="15.75" customHeight="1">
      <c r="B408" s="22"/>
    </row>
    <row r="409" spans="2:2" ht="15.75" customHeight="1">
      <c r="B409" s="22"/>
    </row>
    <row r="410" spans="2:2" ht="15.75" customHeight="1">
      <c r="B410" s="22"/>
    </row>
    <row r="411" spans="2:2" ht="15.75" customHeight="1">
      <c r="B411" s="22"/>
    </row>
    <row r="412" spans="2:2" ht="15.75" customHeight="1">
      <c r="B412" s="22"/>
    </row>
    <row r="413" spans="2:2" ht="15.75" customHeight="1">
      <c r="B413" s="22"/>
    </row>
    <row r="414" spans="2:2" ht="15.75" customHeight="1">
      <c r="B414" s="22"/>
    </row>
    <row r="415" spans="2:2" ht="15.75" customHeight="1">
      <c r="B415" s="22"/>
    </row>
    <row r="416" spans="2:2" ht="15.75" customHeight="1">
      <c r="B416" s="22"/>
    </row>
    <row r="417" spans="2:2" ht="15.75" customHeight="1">
      <c r="B417" s="22"/>
    </row>
    <row r="418" spans="2:2" ht="15.75" customHeight="1">
      <c r="B418" s="22"/>
    </row>
    <row r="419" spans="2:2" ht="15.75" customHeight="1">
      <c r="B419" s="22"/>
    </row>
    <row r="420" spans="2:2" ht="15.75" customHeight="1">
      <c r="B420" s="22"/>
    </row>
    <row r="421" spans="2:2" ht="15.75" customHeight="1">
      <c r="B421" s="22"/>
    </row>
    <row r="422" spans="2:2" ht="15.75" customHeight="1">
      <c r="B422" s="22"/>
    </row>
    <row r="423" spans="2:2" ht="15.75" customHeight="1">
      <c r="B423" s="22"/>
    </row>
    <row r="424" spans="2:2" ht="15.75" customHeight="1">
      <c r="B424" s="22"/>
    </row>
    <row r="425" spans="2:2" ht="15.75" customHeight="1">
      <c r="B425" s="22"/>
    </row>
    <row r="426" spans="2:2" ht="15.75" customHeight="1">
      <c r="B426" s="22"/>
    </row>
    <row r="427" spans="2:2" ht="15.75" customHeight="1">
      <c r="B427" s="22"/>
    </row>
    <row r="428" spans="2:2" ht="15.75" customHeight="1">
      <c r="B428" s="22"/>
    </row>
    <row r="429" spans="2:2" ht="15.75" customHeight="1">
      <c r="B429" s="22"/>
    </row>
    <row r="430" spans="2:2" ht="15.75" customHeight="1">
      <c r="B430" s="22"/>
    </row>
    <row r="431" spans="2:2" ht="15.75" customHeight="1">
      <c r="B431" s="22"/>
    </row>
    <row r="432" spans="2:2" ht="15.75" customHeight="1">
      <c r="B432" s="22"/>
    </row>
    <row r="433" spans="2:2" ht="15.75" customHeight="1">
      <c r="B433" s="22"/>
    </row>
    <row r="434" spans="2:2" ht="15.75" customHeight="1">
      <c r="B434" s="22"/>
    </row>
    <row r="435" spans="2:2" ht="15.75" customHeight="1">
      <c r="B435" s="22"/>
    </row>
    <row r="436" spans="2:2" ht="15.75" customHeight="1">
      <c r="B436" s="22"/>
    </row>
    <row r="437" spans="2:2" ht="15.75" customHeight="1">
      <c r="B437" s="22"/>
    </row>
    <row r="438" spans="2:2" ht="15.75" customHeight="1">
      <c r="B438" s="22"/>
    </row>
    <row r="439" spans="2:2" ht="15.75" customHeight="1">
      <c r="B439" s="22"/>
    </row>
    <row r="440" spans="2:2" ht="15.75" customHeight="1">
      <c r="B440" s="22"/>
    </row>
    <row r="441" spans="2:2" ht="15.75" customHeight="1">
      <c r="B441" s="22"/>
    </row>
    <row r="442" spans="2:2" ht="15.75" customHeight="1">
      <c r="B442" s="22"/>
    </row>
    <row r="443" spans="2:2" ht="15.75" customHeight="1">
      <c r="B443" s="22"/>
    </row>
    <row r="444" spans="2:2" ht="15.75" customHeight="1">
      <c r="B444" s="22"/>
    </row>
    <row r="445" spans="2:2" ht="15.75" customHeight="1">
      <c r="B445" s="22"/>
    </row>
    <row r="446" spans="2:2" ht="15.75" customHeight="1">
      <c r="B446" s="22"/>
    </row>
    <row r="447" spans="2:2" ht="15.75" customHeight="1">
      <c r="B447" s="22"/>
    </row>
    <row r="448" spans="2:2" ht="15.75" customHeight="1">
      <c r="B448" s="22"/>
    </row>
    <row r="449" spans="2:2" ht="15.75" customHeight="1">
      <c r="B449" s="22"/>
    </row>
    <row r="450" spans="2:2" ht="15.75" customHeight="1">
      <c r="B450" s="22"/>
    </row>
    <row r="451" spans="2:2" ht="15.75" customHeight="1">
      <c r="B451" s="22"/>
    </row>
    <row r="452" spans="2:2" ht="15.75" customHeight="1">
      <c r="B452" s="22"/>
    </row>
    <row r="453" spans="2:2" ht="15.75" customHeight="1">
      <c r="B453" s="22"/>
    </row>
    <row r="454" spans="2:2" ht="15.75" customHeight="1">
      <c r="B454" s="22"/>
    </row>
    <row r="455" spans="2:2" ht="15.75" customHeight="1">
      <c r="B455" s="22"/>
    </row>
    <row r="456" spans="2:2" ht="15.75" customHeight="1">
      <c r="B456" s="22"/>
    </row>
    <row r="457" spans="2:2" ht="15.75" customHeight="1">
      <c r="B457" s="22"/>
    </row>
    <row r="458" spans="2:2" ht="15.75" customHeight="1">
      <c r="B458" s="22"/>
    </row>
    <row r="459" spans="2:2" ht="15.75" customHeight="1">
      <c r="B459" s="22"/>
    </row>
    <row r="460" spans="2:2" ht="15.75" customHeight="1">
      <c r="B460" s="22"/>
    </row>
    <row r="461" spans="2:2" ht="15.75" customHeight="1">
      <c r="B461" s="22"/>
    </row>
    <row r="462" spans="2:2" ht="15.75" customHeight="1">
      <c r="B462" s="22"/>
    </row>
    <row r="463" spans="2:2" ht="15.75" customHeight="1">
      <c r="B463" s="22"/>
    </row>
    <row r="464" spans="2:2" ht="15.75" customHeight="1">
      <c r="B464" s="22"/>
    </row>
    <row r="465" spans="2:2" ht="15.75" customHeight="1">
      <c r="B465" s="22"/>
    </row>
    <row r="466" spans="2:2" ht="15.75" customHeight="1">
      <c r="B466" s="22"/>
    </row>
    <row r="467" spans="2:2" ht="15.75" customHeight="1">
      <c r="B467" s="22"/>
    </row>
    <row r="468" spans="2:2" ht="15.75" customHeight="1">
      <c r="B468" s="22"/>
    </row>
    <row r="469" spans="2:2" ht="15.75" customHeight="1">
      <c r="B469" s="22"/>
    </row>
    <row r="470" spans="2:2" ht="15.75" customHeight="1">
      <c r="B470" s="22"/>
    </row>
    <row r="471" spans="2:2" ht="15.75" customHeight="1">
      <c r="B471" s="22"/>
    </row>
    <row r="472" spans="2:2" ht="15.75" customHeight="1">
      <c r="B472" s="22"/>
    </row>
    <row r="473" spans="2:2" ht="15.75" customHeight="1">
      <c r="B473" s="22"/>
    </row>
    <row r="474" spans="2:2" ht="15.75" customHeight="1">
      <c r="B474" s="22"/>
    </row>
    <row r="475" spans="2:2" ht="15.75" customHeight="1">
      <c r="B475" s="22"/>
    </row>
    <row r="476" spans="2:2" ht="15.75" customHeight="1">
      <c r="B476" s="22"/>
    </row>
    <row r="477" spans="2:2" ht="15.75" customHeight="1">
      <c r="B477" s="22"/>
    </row>
    <row r="478" spans="2:2" ht="15.75" customHeight="1">
      <c r="B478" s="22"/>
    </row>
    <row r="479" spans="2:2" ht="15.75" customHeight="1">
      <c r="B479" s="22"/>
    </row>
    <row r="480" spans="2:2" ht="15.75" customHeight="1">
      <c r="B480" s="22"/>
    </row>
    <row r="481" spans="2:2" ht="15.75" customHeight="1">
      <c r="B481" s="22"/>
    </row>
    <row r="482" spans="2:2" ht="15.75" customHeight="1">
      <c r="B482" s="22"/>
    </row>
    <row r="483" spans="2:2" ht="15.75" customHeight="1">
      <c r="B483" s="22"/>
    </row>
    <row r="484" spans="2:2" ht="15.75" customHeight="1">
      <c r="B484" s="22"/>
    </row>
    <row r="485" spans="2:2" ht="15.75" customHeight="1">
      <c r="B485" s="22"/>
    </row>
    <row r="486" spans="2:2" ht="15.75" customHeight="1">
      <c r="B486" s="22"/>
    </row>
    <row r="487" spans="2:2" ht="15.75" customHeight="1">
      <c r="B487" s="22"/>
    </row>
    <row r="488" spans="2:2" ht="15.75" customHeight="1">
      <c r="B488" s="22"/>
    </row>
    <row r="489" spans="2:2" ht="15.75" customHeight="1">
      <c r="B489" s="22"/>
    </row>
    <row r="490" spans="2:2" ht="15.75" customHeight="1">
      <c r="B490" s="22"/>
    </row>
    <row r="491" spans="2:2" ht="15.75" customHeight="1">
      <c r="B491" s="22"/>
    </row>
    <row r="492" spans="2:2" ht="15.75" customHeight="1">
      <c r="B492" s="22"/>
    </row>
    <row r="493" spans="2:2" ht="15.75" customHeight="1">
      <c r="B493" s="22"/>
    </row>
    <row r="494" spans="2:2" ht="15.75" customHeight="1">
      <c r="B494" s="22"/>
    </row>
    <row r="495" spans="2:2" ht="15.75" customHeight="1">
      <c r="B495" s="22"/>
    </row>
    <row r="496" spans="2:2" ht="15.75" customHeight="1">
      <c r="B496" s="22"/>
    </row>
    <row r="497" spans="2:2" ht="15.75" customHeight="1">
      <c r="B497" s="22"/>
    </row>
    <row r="498" spans="2:2" ht="15.75" customHeight="1">
      <c r="B498" s="22"/>
    </row>
    <row r="499" spans="2:2" ht="15.75" customHeight="1">
      <c r="B499" s="22"/>
    </row>
    <row r="500" spans="2:2" ht="15.75" customHeight="1">
      <c r="B500" s="22"/>
    </row>
    <row r="501" spans="2:2" ht="15.75" customHeight="1">
      <c r="B501" s="22"/>
    </row>
    <row r="502" spans="2:2" ht="15.75" customHeight="1">
      <c r="B502" s="22"/>
    </row>
    <row r="503" spans="2:2" ht="15.75" customHeight="1">
      <c r="B503" s="22"/>
    </row>
    <row r="504" spans="2:2" ht="15.75" customHeight="1">
      <c r="B504" s="22"/>
    </row>
    <row r="505" spans="2:2" ht="15.75" customHeight="1">
      <c r="B505" s="22"/>
    </row>
    <row r="506" spans="2:2" ht="15.75" customHeight="1">
      <c r="B506" s="22"/>
    </row>
    <row r="507" spans="2:2" ht="15.75" customHeight="1">
      <c r="B507" s="22"/>
    </row>
    <row r="508" spans="2:2" ht="15.75" customHeight="1">
      <c r="B508" s="22"/>
    </row>
    <row r="509" spans="2:2" ht="15.75" customHeight="1">
      <c r="B509" s="22"/>
    </row>
    <row r="510" spans="2:2" ht="15.75" customHeight="1">
      <c r="B510" s="22"/>
    </row>
    <row r="511" spans="2:2" ht="15.75" customHeight="1">
      <c r="B511" s="22"/>
    </row>
    <row r="512" spans="2:2" ht="15.75" customHeight="1">
      <c r="B512" s="22"/>
    </row>
    <row r="513" spans="2:2" ht="15.75" customHeight="1">
      <c r="B513" s="22"/>
    </row>
    <row r="514" spans="2:2" ht="15.75" customHeight="1">
      <c r="B514" s="22"/>
    </row>
    <row r="515" spans="2:2" ht="15.75" customHeight="1">
      <c r="B515" s="22"/>
    </row>
    <row r="516" spans="2:2" ht="15.75" customHeight="1">
      <c r="B516" s="22"/>
    </row>
    <row r="517" spans="2:2" ht="15.75" customHeight="1">
      <c r="B517" s="22"/>
    </row>
    <row r="518" spans="2:2" ht="15.75" customHeight="1">
      <c r="B518" s="22"/>
    </row>
    <row r="519" spans="2:2" ht="15.75" customHeight="1">
      <c r="B519" s="22"/>
    </row>
    <row r="520" spans="2:2" ht="15.75" customHeight="1">
      <c r="B520" s="22"/>
    </row>
    <row r="521" spans="2:2" ht="15.75" customHeight="1">
      <c r="B521" s="22"/>
    </row>
    <row r="522" spans="2:2" ht="15.75" customHeight="1">
      <c r="B522" s="22"/>
    </row>
    <row r="523" spans="2:2" ht="15.75" customHeight="1">
      <c r="B523" s="22"/>
    </row>
    <row r="524" spans="2:2" ht="15.75" customHeight="1">
      <c r="B524" s="22"/>
    </row>
    <row r="525" spans="2:2" ht="15.75" customHeight="1">
      <c r="B525" s="22"/>
    </row>
    <row r="526" spans="2:2" ht="15.75" customHeight="1">
      <c r="B526" s="22"/>
    </row>
    <row r="527" spans="2:2" ht="15.75" customHeight="1">
      <c r="B527" s="22"/>
    </row>
    <row r="528" spans="2:2" ht="15.75" customHeight="1">
      <c r="B528" s="22"/>
    </row>
    <row r="529" spans="2:2" ht="15.75" customHeight="1">
      <c r="B529" s="22"/>
    </row>
    <row r="530" spans="2:2" ht="15.75" customHeight="1">
      <c r="B530" s="22"/>
    </row>
    <row r="531" spans="2:2" ht="15.75" customHeight="1">
      <c r="B531" s="22"/>
    </row>
    <row r="532" spans="2:2" ht="15.75" customHeight="1">
      <c r="B532" s="22"/>
    </row>
    <row r="533" spans="2:2" ht="15.75" customHeight="1">
      <c r="B533" s="22"/>
    </row>
    <row r="534" spans="2:2" ht="15.75" customHeight="1">
      <c r="B534" s="22"/>
    </row>
    <row r="535" spans="2:2" ht="15.75" customHeight="1">
      <c r="B535" s="22"/>
    </row>
    <row r="536" spans="2:2" ht="15.75" customHeight="1">
      <c r="B536" s="22"/>
    </row>
    <row r="537" spans="2:2" ht="15.75" customHeight="1">
      <c r="B537" s="22"/>
    </row>
    <row r="538" spans="2:2" ht="15.75" customHeight="1">
      <c r="B538" s="22"/>
    </row>
    <row r="539" spans="2:2" ht="15.75" customHeight="1">
      <c r="B539" s="22"/>
    </row>
    <row r="540" spans="2:2" ht="15.75" customHeight="1">
      <c r="B540" s="22"/>
    </row>
    <row r="541" spans="2:2" ht="15.75" customHeight="1">
      <c r="B541" s="22"/>
    </row>
    <row r="542" spans="2:2" ht="15.75" customHeight="1">
      <c r="B542" s="22"/>
    </row>
    <row r="543" spans="2:2" ht="15.75" customHeight="1">
      <c r="B543" s="22"/>
    </row>
    <row r="544" spans="2:2" ht="15.75" customHeight="1">
      <c r="B544" s="22"/>
    </row>
    <row r="545" spans="2:2" ht="15.75" customHeight="1">
      <c r="B545" s="22"/>
    </row>
    <row r="546" spans="2:2" ht="15.75" customHeight="1">
      <c r="B546" s="22"/>
    </row>
    <row r="547" spans="2:2" ht="15.75" customHeight="1">
      <c r="B547" s="22"/>
    </row>
    <row r="548" spans="2:2" ht="15.75" customHeight="1">
      <c r="B548" s="22"/>
    </row>
    <row r="549" spans="2:2" ht="15.75" customHeight="1">
      <c r="B549" s="22"/>
    </row>
    <row r="550" spans="2:2" ht="15.75" customHeight="1">
      <c r="B550" s="22"/>
    </row>
    <row r="551" spans="2:2" ht="15.75" customHeight="1">
      <c r="B551" s="22"/>
    </row>
    <row r="552" spans="2:2" ht="15.75" customHeight="1">
      <c r="B552" s="22"/>
    </row>
    <row r="553" spans="2:2" ht="15.75" customHeight="1">
      <c r="B553" s="22"/>
    </row>
    <row r="554" spans="2:2" ht="15.75" customHeight="1">
      <c r="B554" s="22"/>
    </row>
    <row r="555" spans="2:2" ht="15.75" customHeight="1">
      <c r="B555" s="22"/>
    </row>
    <row r="556" spans="2:2" ht="15.75" customHeight="1">
      <c r="B556" s="22"/>
    </row>
    <row r="557" spans="2:2" ht="15.75" customHeight="1">
      <c r="B557" s="22"/>
    </row>
    <row r="558" spans="2:2" ht="15.75" customHeight="1">
      <c r="B558" s="22"/>
    </row>
    <row r="559" spans="2:2" ht="15.75" customHeight="1">
      <c r="B559" s="22"/>
    </row>
    <row r="560" spans="2:2" ht="15.75" customHeight="1">
      <c r="B560" s="22"/>
    </row>
    <row r="561" spans="2:2" ht="15.75" customHeight="1">
      <c r="B561" s="22"/>
    </row>
    <row r="562" spans="2:2" ht="15.75" customHeight="1">
      <c r="B562" s="22"/>
    </row>
    <row r="563" spans="2:2" ht="15.75" customHeight="1">
      <c r="B563" s="22"/>
    </row>
    <row r="564" spans="2:2" ht="15.75" customHeight="1">
      <c r="B564" s="22"/>
    </row>
    <row r="565" spans="2:2" ht="15.75" customHeight="1">
      <c r="B565" s="22"/>
    </row>
    <row r="566" spans="2:2" ht="15.75" customHeight="1">
      <c r="B566" s="22"/>
    </row>
    <row r="567" spans="2:2" ht="15.75" customHeight="1">
      <c r="B567" s="22"/>
    </row>
    <row r="568" spans="2:2" ht="15.75" customHeight="1">
      <c r="B568" s="22"/>
    </row>
    <row r="569" spans="2:2" ht="15.75" customHeight="1">
      <c r="B569" s="22"/>
    </row>
    <row r="570" spans="2:2" ht="15.75" customHeight="1">
      <c r="B570" s="22"/>
    </row>
    <row r="571" spans="2:2" ht="15.75" customHeight="1">
      <c r="B571" s="22"/>
    </row>
    <row r="572" spans="2:2" ht="15.75" customHeight="1">
      <c r="B572" s="22"/>
    </row>
    <row r="573" spans="2:2" ht="15.75" customHeight="1">
      <c r="B573" s="22"/>
    </row>
    <row r="574" spans="2:2" ht="15.75" customHeight="1">
      <c r="B574" s="22"/>
    </row>
    <row r="575" spans="2:2" ht="15.75" customHeight="1">
      <c r="B575" s="22"/>
    </row>
    <row r="576" spans="2:2" ht="15.75" customHeight="1">
      <c r="B576" s="22"/>
    </row>
    <row r="577" spans="2:2" ht="15.75" customHeight="1">
      <c r="B577" s="22"/>
    </row>
    <row r="578" spans="2:2" ht="15.75" customHeight="1">
      <c r="B578" s="22"/>
    </row>
    <row r="579" spans="2:2" ht="15.75" customHeight="1">
      <c r="B579" s="22"/>
    </row>
    <row r="580" spans="2:2" ht="15.75" customHeight="1">
      <c r="B580" s="22"/>
    </row>
    <row r="581" spans="2:2" ht="15.75" customHeight="1">
      <c r="B581" s="22"/>
    </row>
    <row r="582" spans="2:2" ht="15.75" customHeight="1">
      <c r="B582" s="22"/>
    </row>
    <row r="583" spans="2:2" ht="15.75" customHeight="1">
      <c r="B583" s="22"/>
    </row>
    <row r="584" spans="2:2" ht="15.75" customHeight="1">
      <c r="B584" s="22"/>
    </row>
    <row r="585" spans="2:2" ht="15.75" customHeight="1">
      <c r="B585" s="22"/>
    </row>
    <row r="586" spans="2:2" ht="15.75" customHeight="1">
      <c r="B586" s="22"/>
    </row>
    <row r="587" spans="2:2" ht="15.75" customHeight="1">
      <c r="B587" s="22"/>
    </row>
    <row r="588" spans="2:2" ht="15.75" customHeight="1">
      <c r="B588" s="22"/>
    </row>
    <row r="589" spans="2:2" ht="15.75" customHeight="1">
      <c r="B589" s="22"/>
    </row>
    <row r="590" spans="2:2" ht="15.75" customHeight="1">
      <c r="B590" s="22"/>
    </row>
    <row r="591" spans="2:2" ht="15.75" customHeight="1">
      <c r="B591" s="22"/>
    </row>
    <row r="592" spans="2:2" ht="15.75" customHeight="1">
      <c r="B592" s="22"/>
    </row>
    <row r="593" spans="2:2" ht="15.75" customHeight="1">
      <c r="B593" s="22"/>
    </row>
    <row r="594" spans="2:2" ht="15.75" customHeight="1">
      <c r="B594" s="22"/>
    </row>
    <row r="595" spans="2:2" ht="15.75" customHeight="1">
      <c r="B595" s="22"/>
    </row>
    <row r="596" spans="2:2" ht="15.75" customHeight="1">
      <c r="B596" s="22"/>
    </row>
    <row r="597" spans="2:2" ht="15.75" customHeight="1">
      <c r="B597" s="22"/>
    </row>
    <row r="598" spans="2:2" ht="15.75" customHeight="1">
      <c r="B598" s="22"/>
    </row>
    <row r="599" spans="2:2" ht="15.75" customHeight="1">
      <c r="B599" s="22"/>
    </row>
    <row r="600" spans="2:2" ht="15.75" customHeight="1">
      <c r="B600" s="22"/>
    </row>
    <row r="601" spans="2:2" ht="15.75" customHeight="1">
      <c r="B601" s="22"/>
    </row>
    <row r="602" spans="2:2" ht="15.75" customHeight="1">
      <c r="B602" s="22"/>
    </row>
    <row r="603" spans="2:2" ht="15.75" customHeight="1">
      <c r="B603" s="22"/>
    </row>
    <row r="604" spans="2:2" ht="15.75" customHeight="1">
      <c r="B604" s="22"/>
    </row>
    <row r="605" spans="2:2" ht="15.75" customHeight="1">
      <c r="B605" s="22"/>
    </row>
    <row r="606" spans="2:2" ht="15.75" customHeight="1">
      <c r="B606" s="22"/>
    </row>
    <row r="607" spans="2:2" ht="15.75" customHeight="1">
      <c r="B607" s="22"/>
    </row>
    <row r="608" spans="2:2" ht="15.75" customHeight="1">
      <c r="B608" s="22"/>
    </row>
    <row r="609" spans="2:2" ht="15.75" customHeight="1">
      <c r="B609" s="22"/>
    </row>
    <row r="610" spans="2:2" ht="15.75" customHeight="1">
      <c r="B610" s="22"/>
    </row>
    <row r="611" spans="2:2" ht="15.75" customHeight="1">
      <c r="B611" s="22"/>
    </row>
    <row r="612" spans="2:2" ht="15.75" customHeight="1">
      <c r="B612" s="22"/>
    </row>
    <row r="613" spans="2:2" ht="15.75" customHeight="1">
      <c r="B613" s="22"/>
    </row>
    <row r="614" spans="2:2" ht="15.75" customHeight="1">
      <c r="B614" s="22"/>
    </row>
    <row r="615" spans="2:2" ht="15.75" customHeight="1">
      <c r="B615" s="22"/>
    </row>
    <row r="616" spans="2:2" ht="15.75" customHeight="1">
      <c r="B616" s="22"/>
    </row>
    <row r="617" spans="2:2" ht="15.75" customHeight="1">
      <c r="B617" s="22"/>
    </row>
    <row r="618" spans="2:2" ht="15.75" customHeight="1">
      <c r="B618" s="22"/>
    </row>
    <row r="619" spans="2:2" ht="15.75" customHeight="1">
      <c r="B619" s="22"/>
    </row>
    <row r="620" spans="2:2" ht="15.75" customHeight="1">
      <c r="B620" s="22"/>
    </row>
    <row r="621" spans="2:2" ht="15.75" customHeight="1">
      <c r="B621" s="22"/>
    </row>
    <row r="622" spans="2:2" ht="15.75" customHeight="1">
      <c r="B622" s="22"/>
    </row>
    <row r="623" spans="2:2" ht="15.75" customHeight="1">
      <c r="B623" s="22"/>
    </row>
    <row r="624" spans="2:2" ht="15.75" customHeight="1">
      <c r="B624" s="22"/>
    </row>
    <row r="625" spans="2:2" ht="15.75" customHeight="1">
      <c r="B625" s="22"/>
    </row>
    <row r="626" spans="2:2" ht="15.75" customHeight="1">
      <c r="B626" s="22"/>
    </row>
    <row r="627" spans="2:2" ht="15.75" customHeight="1">
      <c r="B627" s="22"/>
    </row>
    <row r="628" spans="2:2" ht="15.75" customHeight="1">
      <c r="B628" s="22"/>
    </row>
    <row r="629" spans="2:2" ht="15.75" customHeight="1">
      <c r="B629" s="22"/>
    </row>
    <row r="630" spans="2:2" ht="15.75" customHeight="1">
      <c r="B630" s="22"/>
    </row>
    <row r="631" spans="2:2" ht="15.75" customHeight="1">
      <c r="B631" s="22"/>
    </row>
    <row r="632" spans="2:2" ht="15.75" customHeight="1">
      <c r="B632" s="22"/>
    </row>
    <row r="633" spans="2:2" ht="15.75" customHeight="1">
      <c r="B633" s="22"/>
    </row>
    <row r="634" spans="2:2" ht="15.75" customHeight="1">
      <c r="B634" s="22"/>
    </row>
    <row r="635" spans="2:2" ht="15.75" customHeight="1">
      <c r="B635" s="22"/>
    </row>
    <row r="636" spans="2:2" ht="15.75" customHeight="1">
      <c r="B636" s="22"/>
    </row>
    <row r="637" spans="2:2" ht="15.75" customHeight="1">
      <c r="B637" s="22"/>
    </row>
    <row r="638" spans="2:2" ht="15.75" customHeight="1">
      <c r="B638" s="22"/>
    </row>
    <row r="639" spans="2:2" ht="15.75" customHeight="1">
      <c r="B639" s="22"/>
    </row>
    <row r="640" spans="2:2" ht="15.75" customHeight="1">
      <c r="B640" s="22"/>
    </row>
    <row r="641" spans="2:2" ht="15.75" customHeight="1">
      <c r="B641" s="22"/>
    </row>
    <row r="642" spans="2:2" ht="15.75" customHeight="1">
      <c r="B642" s="22"/>
    </row>
    <row r="643" spans="2:2" ht="15.75" customHeight="1">
      <c r="B643" s="22"/>
    </row>
    <row r="644" spans="2:2" ht="15.75" customHeight="1">
      <c r="B644" s="22"/>
    </row>
    <row r="645" spans="2:2" ht="15.75" customHeight="1">
      <c r="B645" s="22"/>
    </row>
    <row r="646" spans="2:2" ht="15.75" customHeight="1">
      <c r="B646" s="22"/>
    </row>
    <row r="647" spans="2:2" ht="15.75" customHeight="1">
      <c r="B647" s="22"/>
    </row>
    <row r="648" spans="2:2" ht="15.75" customHeight="1">
      <c r="B648" s="22"/>
    </row>
    <row r="649" spans="2:2" ht="15.75" customHeight="1">
      <c r="B649" s="22"/>
    </row>
    <row r="650" spans="2:2" ht="15.75" customHeight="1">
      <c r="B650" s="22"/>
    </row>
    <row r="651" spans="2:2" ht="15.75" customHeight="1">
      <c r="B651" s="22"/>
    </row>
    <row r="652" spans="2:2" ht="15.75" customHeight="1">
      <c r="B652" s="22"/>
    </row>
    <row r="653" spans="2:2" ht="15.75" customHeight="1">
      <c r="B653" s="22"/>
    </row>
    <row r="654" spans="2:2" ht="15.75" customHeight="1">
      <c r="B654" s="22"/>
    </row>
    <row r="655" spans="2:2" ht="15.75" customHeight="1">
      <c r="B655" s="22"/>
    </row>
    <row r="656" spans="2:2" ht="15.75" customHeight="1">
      <c r="B656" s="22"/>
    </row>
    <row r="657" spans="2:2" ht="15.75" customHeight="1">
      <c r="B657" s="22"/>
    </row>
    <row r="658" spans="2:2" ht="15.75" customHeight="1">
      <c r="B658" s="22"/>
    </row>
    <row r="659" spans="2:2" ht="15.75" customHeight="1">
      <c r="B659" s="22"/>
    </row>
    <row r="660" spans="2:2" ht="15.75" customHeight="1">
      <c r="B660" s="22"/>
    </row>
    <row r="661" spans="2:2" ht="15.75" customHeight="1">
      <c r="B661" s="22"/>
    </row>
    <row r="662" spans="2:2" ht="15.75" customHeight="1">
      <c r="B662" s="22"/>
    </row>
    <row r="663" spans="2:2" ht="15.75" customHeight="1">
      <c r="B663" s="22"/>
    </row>
    <row r="664" spans="2:2" ht="15.75" customHeight="1">
      <c r="B664" s="22"/>
    </row>
    <row r="665" spans="2:2" ht="15.75" customHeight="1">
      <c r="B665" s="22"/>
    </row>
    <row r="666" spans="2:2" ht="15.75" customHeight="1">
      <c r="B666" s="22"/>
    </row>
    <row r="667" spans="2:2" ht="15.75" customHeight="1">
      <c r="B667" s="22"/>
    </row>
    <row r="668" spans="2:2" ht="15.75" customHeight="1">
      <c r="B668" s="22"/>
    </row>
    <row r="669" spans="2:2" ht="15.75" customHeight="1">
      <c r="B669" s="22"/>
    </row>
    <row r="670" spans="2:2" ht="15.75" customHeight="1">
      <c r="B670" s="22"/>
    </row>
    <row r="671" spans="2:2" ht="15.75" customHeight="1">
      <c r="B671" s="22"/>
    </row>
    <row r="672" spans="2:2" ht="15.75" customHeight="1">
      <c r="B672" s="22"/>
    </row>
    <row r="673" spans="2:2" ht="15.75" customHeight="1">
      <c r="B673" s="22"/>
    </row>
    <row r="674" spans="2:2" ht="15.75" customHeight="1">
      <c r="B674" s="22"/>
    </row>
    <row r="675" spans="2:2" ht="15.75" customHeight="1">
      <c r="B675" s="22"/>
    </row>
    <row r="676" spans="2:2" ht="15.75" customHeight="1">
      <c r="B676" s="22"/>
    </row>
    <row r="677" spans="2:2" ht="15.75" customHeight="1">
      <c r="B677" s="22"/>
    </row>
    <row r="678" spans="2:2" ht="15.75" customHeight="1">
      <c r="B678" s="22"/>
    </row>
    <row r="679" spans="2:2" ht="15.75" customHeight="1">
      <c r="B679" s="22"/>
    </row>
    <row r="680" spans="2:2" ht="15.75" customHeight="1">
      <c r="B680" s="22"/>
    </row>
    <row r="681" spans="2:2" ht="15.75" customHeight="1">
      <c r="B681" s="22"/>
    </row>
    <row r="682" spans="2:2" ht="15.75" customHeight="1">
      <c r="B682" s="22"/>
    </row>
    <row r="683" spans="2:2" ht="15.75" customHeight="1">
      <c r="B683" s="22"/>
    </row>
    <row r="684" spans="2:2" ht="15.75" customHeight="1">
      <c r="B684" s="22"/>
    </row>
    <row r="685" spans="2:2" ht="15.75" customHeight="1">
      <c r="B685" s="22"/>
    </row>
    <row r="686" spans="2:2" ht="15.75" customHeight="1">
      <c r="B686" s="22"/>
    </row>
    <row r="687" spans="2:2" ht="15.75" customHeight="1">
      <c r="B687" s="22"/>
    </row>
    <row r="688" spans="2:2" ht="15.75" customHeight="1">
      <c r="B688" s="22"/>
    </row>
    <row r="689" spans="2:2" ht="15.75" customHeight="1">
      <c r="B689" s="22"/>
    </row>
    <row r="690" spans="2:2" ht="15.75" customHeight="1">
      <c r="B690" s="22"/>
    </row>
    <row r="691" spans="2:2" ht="15.75" customHeight="1">
      <c r="B691" s="22"/>
    </row>
    <row r="692" spans="2:2" ht="15.75" customHeight="1">
      <c r="B692" s="22"/>
    </row>
    <row r="693" spans="2:2" ht="15.75" customHeight="1">
      <c r="B693" s="22"/>
    </row>
    <row r="694" spans="2:2" ht="15.75" customHeight="1">
      <c r="B694" s="22"/>
    </row>
    <row r="695" spans="2:2" ht="15.75" customHeight="1">
      <c r="B695" s="22"/>
    </row>
    <row r="696" spans="2:2" ht="15.75" customHeight="1">
      <c r="B696" s="22"/>
    </row>
    <row r="697" spans="2:2" ht="15.75" customHeight="1">
      <c r="B697" s="22"/>
    </row>
    <row r="698" spans="2:2" ht="15.75" customHeight="1">
      <c r="B698" s="22"/>
    </row>
    <row r="699" spans="2:2" ht="15.75" customHeight="1">
      <c r="B699" s="22"/>
    </row>
    <row r="700" spans="2:2" ht="15.75" customHeight="1">
      <c r="B700" s="22"/>
    </row>
    <row r="701" spans="2:2" ht="15.75" customHeight="1">
      <c r="B701" s="22"/>
    </row>
    <row r="702" spans="2:2" ht="15.75" customHeight="1">
      <c r="B702" s="22"/>
    </row>
    <row r="703" spans="2:2" ht="15.75" customHeight="1">
      <c r="B703" s="22"/>
    </row>
    <row r="704" spans="2:2" ht="15.75" customHeight="1">
      <c r="B704" s="22"/>
    </row>
    <row r="705" spans="2:2" ht="15.75" customHeight="1">
      <c r="B705" s="22"/>
    </row>
    <row r="706" spans="2:2" ht="15.75" customHeight="1">
      <c r="B706" s="22"/>
    </row>
    <row r="707" spans="2:2" ht="15.75" customHeight="1">
      <c r="B707" s="22"/>
    </row>
    <row r="708" spans="2:2" ht="15.75" customHeight="1">
      <c r="B708" s="22"/>
    </row>
    <row r="709" spans="2:2" ht="15.75" customHeight="1">
      <c r="B709" s="22"/>
    </row>
    <row r="710" spans="2:2" ht="15.75" customHeight="1">
      <c r="B710" s="22"/>
    </row>
    <row r="711" spans="2:2" ht="15.75" customHeight="1">
      <c r="B711" s="22"/>
    </row>
    <row r="712" spans="2:2" ht="15.75" customHeight="1">
      <c r="B712" s="22"/>
    </row>
    <row r="713" spans="2:2" ht="15.75" customHeight="1">
      <c r="B713" s="22"/>
    </row>
    <row r="714" spans="2:2" ht="15.75" customHeight="1">
      <c r="B714" s="22"/>
    </row>
    <row r="715" spans="2:2" ht="15.75" customHeight="1">
      <c r="B715" s="22"/>
    </row>
    <row r="716" spans="2:2" ht="15.75" customHeight="1">
      <c r="B716" s="22"/>
    </row>
    <row r="717" spans="2:2" ht="15.75" customHeight="1">
      <c r="B717" s="22"/>
    </row>
    <row r="718" spans="2:2" ht="15.75" customHeight="1">
      <c r="B718" s="22"/>
    </row>
    <row r="719" spans="2:2" ht="15.75" customHeight="1">
      <c r="B719" s="22"/>
    </row>
    <row r="720" spans="2:2" ht="15.75" customHeight="1">
      <c r="B720" s="22"/>
    </row>
    <row r="721" spans="2:2" ht="15.75" customHeight="1">
      <c r="B721" s="22"/>
    </row>
    <row r="722" spans="2:2" ht="15.75" customHeight="1">
      <c r="B722" s="22"/>
    </row>
    <row r="723" spans="2:2" ht="15.75" customHeight="1">
      <c r="B723" s="22"/>
    </row>
    <row r="724" spans="2:2" ht="15.75" customHeight="1">
      <c r="B724" s="22"/>
    </row>
    <row r="725" spans="2:2" ht="15.75" customHeight="1">
      <c r="B725" s="22"/>
    </row>
    <row r="726" spans="2:2" ht="15.75" customHeight="1">
      <c r="B726" s="22"/>
    </row>
    <row r="727" spans="2:2" ht="15.75" customHeight="1">
      <c r="B727" s="22"/>
    </row>
    <row r="728" spans="2:2" ht="15.75" customHeight="1">
      <c r="B728" s="22"/>
    </row>
    <row r="729" spans="2:2" ht="15.75" customHeight="1">
      <c r="B729" s="22"/>
    </row>
    <row r="730" spans="2:2" ht="15.75" customHeight="1">
      <c r="B730" s="22"/>
    </row>
    <row r="731" spans="2:2" ht="15.75" customHeight="1">
      <c r="B731" s="22"/>
    </row>
    <row r="732" spans="2:2" ht="15.75" customHeight="1">
      <c r="B732" s="22"/>
    </row>
    <row r="733" spans="2:2" ht="15.75" customHeight="1">
      <c r="B733" s="22"/>
    </row>
    <row r="734" spans="2:2" ht="15.75" customHeight="1">
      <c r="B734" s="22"/>
    </row>
    <row r="735" spans="2:2" ht="15.75" customHeight="1">
      <c r="B735" s="22"/>
    </row>
    <row r="736" spans="2:2" ht="15.75" customHeight="1">
      <c r="B736" s="22"/>
    </row>
    <row r="737" spans="2:2" ht="15.75" customHeight="1">
      <c r="B737" s="22"/>
    </row>
    <row r="738" spans="2:2" ht="15.75" customHeight="1">
      <c r="B738" s="22"/>
    </row>
    <row r="739" spans="2:2" ht="15.75" customHeight="1">
      <c r="B739" s="22"/>
    </row>
    <row r="740" spans="2:2" ht="15.75" customHeight="1">
      <c r="B740" s="22"/>
    </row>
    <row r="741" spans="2:2" ht="15.75" customHeight="1">
      <c r="B741" s="22"/>
    </row>
    <row r="742" spans="2:2" ht="15.75" customHeight="1">
      <c r="B742" s="22"/>
    </row>
    <row r="743" spans="2:2" ht="15.75" customHeight="1">
      <c r="B743" s="22"/>
    </row>
    <row r="744" spans="2:2" ht="15.75" customHeight="1">
      <c r="B744" s="22"/>
    </row>
    <row r="745" spans="2:2" ht="15.75" customHeight="1">
      <c r="B745" s="22"/>
    </row>
    <row r="746" spans="2:2" ht="15.75" customHeight="1">
      <c r="B746" s="22"/>
    </row>
    <row r="747" spans="2:2" ht="15.75" customHeight="1">
      <c r="B747" s="22"/>
    </row>
    <row r="748" spans="2:2" ht="15.75" customHeight="1">
      <c r="B748" s="22"/>
    </row>
    <row r="749" spans="2:2" ht="15.75" customHeight="1">
      <c r="B749" s="22"/>
    </row>
    <row r="750" spans="2:2" ht="15.75" customHeight="1">
      <c r="B750" s="22"/>
    </row>
    <row r="751" spans="2:2" ht="15.75" customHeight="1">
      <c r="B751" s="22"/>
    </row>
    <row r="752" spans="2:2" ht="15.75" customHeight="1">
      <c r="B752" s="22"/>
    </row>
    <row r="753" spans="2:2" ht="15.75" customHeight="1">
      <c r="B753" s="22"/>
    </row>
    <row r="754" spans="2:2" ht="15.75" customHeight="1">
      <c r="B754" s="22"/>
    </row>
    <row r="755" spans="2:2" ht="15.75" customHeight="1">
      <c r="B755" s="22"/>
    </row>
    <row r="756" spans="2:2" ht="15.75" customHeight="1">
      <c r="B756" s="22"/>
    </row>
    <row r="757" spans="2:2" ht="15.75" customHeight="1">
      <c r="B757" s="22"/>
    </row>
    <row r="758" spans="2:2" ht="15.75" customHeight="1">
      <c r="B758" s="22"/>
    </row>
    <row r="759" spans="2:2" ht="15.75" customHeight="1">
      <c r="B759" s="22"/>
    </row>
    <row r="760" spans="2:2" ht="15.75" customHeight="1">
      <c r="B760" s="22"/>
    </row>
    <row r="761" spans="2:2" ht="15.75" customHeight="1">
      <c r="B761" s="22"/>
    </row>
    <row r="762" spans="2:2" ht="15.75" customHeight="1">
      <c r="B762" s="22"/>
    </row>
    <row r="763" spans="2:2" ht="15.75" customHeight="1">
      <c r="B763" s="22"/>
    </row>
    <row r="764" spans="2:2" ht="15.75" customHeight="1">
      <c r="B764" s="22"/>
    </row>
    <row r="765" spans="2:2" ht="15.75" customHeight="1">
      <c r="B765" s="22"/>
    </row>
    <row r="766" spans="2:2" ht="15.75" customHeight="1">
      <c r="B766" s="22"/>
    </row>
    <row r="767" spans="2:2" ht="15.75" customHeight="1">
      <c r="B767" s="22"/>
    </row>
    <row r="768" spans="2:2" ht="15.75" customHeight="1">
      <c r="B768" s="22"/>
    </row>
    <row r="769" spans="2:2" ht="15.75" customHeight="1">
      <c r="B769" s="22"/>
    </row>
    <row r="770" spans="2:2" ht="15.75" customHeight="1">
      <c r="B770" s="22"/>
    </row>
    <row r="771" spans="2:2" ht="15.75" customHeight="1">
      <c r="B771" s="22"/>
    </row>
    <row r="772" spans="2:2" ht="15.75" customHeight="1">
      <c r="B772" s="22"/>
    </row>
    <row r="773" spans="2:2" ht="15.75" customHeight="1">
      <c r="B773" s="22"/>
    </row>
    <row r="774" spans="2:2" ht="15.75" customHeight="1">
      <c r="B774" s="22"/>
    </row>
    <row r="775" spans="2:2" ht="15.75" customHeight="1">
      <c r="B775" s="22"/>
    </row>
    <row r="776" spans="2:2" ht="15.75" customHeight="1">
      <c r="B776" s="22"/>
    </row>
    <row r="777" spans="2:2" ht="15.75" customHeight="1">
      <c r="B777" s="22"/>
    </row>
    <row r="778" spans="2:2" ht="15.75" customHeight="1">
      <c r="B778" s="22"/>
    </row>
    <row r="779" spans="2:2" ht="15.75" customHeight="1">
      <c r="B779" s="22"/>
    </row>
    <row r="780" spans="2:2" ht="15.75" customHeight="1">
      <c r="B780" s="22"/>
    </row>
    <row r="781" spans="2:2" ht="15.75" customHeight="1">
      <c r="B781" s="22"/>
    </row>
    <row r="782" spans="2:2" ht="15.75" customHeight="1">
      <c r="B782" s="22"/>
    </row>
    <row r="783" spans="2:2" ht="15.75" customHeight="1">
      <c r="B783" s="22"/>
    </row>
    <row r="784" spans="2:2" ht="15.75" customHeight="1">
      <c r="B784" s="22"/>
    </row>
    <row r="785" spans="2:2" ht="15.75" customHeight="1">
      <c r="B785" s="22"/>
    </row>
    <row r="786" spans="2:2" ht="15.75" customHeight="1">
      <c r="B786" s="22"/>
    </row>
    <row r="787" spans="2:2" ht="15.75" customHeight="1">
      <c r="B787" s="22"/>
    </row>
    <row r="788" spans="2:2" ht="15.75" customHeight="1">
      <c r="B788" s="22"/>
    </row>
    <row r="789" spans="2:2" ht="15.75" customHeight="1">
      <c r="B789" s="22"/>
    </row>
    <row r="790" spans="2:2" ht="15.75" customHeight="1">
      <c r="B790" s="22"/>
    </row>
    <row r="791" spans="2:2" ht="15.75" customHeight="1">
      <c r="B791" s="22"/>
    </row>
    <row r="792" spans="2:2" ht="15.75" customHeight="1">
      <c r="B792" s="22"/>
    </row>
    <row r="793" spans="2:2" ht="15.75" customHeight="1">
      <c r="B793" s="22"/>
    </row>
    <row r="794" spans="2:2" ht="15.75" customHeight="1">
      <c r="B794" s="22"/>
    </row>
    <row r="795" spans="2:2" ht="15.75" customHeight="1">
      <c r="B795" s="22"/>
    </row>
    <row r="796" spans="2:2" ht="15.75" customHeight="1">
      <c r="B796" s="22"/>
    </row>
    <row r="797" spans="2:2" ht="15.75" customHeight="1">
      <c r="B797" s="22"/>
    </row>
    <row r="798" spans="2:2" ht="15.75" customHeight="1">
      <c r="B798" s="22"/>
    </row>
    <row r="799" spans="2:2" ht="15.75" customHeight="1">
      <c r="B799" s="22"/>
    </row>
    <row r="800" spans="2:2" ht="15.75" customHeight="1">
      <c r="B800" s="22"/>
    </row>
    <row r="801" spans="2:2" ht="15.75" customHeight="1">
      <c r="B801" s="22"/>
    </row>
    <row r="802" spans="2:2" ht="15.75" customHeight="1">
      <c r="B802" s="22"/>
    </row>
    <row r="803" spans="2:2" ht="15.75" customHeight="1">
      <c r="B803" s="22"/>
    </row>
    <row r="804" spans="2:2" ht="15.75" customHeight="1">
      <c r="B804" s="22"/>
    </row>
    <row r="805" spans="2:2" ht="15.75" customHeight="1">
      <c r="B805" s="22"/>
    </row>
    <row r="806" spans="2:2" ht="15.75" customHeight="1">
      <c r="B806" s="22"/>
    </row>
    <row r="807" spans="2:2" ht="15.75" customHeight="1">
      <c r="B807" s="22"/>
    </row>
    <row r="808" spans="2:2" ht="15.75" customHeight="1">
      <c r="B808" s="22"/>
    </row>
    <row r="809" spans="2:2" ht="15.75" customHeight="1">
      <c r="B809" s="22"/>
    </row>
    <row r="810" spans="2:2" ht="15.75" customHeight="1">
      <c r="B810" s="22"/>
    </row>
    <row r="811" spans="2:2" ht="15.75" customHeight="1">
      <c r="B811" s="22"/>
    </row>
    <row r="812" spans="2:2" ht="15.75" customHeight="1">
      <c r="B812" s="22"/>
    </row>
    <row r="813" spans="2:2" ht="15.75" customHeight="1">
      <c r="B813" s="22"/>
    </row>
    <row r="814" spans="2:2" ht="15.75" customHeight="1">
      <c r="B814" s="22"/>
    </row>
    <row r="815" spans="2:2" ht="15.75" customHeight="1">
      <c r="B815" s="22"/>
    </row>
    <row r="816" spans="2:2" ht="15.75" customHeight="1">
      <c r="B816" s="22"/>
    </row>
    <row r="817" spans="2:2" ht="15.75" customHeight="1">
      <c r="B817" s="22"/>
    </row>
    <row r="818" spans="2:2" ht="15.75" customHeight="1">
      <c r="B818" s="22"/>
    </row>
    <row r="819" spans="2:2" ht="15.75" customHeight="1">
      <c r="B819" s="22"/>
    </row>
    <row r="820" spans="2:2" ht="15.75" customHeight="1">
      <c r="B820" s="22"/>
    </row>
    <row r="821" spans="2:2" ht="15.75" customHeight="1">
      <c r="B821" s="22"/>
    </row>
    <row r="822" spans="2:2" ht="15.75" customHeight="1">
      <c r="B822" s="22"/>
    </row>
    <row r="823" spans="2:2" ht="15.75" customHeight="1">
      <c r="B823" s="22"/>
    </row>
    <row r="824" spans="2:2" ht="15.75" customHeight="1">
      <c r="B824" s="22"/>
    </row>
    <row r="825" spans="2:2" ht="15.75" customHeight="1">
      <c r="B825" s="22"/>
    </row>
    <row r="826" spans="2:2" ht="15.75" customHeight="1">
      <c r="B826" s="22"/>
    </row>
    <row r="827" spans="2:2" ht="15.75" customHeight="1">
      <c r="B827" s="22"/>
    </row>
    <row r="828" spans="2:2" ht="15.75" customHeight="1">
      <c r="B828" s="22"/>
    </row>
    <row r="829" spans="2:2" ht="15.75" customHeight="1">
      <c r="B829" s="22"/>
    </row>
    <row r="830" spans="2:2" ht="15.75" customHeight="1">
      <c r="B830" s="22"/>
    </row>
    <row r="831" spans="2:2" ht="15.75" customHeight="1">
      <c r="B831" s="22"/>
    </row>
    <row r="832" spans="2:2" ht="15.75" customHeight="1">
      <c r="B832" s="22"/>
    </row>
    <row r="833" spans="2:2" ht="15.75" customHeight="1">
      <c r="B833" s="22"/>
    </row>
    <row r="834" spans="2:2" ht="15.75" customHeight="1">
      <c r="B834" s="22"/>
    </row>
    <row r="835" spans="2:2" ht="15.75" customHeight="1">
      <c r="B835" s="22"/>
    </row>
    <row r="836" spans="2:2" ht="15.75" customHeight="1">
      <c r="B836" s="22"/>
    </row>
    <row r="837" spans="2:2" ht="15.75" customHeight="1">
      <c r="B837" s="22"/>
    </row>
    <row r="838" spans="2:2" ht="15.75" customHeight="1">
      <c r="B838" s="22"/>
    </row>
    <row r="839" spans="2:2" ht="15.75" customHeight="1">
      <c r="B839" s="22"/>
    </row>
    <row r="840" spans="2:2" ht="15.75" customHeight="1">
      <c r="B840" s="22"/>
    </row>
    <row r="841" spans="2:2" ht="15.75" customHeight="1">
      <c r="B841" s="22"/>
    </row>
    <row r="842" spans="2:2" ht="15.75" customHeight="1">
      <c r="B842" s="22"/>
    </row>
    <row r="843" spans="2:2" ht="15.75" customHeight="1">
      <c r="B843" s="22"/>
    </row>
    <row r="844" spans="2:2" ht="15.75" customHeight="1">
      <c r="B844" s="22"/>
    </row>
    <row r="845" spans="2:2" ht="15.75" customHeight="1">
      <c r="B845" s="22"/>
    </row>
    <row r="846" spans="2:2" ht="15.75" customHeight="1">
      <c r="B846" s="22"/>
    </row>
    <row r="847" spans="2:2" ht="15.75" customHeight="1">
      <c r="B847" s="22"/>
    </row>
    <row r="848" spans="2:2" ht="15.75" customHeight="1">
      <c r="B848" s="22"/>
    </row>
    <row r="849" spans="2:2" ht="15.75" customHeight="1">
      <c r="B849" s="22"/>
    </row>
    <row r="850" spans="2:2" ht="15.75" customHeight="1">
      <c r="B850" s="22"/>
    </row>
    <row r="851" spans="2:2" ht="15.75" customHeight="1">
      <c r="B851" s="22"/>
    </row>
    <row r="852" spans="2:2" ht="15.75" customHeight="1">
      <c r="B852" s="22"/>
    </row>
    <row r="853" spans="2:2" ht="15.75" customHeight="1">
      <c r="B853" s="22"/>
    </row>
    <row r="854" spans="2:2" ht="15.75" customHeight="1">
      <c r="B854" s="22"/>
    </row>
    <row r="855" spans="2:2" ht="15.75" customHeight="1">
      <c r="B855" s="22"/>
    </row>
    <row r="856" spans="2:2" ht="15.75" customHeight="1">
      <c r="B856" s="22"/>
    </row>
    <row r="857" spans="2:2" ht="15.75" customHeight="1">
      <c r="B857" s="22"/>
    </row>
    <row r="858" spans="2:2" ht="15.75" customHeight="1">
      <c r="B858" s="22"/>
    </row>
    <row r="859" spans="2:2" ht="15.75" customHeight="1">
      <c r="B859" s="22"/>
    </row>
    <row r="860" spans="2:2" ht="15.75" customHeight="1">
      <c r="B860" s="22"/>
    </row>
    <row r="861" spans="2:2" ht="15.75" customHeight="1">
      <c r="B861" s="22"/>
    </row>
    <row r="862" spans="2:2" ht="15.75" customHeight="1">
      <c r="B862" s="22"/>
    </row>
    <row r="863" spans="2:2" ht="15.75" customHeight="1">
      <c r="B863" s="22"/>
    </row>
    <row r="864" spans="2:2" ht="15.75" customHeight="1">
      <c r="B864" s="22"/>
    </row>
    <row r="865" spans="2:2" ht="15.75" customHeight="1">
      <c r="B865" s="22"/>
    </row>
    <row r="866" spans="2:2" ht="15.75" customHeight="1">
      <c r="B866" s="22"/>
    </row>
    <row r="867" spans="2:2" ht="15.75" customHeight="1">
      <c r="B867" s="22"/>
    </row>
    <row r="868" spans="2:2" ht="15.75" customHeight="1">
      <c r="B868" s="22"/>
    </row>
    <row r="869" spans="2:2" ht="15.75" customHeight="1">
      <c r="B869" s="22"/>
    </row>
    <row r="870" spans="2:2" ht="15.75" customHeight="1">
      <c r="B870" s="22"/>
    </row>
    <row r="871" spans="2:2" ht="15.75" customHeight="1">
      <c r="B871" s="22"/>
    </row>
    <row r="872" spans="2:2" ht="15.75" customHeight="1">
      <c r="B872" s="22"/>
    </row>
    <row r="873" spans="2:2" ht="15.75" customHeight="1">
      <c r="B873" s="22"/>
    </row>
    <row r="874" spans="2:2" ht="15.75" customHeight="1">
      <c r="B874" s="22"/>
    </row>
    <row r="875" spans="2:2" ht="15.75" customHeight="1">
      <c r="B875" s="22"/>
    </row>
    <row r="876" spans="2:2" ht="15.75" customHeight="1">
      <c r="B876" s="22"/>
    </row>
    <row r="877" spans="2:2" ht="15.75" customHeight="1">
      <c r="B877" s="22"/>
    </row>
    <row r="878" spans="2:2" ht="15.75" customHeight="1">
      <c r="B878" s="22"/>
    </row>
    <row r="879" spans="2:2" ht="15.75" customHeight="1">
      <c r="B879" s="22"/>
    </row>
    <row r="880" spans="2:2" ht="15.75" customHeight="1">
      <c r="B880" s="22"/>
    </row>
    <row r="881" spans="2:2" ht="15.75" customHeight="1">
      <c r="B881" s="22"/>
    </row>
    <row r="882" spans="2:2" ht="15.75" customHeight="1">
      <c r="B882" s="22"/>
    </row>
    <row r="883" spans="2:2" ht="15.75" customHeight="1">
      <c r="B883" s="22"/>
    </row>
    <row r="884" spans="2:2" ht="15.75" customHeight="1">
      <c r="B884" s="22"/>
    </row>
    <row r="885" spans="2:2" ht="15.75" customHeight="1">
      <c r="B885" s="22"/>
    </row>
    <row r="886" spans="2:2" ht="15.75" customHeight="1">
      <c r="B886" s="22"/>
    </row>
    <row r="887" spans="2:2" ht="15.75" customHeight="1">
      <c r="B887" s="22"/>
    </row>
    <row r="888" spans="2:2" ht="15.75" customHeight="1">
      <c r="B888" s="22"/>
    </row>
    <row r="889" spans="2:2" ht="15.75" customHeight="1">
      <c r="B889" s="22"/>
    </row>
    <row r="890" spans="2:2" ht="15.75" customHeight="1">
      <c r="B890" s="22"/>
    </row>
    <row r="891" spans="2:2" ht="15.75" customHeight="1">
      <c r="B891" s="22"/>
    </row>
    <row r="892" spans="2:2" ht="15.75" customHeight="1">
      <c r="B892" s="22"/>
    </row>
    <row r="893" spans="2:2" ht="15.75" customHeight="1">
      <c r="B893" s="22"/>
    </row>
    <row r="894" spans="2:2" ht="15.75" customHeight="1">
      <c r="B894" s="22"/>
    </row>
    <row r="895" spans="2:2" ht="15.75" customHeight="1">
      <c r="B895" s="22"/>
    </row>
    <row r="896" spans="2:2" ht="15.75" customHeight="1">
      <c r="B896" s="22"/>
    </row>
    <row r="897" spans="2:2" ht="15.75" customHeight="1">
      <c r="B897" s="22"/>
    </row>
    <row r="898" spans="2:2" ht="15.75" customHeight="1">
      <c r="B898" s="22"/>
    </row>
    <row r="899" spans="2:2" ht="15.75" customHeight="1">
      <c r="B899" s="22"/>
    </row>
    <row r="900" spans="2:2" ht="15.75" customHeight="1">
      <c r="B900" s="22"/>
    </row>
    <row r="901" spans="2:2" ht="15.75" customHeight="1">
      <c r="B901" s="22"/>
    </row>
    <row r="902" spans="2:2" ht="15.75" customHeight="1">
      <c r="B902" s="22"/>
    </row>
    <row r="903" spans="2:2" ht="15.75" customHeight="1">
      <c r="B903" s="22"/>
    </row>
    <row r="904" spans="2:2" ht="15.75" customHeight="1">
      <c r="B904" s="22"/>
    </row>
    <row r="905" spans="2:2" ht="15.75" customHeight="1">
      <c r="B905" s="22"/>
    </row>
    <row r="906" spans="2:2" ht="15.75" customHeight="1">
      <c r="B906" s="22"/>
    </row>
    <row r="907" spans="2:2" ht="15.75" customHeight="1">
      <c r="B907" s="22"/>
    </row>
    <row r="908" spans="2:2" ht="15.75" customHeight="1">
      <c r="B908" s="22"/>
    </row>
    <row r="909" spans="2:2" ht="15.75" customHeight="1">
      <c r="B909" s="22"/>
    </row>
    <row r="910" spans="2:2" ht="15.75" customHeight="1">
      <c r="B910" s="22"/>
    </row>
    <row r="911" spans="2:2" ht="15.75" customHeight="1">
      <c r="B911" s="22"/>
    </row>
    <row r="912" spans="2:2" ht="15.75" customHeight="1">
      <c r="B912" s="22"/>
    </row>
    <row r="913" spans="2:2" ht="15.75" customHeight="1">
      <c r="B913" s="22"/>
    </row>
    <row r="914" spans="2:2" ht="15.75" customHeight="1">
      <c r="B914" s="22"/>
    </row>
    <row r="915" spans="2:2" ht="15.75" customHeight="1">
      <c r="B915" s="22"/>
    </row>
    <row r="916" spans="2:2" ht="15.75" customHeight="1">
      <c r="B916" s="22"/>
    </row>
    <row r="917" spans="2:2" ht="15.75" customHeight="1">
      <c r="B917" s="22"/>
    </row>
    <row r="918" spans="2:2" ht="15.75" customHeight="1">
      <c r="B918" s="22"/>
    </row>
    <row r="919" spans="2:2" ht="15.75" customHeight="1">
      <c r="B919" s="22"/>
    </row>
    <row r="920" spans="2:2" ht="15.75" customHeight="1">
      <c r="B920" s="22"/>
    </row>
    <row r="921" spans="2:2" ht="15.75" customHeight="1">
      <c r="B921" s="22"/>
    </row>
    <row r="922" spans="2:2" ht="15.75" customHeight="1">
      <c r="B922" s="22"/>
    </row>
    <row r="923" spans="2:2" ht="15.75" customHeight="1">
      <c r="B923" s="22"/>
    </row>
    <row r="924" spans="2:2" ht="15.75" customHeight="1">
      <c r="B924" s="22"/>
    </row>
    <row r="925" spans="2:2" ht="15.75" customHeight="1">
      <c r="B925" s="22"/>
    </row>
    <row r="926" spans="2:2" ht="15.75" customHeight="1">
      <c r="B926" s="22"/>
    </row>
    <row r="927" spans="2:2" ht="15.75" customHeight="1">
      <c r="B927" s="22"/>
    </row>
    <row r="928" spans="2:2" ht="15.75" customHeight="1">
      <c r="B928" s="22"/>
    </row>
    <row r="929" spans="2:2" ht="15.75" customHeight="1">
      <c r="B929" s="22"/>
    </row>
    <row r="930" spans="2:2" ht="15.75" customHeight="1">
      <c r="B930" s="22"/>
    </row>
    <row r="931" spans="2:2" ht="15.75" customHeight="1">
      <c r="B931" s="22"/>
    </row>
    <row r="932" spans="2:2" ht="15.75" customHeight="1">
      <c r="B932" s="22"/>
    </row>
    <row r="933" spans="2:2" ht="15.75" customHeight="1">
      <c r="B933" s="22"/>
    </row>
    <row r="934" spans="2:2" ht="15.75" customHeight="1">
      <c r="B934" s="22"/>
    </row>
    <row r="935" spans="2:2" ht="15.75" customHeight="1">
      <c r="B935" s="22"/>
    </row>
    <row r="936" spans="2:2" ht="15.75" customHeight="1">
      <c r="B936" s="22"/>
    </row>
    <row r="937" spans="2:2" ht="15.75" customHeight="1">
      <c r="B937" s="22"/>
    </row>
    <row r="938" spans="2:2" ht="15.75" customHeight="1">
      <c r="B938" s="22"/>
    </row>
    <row r="939" spans="2:2" ht="15.75" customHeight="1">
      <c r="B939" s="22"/>
    </row>
    <row r="940" spans="2:2" ht="15.75" customHeight="1">
      <c r="B940" s="22"/>
    </row>
    <row r="941" spans="2:2" ht="15.75" customHeight="1">
      <c r="B941" s="22"/>
    </row>
    <row r="942" spans="2:2" ht="15.75" customHeight="1">
      <c r="B942" s="22"/>
    </row>
    <row r="943" spans="2:2" ht="15.75" customHeight="1">
      <c r="B943" s="22"/>
    </row>
    <row r="944" spans="2:2" ht="15.75" customHeight="1">
      <c r="B944" s="22"/>
    </row>
    <row r="945" spans="2:2" ht="15.75" customHeight="1">
      <c r="B945" s="22"/>
    </row>
    <row r="946" spans="2:2" ht="15.75" customHeight="1">
      <c r="B946" s="22"/>
    </row>
    <row r="947" spans="2:2" ht="15.75" customHeight="1">
      <c r="B947" s="22"/>
    </row>
    <row r="948" spans="2:2" ht="15.75" customHeight="1">
      <c r="B948" s="22"/>
    </row>
    <row r="949" spans="2:2" ht="15.75" customHeight="1">
      <c r="B949" s="22"/>
    </row>
    <row r="950" spans="2:2" ht="15.75" customHeight="1">
      <c r="B950" s="22"/>
    </row>
    <row r="951" spans="2:2" ht="15.75" customHeight="1">
      <c r="B951" s="22"/>
    </row>
    <row r="952" spans="2:2" ht="15.75" customHeight="1">
      <c r="B952" s="22"/>
    </row>
    <row r="953" spans="2:2" ht="15.75" customHeight="1">
      <c r="B953" s="22"/>
    </row>
    <row r="954" spans="2:2" ht="15.75" customHeight="1">
      <c r="B954" s="22"/>
    </row>
    <row r="955" spans="2:2" ht="15.75" customHeight="1">
      <c r="B955" s="22"/>
    </row>
    <row r="956" spans="2:2" ht="15.75" customHeight="1">
      <c r="B956" s="22"/>
    </row>
    <row r="957" spans="2:2" ht="15.75" customHeight="1">
      <c r="B957" s="22"/>
    </row>
    <row r="958" spans="2:2" ht="15.75" customHeight="1">
      <c r="B958" s="22"/>
    </row>
    <row r="959" spans="2:2" ht="15.75" customHeight="1">
      <c r="B959" s="22"/>
    </row>
    <row r="960" spans="2:2" ht="15.75" customHeight="1">
      <c r="B960" s="22"/>
    </row>
    <row r="961" spans="2:2" ht="15.75" customHeight="1">
      <c r="B961" s="22"/>
    </row>
    <row r="962" spans="2:2" ht="15.75" customHeight="1">
      <c r="B962" s="22"/>
    </row>
    <row r="963" spans="2:2" ht="15.75" customHeight="1">
      <c r="B963" s="22"/>
    </row>
    <row r="964" spans="2:2" ht="15.75" customHeight="1">
      <c r="B964" s="22"/>
    </row>
    <row r="965" spans="2:2" ht="15.75" customHeight="1">
      <c r="B965" s="22"/>
    </row>
    <row r="966" spans="2:2" ht="15.75" customHeight="1">
      <c r="B966" s="22"/>
    </row>
    <row r="967" spans="2:2" ht="15.75" customHeight="1">
      <c r="B967" s="22"/>
    </row>
    <row r="968" spans="2:2" ht="15.75" customHeight="1">
      <c r="B968" s="22"/>
    </row>
    <row r="969" spans="2:2" ht="15.75" customHeight="1">
      <c r="B969" s="22"/>
    </row>
    <row r="970" spans="2:2" ht="15.75" customHeight="1">
      <c r="B970" s="22"/>
    </row>
    <row r="971" spans="2:2" ht="15.75" customHeight="1">
      <c r="B971" s="22"/>
    </row>
    <row r="972" spans="2:2" ht="15.75" customHeight="1">
      <c r="B972" s="22"/>
    </row>
    <row r="973" spans="2:2" ht="15.75" customHeight="1">
      <c r="B973" s="22"/>
    </row>
    <row r="974" spans="2:2" ht="15.75" customHeight="1">
      <c r="B974" s="22"/>
    </row>
    <row r="975" spans="2:2" ht="15.75" customHeight="1">
      <c r="B975" s="22"/>
    </row>
    <row r="976" spans="2:2" ht="15.75" customHeight="1">
      <c r="B976" s="22"/>
    </row>
    <row r="977" spans="2:2" ht="15.75" customHeight="1">
      <c r="B977" s="22"/>
    </row>
    <row r="978" spans="2:2" ht="15.75" customHeight="1">
      <c r="B978" s="22"/>
    </row>
    <row r="979" spans="2:2" ht="15.75" customHeight="1">
      <c r="B979" s="22"/>
    </row>
    <row r="980" spans="2:2" ht="15.75" customHeight="1">
      <c r="B980" s="22"/>
    </row>
    <row r="981" spans="2:2" ht="15.75" customHeight="1">
      <c r="B981" s="22"/>
    </row>
    <row r="982" spans="2:2" ht="15.75" customHeight="1">
      <c r="B982" s="22"/>
    </row>
    <row r="983" spans="2:2" ht="15.75" customHeight="1">
      <c r="B983" s="22"/>
    </row>
    <row r="984" spans="2:2" ht="15.75" customHeight="1">
      <c r="B984" s="22"/>
    </row>
    <row r="985" spans="2:2" ht="15.75" customHeight="1">
      <c r="B985" s="22"/>
    </row>
    <row r="986" spans="2:2" ht="15.75" customHeight="1">
      <c r="B986" s="22"/>
    </row>
    <row r="987" spans="2:2" ht="15.75" customHeight="1">
      <c r="B987" s="22"/>
    </row>
    <row r="988" spans="2:2" ht="15.75" customHeight="1">
      <c r="B988" s="22"/>
    </row>
    <row r="989" spans="2:2" ht="15.75" customHeight="1">
      <c r="B989" s="22"/>
    </row>
    <row r="990" spans="2:2" ht="15.75" customHeight="1">
      <c r="B990" s="22"/>
    </row>
    <row r="991" spans="2:2" ht="15.75" customHeight="1">
      <c r="B991" s="22"/>
    </row>
    <row r="992" spans="2:2" ht="15.75" customHeight="1">
      <c r="B992" s="22"/>
    </row>
  </sheetData>
  <mergeCells count="9">
    <mergeCell ref="A6:J6"/>
    <mergeCell ref="A7:I7"/>
    <mergeCell ref="A9:J9"/>
    <mergeCell ref="A18:B18"/>
    <mergeCell ref="A1:J1"/>
    <mergeCell ref="A2:J2"/>
    <mergeCell ref="A3:J3"/>
    <mergeCell ref="A4:J4"/>
    <mergeCell ref="A5:J5"/>
  </mergeCells>
  <pageMargins left="0.50972222222222197" right="0.50972222222222197" top="0.86944444444444402" bottom="0.78958333333333297" header="0" footer="0"/>
  <pageSetup paperSize="9" scale="84" orientation="landscape" r:id="rId1"/>
  <headerFooter>
    <oddHeader>&amp;C23069.168084/2026-36
PE 116/2026</oddHeader>
    <oddFooter>&amp;L&amp;A</oddFooter>
  </headerFooter>
  <colBreaks count="1" manualBreakCount="1">
    <brk id="1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5</vt:i4>
      </vt:variant>
    </vt:vector>
  </HeadingPairs>
  <TitlesOfParts>
    <vt:vector size="13" baseType="lpstr">
      <vt:lpstr>MENU PLANILHA</vt:lpstr>
      <vt:lpstr>Anexo II-A Endereço</vt:lpstr>
      <vt:lpstr>Anexo II-B Salários</vt:lpstr>
      <vt:lpstr>Anexo III-A Equip.</vt:lpstr>
      <vt:lpstr>Anexo III-B Uniformes</vt:lpstr>
      <vt:lpstr>Anexo IVA  Custos </vt:lpstr>
      <vt:lpstr>Anexo IV B - Reemb. Creche</vt:lpstr>
      <vt:lpstr>Anexo IV C - Custo Total MDO</vt:lpstr>
      <vt:lpstr>'Anexo II-B Salários'!Area_de_impressao</vt:lpstr>
      <vt:lpstr>'Anexo III-A Equip.'!Area_de_impressao</vt:lpstr>
      <vt:lpstr>'Anexo IV B - Reemb. Creche'!Area_de_impressao</vt:lpstr>
      <vt:lpstr>'Anexo IV C - Custo Total MDO'!Area_de_impressao</vt:lpstr>
      <vt:lpstr>'Anexo IVA  Custos '!Area_de_impressao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JoaoPaulo</dc:creator>
  <cp:lastModifiedBy>Juliana Borsoi</cp:lastModifiedBy>
  <cp:lastPrinted>2026-07-05T01:27:00Z</cp:lastPrinted>
  <dcterms:created xsi:type="dcterms:W3CDTF">2020-07-21T04:53:00Z</dcterms:created>
  <dcterms:modified xsi:type="dcterms:W3CDTF">2026-08-25T14:21:50Z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05780EFB585E46649F8554E3A1789BA5_13</vt:lpwstr>
  </property>
  <property fmtid="{D5CDD505-2E9C-101B-9397-08002B2CF9AE}" pid="3" name="KSOProductBuildVer">
    <vt:lpwstr>1046-12.1.0.28032</vt:lpwstr>
  </property>
  <property fmtid="{D5CDD505-2E9C-101B-9397-08002B2CF9AE}" pid="4" name="CalculationRule">
    <vt:i4>0</vt:i4>
  </property>
  <property fmtid="{D5CDD505-2E9C-101B-9397-08002B2CF9AE}" pid="5" name="KSOReadingLayout">
    <vt:bool>true</vt:bool>
  </property>
</Properties>
</file>