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Anexo III" sheetId="1" r:id="rId1"/>
    <sheet name="Intervalos" sheetId="2" r:id="rId2"/>
  </sheets>
  <definedNames>
    <definedName name="_xlnm._FilterDatabase" localSheetId="0" hidden="1">'Anexo III'!#REF!</definedName>
    <definedName name="_xlnm.Print_Area" localSheetId="0">'Anexo III'!$A$1:$M$106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<sst xmlns="http://schemas.openxmlformats.org/spreadsheetml/2006/main" count="600" uniqueCount="142">
  <si>
    <t>PRÓ-REITORIA DE ADMINISTRAÇÃO</t>
  </si>
  <si>
    <t>COORDENAÇÃO DE MATERIAIS</t>
  </si>
  <si>
    <t>ANEXO III - PLANILHA ESTIMATIVA DE DESCRIÇÃO E PREÇOS</t>
  </si>
  <si>
    <t>GRUPO</t>
  </si>
  <si>
    <t>ITEM LICITAÇÃO</t>
  </si>
  <si>
    <t>DESCRIÇÃO/ ESPECIFICAÇÃO</t>
  </si>
  <si>
    <t>UNIDADE DE MEDIDA</t>
  </si>
  <si>
    <t>SUGESTÃO DE CATMAT</t>
  </si>
  <si>
    <t>INFORMAÇÕES ADICIONAIS</t>
  </si>
  <si>
    <t xml:space="preserve">QUANTIDADE </t>
  </si>
  <si>
    <t>VALOR UNITÁRIO</t>
  </si>
  <si>
    <t>VALOR TOTAL</t>
  </si>
  <si>
    <t>VALOR TOTAL DO GRUPO</t>
  </si>
  <si>
    <t>EXCLUSIVO ME/EPP</t>
  </si>
  <si>
    <t>MODO DE DISPUTA</t>
  </si>
  <si>
    <t>INTERVALO LANCES</t>
  </si>
  <si>
    <t xml:space="preserve"> -</t>
  </si>
  <si>
    <t>1-naftol (alfa-naftol) P.A - Aspecto físico: pó cristalino ou escamas brancas a amareladas, Composição química: C10H8O, Peso molecular: 144,17, Grau de Pureza mínima: 99%, Número de referência química: CAS 90-15-3. Fornecimento em frasco de 100g</t>
  </si>
  <si>
    <t>Grama</t>
  </si>
  <si>
    <t>CTF/APP: FTE - Categoria: Indústria química; Código:15</t>
  </si>
  <si>
    <t>SIM</t>
  </si>
  <si>
    <t>Aberto</t>
  </si>
  <si>
    <t>2-mercaptoetanol - Aspecto físico: líquido incolor, odor desagradável, Fórmula química C2H6SO, Peso molecular: 78,13, Pureza mínima: 99%, Número de referência química: CAS 60-24-2. Fornecimento em frasco de 1 litro.</t>
  </si>
  <si>
    <t>Litro</t>
  </si>
  <si>
    <t>CTF/APP: FTE - Categoria: Indústria Química; Código:15</t>
  </si>
  <si>
    <t>4-metoxicinamato de 2-etilhexila (Octilmetoxicinamato ou Metoxicinamato de octila) -Aspecto físico: líquido límpido, levemente amarelado, fórmula química: C18H26O3, Peso molecular: 290,4 g,mol, Pureza mínima de 99%, Número de referência química: cas 5466-77-3. Fornecimento em frasco de 100ml.</t>
  </si>
  <si>
    <t>Mililitro</t>
  </si>
  <si>
    <t>Acetato de amônio P.A A.C.S - Aspecto físico: Cristal branco, Peso molecular: 77,08 g/mol, Fórmula química: C2H7NO2, Pureza mínima: 98%, Número de referência química: CAS 631-61-8. Fornecimento em frasco de 500g</t>
  </si>
  <si>
    <t>Acetato de chumbo trihidratado P.A. A.C.S - Aspecto físico: Sólido branco, Peso molecular: 379,33 g/mol, Fórmula química: C4H6O4Pb.3H2O, Pureza mínima: 99%, Número de referência CAS: 6080-56-4. Fornecimento em frasco de 500g</t>
  </si>
  <si>
    <t>Acetilacetona P.A - Aspecto físico: líquido incolor, Peso molecular: 100.12, Fórmula linear: CH3COCH2COCH3 (C5H8O2), Número de referência química: CAS 123-54-6  Sinônimo(s): ACAC, 2,4-Pentanedione. Fornecimento em frasco de 1L.</t>
  </si>
  <si>
    <t>Acetonitrila Uv/Hplc - Espectroscópico - Aspecto Físico: Líquido Incolor, Fórmula Química: C2h3n, Peso Molecular: 41,05 G/Mol, Pureza Mínima: 99,9%, Número De Referência Química: Cas 75-05-8. Fornecimento em frasco de 1 Litro</t>
  </si>
  <si>
    <t>Ácido cítrico anidro PA - Aspecto físico: cristais translúcidos brancos. Fórmula química: C8H8O7, Peso molecular: 192,12g/mol, Pureza mínima: 99%, Número de referência química: 77-92-9. Fornecimento em frasco de 500g.</t>
  </si>
  <si>
    <t>Ácido etilenodiaminotetracético (EDTA)  Sal dissódico dihidratado P.A. - Aspecto físico: Sólido Incolor, Peso molecular: 372,24 G/Mol, Fórmula química: C10h14n2o8na2.2h2o, Pureza mínima: 99%, Número de referência química Cas 6381-92-6. Fornecimento em frasco de 250g.</t>
  </si>
  <si>
    <t>Ácido metafosfórico PA (para análise). Fórmula: (HPO3)n / Peso Molecular: (79,98)n / Teor (HPO3)N 33,5 – 36,5% / Teor (NaPO3)N 57,0 – 63,0% / Cloreto (Cl) MAx. 0,001% / Nitrato (NO3) MAx. 0,001% / Sulfato (SO4) MAx. 0,005% / Arsenico (As) MAx. 1 ppm / Metais pesados (como Pb) MAx. 0,005% / Ferro (Fe) MAx. 0,005%. CAS 37267-86-0 . ONU: 3260; Classe: 8; Número de Risco: 80; Embalagem: III. Apresentação: em bastão. Fornecimento em embalagens de 100g.</t>
  </si>
  <si>
    <t>Ácido Tricloroacético P.A. A.C.S. - Aspecto físico: Sólido, Fórmula química: Cl3ccooh, Peso molecular: 163,39 G/Mol, Pureza: 99%, Número Referência Cas 76-03-9. Fornecimento Em Frasco De 100g.</t>
  </si>
  <si>
    <t>Ácido trifluoracético (TFA) P.A - Aspecto físico: líquido incolor, odor característico, Fórmula química: CF3COOH, Peso molecular: 114,2, Pureza mínima: 99%, Número de Referência Química CAS 76-05-1. Fornecimento em frasco de 1L.</t>
  </si>
  <si>
    <t>Acrilamida. Aspecto físico: pó cristalino branco, inodoro. Fórmula química: CH2=CHCONH2 (PROP-2-ENAMIDA), Massa molar: 71,07, Grau de pureza mínima: 99%, Caracterísitca adicionar: reagente para eletroforese. Número de registro químico: CAS 79-06-1. Fornecimento em frasco de 100g</t>
  </si>
  <si>
    <t>Álcool etílico (etanol)  P.A. - Aspecto físico líquido límpido, incolor, volátil, fórmula química c2h5oh, Peso molecular: 46,7, Grau de pureza mínima: 95% p/p, característica adicional reagente p.a., número de referência química cas 64-17-5. Fornecimento em Frasco de vidro de 1 litro.</t>
  </si>
  <si>
    <t>Álcool Etílico (Etanol) Anidro Absoluto P.A. - Aspecto Físico Líquido Límpido, Incolor, Volátil, Teor Alcoólico Mínimo De 99,5¨Gl, Fórmula Química C2h5oh, Peso Molecular: 46,07 G/Mol, Grau De Pureza Mínimo De 99,7% P/P Inpm, Característica Adicional: Anidro, Absoluto, Número De Referência Química: Cas 64-17-5. Fornecimento em frasco de Vidro De 1 Litro</t>
  </si>
  <si>
    <t>Álcool Etílico Absoluto Uv/Hplc - Aspecto Físico: Líquido Incolor, Fórmula Química: C2h5oh, Peso Molecular: 46,07 G/Mol, Pureza Mínima: 99,8%, Número De Referência Química Cas: 64-17-5. Fornecimento em Frasco de vidro de 1 Litro.</t>
  </si>
  <si>
    <t>Álcool Etílico Comercial Hidratado 96 Gl (92,8 Inpm) -  Aspecto Físico Líquido Límpido, Incolor, Volátil, Teor Alcoólico 95,1 A 96º Gl, Fórmula Química C2h5oh, Peso Molecular 46,7, Grau De Pureza 92,6% a 93,8% P/P Inpm, Característica Adicional Hidratado, Número De Referência Química Cas 64-17-5. Fornecimento em frasco de 1 Litro</t>
  </si>
  <si>
    <t>Álcool Isoamílico P.A. A.C.S - Aspecto Físico: Líquido, Fórmula Química: C5h12o, Peso Molecular: 88,15 G/Mol, Pureza Mínima: 98,5%, Número De Referência Química: Cas 123-51-3. Fornecimento em frasco de 1 Litro</t>
  </si>
  <si>
    <t>Álcool Metílico (Metanol) Uv/Hplc: Aspecto Físico: Líquido Incolor, Fórmula Química: Ch4o, Peso Molecular: 32,04 G/Mol, Grau De Pureza: 99,8%, Número De Referência Química: Cas 67-56-1. Fornecimento Em Frasco de vidro De 1 Litro</t>
  </si>
  <si>
    <t>Álcool metílico P.A - Aspecto físico: líquido límpido, incolor, odor característico, Fórmula química: CH4O anidro, Peso molecular: 32,04 g/mol, Pureza mínima: 99,8%, número de referência química: cas 67-56-1. Fornecimento em frasco de vidro de 1L.</t>
  </si>
  <si>
    <t>Álcool propílico (isopropílico ou iso-propanol) P.A A.C.S - Aspecto físico: líquido límpido, incolor, odor característico, Fórmula química: (ch3)2choh, Peso molecular: 60,10 g/mol, Grau de pureza mínima: 99,7%, Número de referência química: cas 67-63-0. Fornecimento em Frasco de 1 litro.</t>
  </si>
  <si>
    <t>Álcool terc-butílico - Aspecto físico: líquido límpido, incolor, odor forte característico, Peso molecular: 74,12 g/mol, Fórmula química: C4H9OH terciário (terc-butanol), grau de pureza mínima de 99%, Característica adicional: reagente P.A, número de referência química: cas 75-65-0. Fornecimento em frasco de vidro de 1L</t>
  </si>
  <si>
    <t>Azul de Bromotimol, Aspecto físico: Pó, Fórmula química: C27h28br2o5s , Peso molecular: 624,38 G/Mol, Número de referência química: Cas 7659-5. Fornecimento Em Frasco De 25g</t>
  </si>
  <si>
    <t>frasco de 25g</t>
  </si>
  <si>
    <t xml:space="preserve">Azul de Coomassie Brilhante G-250 (C.I 42655) - Aspecto físico: sólido, Peso molecular: 854,04 g/mol, Fórmula química: C47H48N3NaO7S2, Número de referência química CAS: 6104-58-1. </t>
  </si>
  <si>
    <t>frasco de 25 g</t>
  </si>
  <si>
    <t>Azul de Coomassie Brilhante R-250 (C.I 42660). Aspecto físico: sólido, Peso molecular: 825,99 g/mol, Fórmula química: C45H44N3NaO7S2, Número de referência química CAS: 6104-59-2. Fornecimento em frasco de 25g</t>
  </si>
  <si>
    <t>Bismutato de sódio P.A. -Aspecto físico: sólido marrom claro, Fórmula química: NaBiO3, Pureza mínima: 80%, Peso molecular: 279,97 g/mol, Número de referência química: CAS 12232-99-4. Fornecimento em frasco de 100g.</t>
  </si>
  <si>
    <t>Brometo de Potássio P.A - Aspecto Físico: Sólido Cristalino Incolor, Fórmula Química: Kbr, Pureza Mínima: 99,0%, Peso Molecular: 119,00 G/Mol, Número De Referência Química: Cas 7758-02-3. Fornecimento em frasco de 500g.</t>
  </si>
  <si>
    <t>Calamina Extra Pura ≥98-105%  - cas 8011-96-9 Pureza: 95% Aparência: pó rosa claro, CAS No.: 8011-96-9 Fórmula Molecular: Fe2O4Zn, Peso molecular: 241,0776. Fornecimento em frasco de 500g.</t>
  </si>
  <si>
    <t>Carbonato de Sódio Anidro P.A - Aspecto físico: pó branco, Fórmula química: Na3CO3, Peso molecular: 105,99 g/mol, Pureza mínima: 99,5%, Característica adicional: padrão primário, Número de referência química: CAS 497-19-8. Fornecimento em frasco de 500g.</t>
  </si>
  <si>
    <t>Carboximetilcelulose sal sódico PA (CMC) - Éter carboximetílico de celulose, CAS 9004-32-4, Aspecto físico: sólido branco levemente amarelado. Principais usos: Análises químicas, agente de viscosidade e suspensão. Fornecimento em frasco de 500g.</t>
  </si>
  <si>
    <t>Carvão ativo em pó P.A. - Aspecto fisico pó, Fórmula química::C Peso molecular: 12,01 g/mol, Numero de referência química: CAS 7440-44-0, informação adicional: purificado. Fornecimento em frasco de 500g.</t>
  </si>
  <si>
    <t>Cloreto de 3-5-Dinitrobenzoíla, Aspecto físico Pó cristalino amarelo acastanhado, Peso molecular: 230,56, Fórmula química: (O2N)2C6H3COCL, Pureza mínima de 98%,  Número de referência química CAS 99-33-2. Fornecimento em frasco de 100g.</t>
  </si>
  <si>
    <t>Cloreto de Bário Dihidratado P.A. A.C.S - Aspecto Físico: Cristalino Branco, Peso Molecular: 244,26 G/Mol, Fórmula Química: Bacl2. 2H2o, Pureza Mínima: 99,5%, Número De Referência Química: Cas 10326-27-9. Fornecimento em frasco de 500g.</t>
  </si>
  <si>
    <t>Cloreto de cobalto(II) (oso) hexahidratado 6 H2O P.A. A.C.S, Aspecto físico: cristal rosa a vermelho, Peso molecular: 237,93, Fórmula química: CoCl2.6H2O, Pureza mínima: 99%, Número de referência química: CAS 7791-13-1. Fornecimento em frasco de 250g.</t>
  </si>
  <si>
    <t>Cloreto de cobre II dihidratado (ico) P.A. A.C.S. - Aspecto físico: sólido azul esverdeado, Fórmula química: CuCl2.2H2O, Pureza mínima: 99%, Peso Molecular: 170,48 g/mol, Número de referência química: CAS 7447-39-4. Fornecimento em frasco de 500g.</t>
  </si>
  <si>
    <t>Cloreto de Cromo (III) Hexahidratado 6 H2o P.A - Aspecto Físico: Cristal Preto Esverdeado À Violáceo, Fórmula Química: Crcl3.6h2o, Peso Molecular: 266,45 G/Mol, Pureza Mínima: 98%, Número De Referência Química Cas 10060-12-5. Fornecimento em frasco de 500g</t>
  </si>
  <si>
    <t>Cloreto de estanho (II) Dihidratado P.A A.C.S - Aspecto físico: cristal finos brancos e fragmentos, Fórmula química: SnCl2.2H2O, Peso molecular: 225,65 g/mol, Pureza mínima: 98%, Número de referência química: CAS 10025-69-1. Fornecimento em frasco de 100g.</t>
  </si>
  <si>
    <t>Cloreto de estrôncio hexahidratado 6 H2O P.A A.C.S - Aspecto físico: cristalino branco, Fórmula química: SrCl2.6H2O, Peso molecular: 266,62 g/mol, Pureza mínima: 99%, Número de referência química: CAS 10025-70-4. Fornecimento em frasco de 250g.</t>
  </si>
  <si>
    <t>Cloreto de ferro II (oso) Tetrahidratado 4 H2o P.A. A.C.S.  Aspecto Físico: Sólido , Fórmula Química: Fecl2.4h2o, Peso Molecular: 198,91, Pureza Mínima: 99%, Número De Referência Química: Cas 13478-10-9. Fornecimento em frasco de 250g.</t>
  </si>
  <si>
    <t>Cloreto de ferro III Hexahidratado P.A - Aspecto físico: pó cristalino, marrom amarelado, Composição: FeCl3·6H2O, Peso molecular: 270,30 g/mol, Pureza mínima: 99%, Número de referência química: CAS 10025-77-1. Fornecimento em frasco de 500g.</t>
  </si>
  <si>
    <t>Cloreto de Mercúrio (I) (Oso) P.A. A.C.S - Aspecto Físico: Sólido, Peso Molecular: 472.09 G/Mol, Fórmula Química: Hg2cl2 Pureza Mínima: 99,5%, Número De Referência Química: Cas 10112-91-1. Fornecimento em frasco de 100g</t>
  </si>
  <si>
    <t>Cloreto de litio P.A. A.C.S - Aspecto físico: cristais brancos, Peso molecular: 42,39 g/mol, Fórmula química: LiCl, Número de referência química: CAS 7447-41-8. Fornecimento em frasco de 250g</t>
  </si>
  <si>
    <t>Cloreto de potássio P.A A.C.S - Aspecto físico: pó ou cristal branco, Fórmula química: KCl, Peso molecular: 74,55 g/mol, Pureza mínima: 99%, Número de referência química CAS 7447-40-7. Fornecimento em frasco de 500g.</t>
  </si>
  <si>
    <t>Cloreto de Sódio P.A A.C.S - Aspecto Físico: Sólido Incolor, Fórmula Química: Nacl, Peso Molecular: 58,45 G/Mol, Pureza Mínima: 99%, Número De Referência Química Cas 7647-14-5. Fornecimento em frasco de 500g.</t>
  </si>
  <si>
    <t>Azul de Metileno Hidratado P.A - Aspecto físico: Pó Verde-Escuro, Fórmula química: C16h18cln3s. Xh20, Peso molecular: 319,86. Xh2o G/Mol, Características Adicionais: Ci52015, Número de referência química: Cas 122965-43-9. Fornecimento Em Frasco De 25g</t>
  </si>
  <si>
    <t>Azul de Timol P.A. - Aspecto físico: Sólido Cristalino Verde-Acastanhado, Formula química: C27h30o5s, Peso molecular: 466,59, Número de referência Cas: 76-61-9. Fornecimento Em Frasco De 25g</t>
  </si>
  <si>
    <t>Corante, tipo azul de toluidina - concentração solução a 1%, Característica adicional: CI 152040. Fornecimento em frasco de 1 litro</t>
  </si>
  <si>
    <t>Corante, Tipo Verde Bromocresol P.A A.C.S - Aspecto físico: Pó castanho claro, Fórmula química: C21H14Br4O5S, Peso molecular: 698,04 g/mol, Número de referência química: CAS 76-60-8. Fornecimento em frasco de 25g</t>
  </si>
  <si>
    <t>Frasco de 25g</t>
  </si>
  <si>
    <t>D (+) Glicose (Dextrose) Anidra P.A A.C.S. - Aspecto físico: Pó Branco, Fórmula química: C6h12o6, Peso molecular: 108,16 G/Mol, Pureza mínima: 99,5%, Número de referência química: Cas 50-99-7. Fornecimento em frasco de 500g</t>
  </si>
  <si>
    <t>Dimetilsulfóxido (Dmso) P.A.-A.C.S. - Aspecto Físico: Líquido Cheiro Desagradável, Fórmula Química: (Ch3)2so,  Peso Molecular: 78,13 G/Mol, Pureza Mínima: 99%, Número De Referência Química Cas: 67-68-5. Fornecimento em frasco de 1 Litro</t>
  </si>
  <si>
    <t>Dióxido de silício amorfo (sílica, fumada) - Aspecto físico: pó. Fórmula molecular: SiO2. Peso molecular: 60,08 g/mol. Pureza mínima: 99,8%. Número de referência química: CAS 112945-52-5. Fornecimento em frasco de 100 g.</t>
  </si>
  <si>
    <t>NÃO</t>
  </si>
  <si>
    <t>Dioxido de Titânio P.A. (Bióxido de titânio) - Aspecto Físico: Sólido Branco, Fórmula Química: TiO2,, Peso Molecular: 79,87 g/mol, Pureza Mínima: 98%, Número De Referência Química: Cas 13463-67-7. Fornecimento em frasco de 500g</t>
  </si>
  <si>
    <t>DPPH (2,2-Diphenyl-1-picryl-hidrazil) ou (2,2-Diphenyl-1-picrylhidrazil) ou (1,1-difenil-2-picrilhidrazil). Reagente sólido em pó de cor verde. Peso molecular 394,32. Fórmula molecular C18H12N5O6. Pureza mínima de 98,5%. CAS Number 1898-66-4. Fornecimento em frasco de vidro de 1g.</t>
  </si>
  <si>
    <t>Eugenol [2-metoxi-4-(2-propen-1-il)fenol], Aspecto físico: líquido incolor à levemente amarelado, Fórmula química: C10H12O2, Peso molecular: 164,20, Pureza mínima: 99%, Número de referência química: CAS 97-53-0. Fornecimento em frasco de 1L.</t>
  </si>
  <si>
    <t>Ferrocianeto de potássio trihidratado P.A A.C.S - Aspecto físico: Sólido cristalino amarelo claro, Fórmula química: K4Fe(CN)6.3H20, Peso molecular: 422,39 g/mol, Pureza mínima: 98,5%, Número de referência química: CAS 14459-95-1. Fornecimento em frasco de 500g.</t>
  </si>
  <si>
    <t>Fluoresceína ácida – CI: 45350 - Aspecto físico: Pó Vermelho, Peso molecular: 332,32, Fórmula química: C20h12o5, Número de referência química: Cas 2321-07-5. Fornecimento em frasco de 100g.</t>
  </si>
  <si>
    <t>frasco de 100g</t>
  </si>
  <si>
    <t>Formaldeído (Formol), Aspecto Físico Líquido Incolor. Límpido, Fórmula Química H2co, Peso Molecular: 30,3, Pureza Mínima De 36,5%, Característica Adicional Reagente P.A. Acs, Número De Referência Química Cas 50-00-0. Fornecimento em frasco de 1 Litro</t>
  </si>
  <si>
    <t>Fosfato de Sódio Dibásico Anidro P.A A.C.S - Aspecto Físico: Pó Branco, Fórmula Química: Na2hpo4, Peso Molecular: 141,96 G/Mol, Pureza Mínima: 99%, Número De Referência Química Cas 7558-79-4. Fornecimento em frasco de 500g.</t>
  </si>
  <si>
    <t>Glicerina P.A A.C.S (Glicerol) - Aspecto Físico: Viscosa, Fórmula Química: C3h5(Oh)3, Peso Molecular: 92,10 G/Mol, Pureza Mínima: 99,5%, Número De Referência Química Cas: 56-81-5. Fornecimento em frasco de 1 Litro</t>
  </si>
  <si>
    <t>Hexanitrocobaltato de Sódio P.A A.C.S (Nitrito de sódio e cobalto III) - Aspecto Físico: Pó Amarelo-Escuro, Peso Molecular: 403,94 G/Mol, Fórmula Química: Con6na3o12, Pureza Mínima: 99%, Número De Referência Química: Cas 13600-98-1. Fornecimento em frasco de 25g.</t>
  </si>
  <si>
    <t>Hexano (n-hexano) P.A A.C.S, Aspecto físico: líquido transparente, Peso molecular: 86,18 g/mol, Composição química: C6H14 (n-hexano), Pureza mínima: 95%, Número de referência química: CAS 110-54-3. Fornecimento em Frasco de 1 litro</t>
  </si>
  <si>
    <t>Hidreto de cálcio P.A. - peso molecular 42,9, aspecto físico granulos acinzentados, fórmula química CaH2, grau de pureza teor mínimo de 95%, número de referência química cas 7789-78-8. Fornecimento em frasco de 100g</t>
  </si>
  <si>
    <t>Iodato de Potássio Anidro P.A A.C.S - Aspecto Físico: Sólido Branco,  Peso Molecular: 214,00 G/Mol, Fórmula Química: Kio3, Pureza Mínima: 99,5%, Número De Referência Química: Cas 7758-05-6. Fornecimento em frasco de 250g.</t>
  </si>
  <si>
    <t>Iodeto de Potássio P.A A.C.S - Aspecto Físico: Sólido Cristalino Branco, Fórmula Química: Ki, Peso Molecular: 166,00 G/Mol, Pureza Mínima: 99,0%, Número De Referência Química: Cas 7681-11-0. Fornecimento em frasco de 250g.</t>
  </si>
  <si>
    <t>Iodo Ressublimado P.A. A.C.S: Aspecto físico: Sólido preto/violeta, Peso molecular: 253,81 g/mol,  Fórmula química: I2,  Pureza mínima: 99,8%,  Densidade: 4,93 g/cm3,  Número de referência química: CAS 7553-56-2. Fornecimento em frasco de 100g</t>
  </si>
  <si>
    <t>Kit com solução de Perclorato de Cobalto e NIquel  para Calibração em espectrometria UV Vis de Absorbância e Verificação de Linearidade na região do Espectro Visível na faixa de 0 a 0,8 UA em três níveis de concentrações + Solução de zeragem (Branco). Com Certificado de Analise e Rastreabilidade NIST. O fornecimento deverá ser realizado em 4 frascos de 50 mL cada.</t>
  </si>
  <si>
    <t>Frasco 200 mL</t>
  </si>
  <si>
    <t>Magnésio Em Aparas Puro - Aspecto Físico Raspas Prateadas, Fórmula Química Mg, Peso Molecular: 24,31, Grau De Pureza Pureza Mínima De 99,8%, Número De Referência Química Cas 7439-95-4. Fornecimento em frasco de 250g</t>
  </si>
  <si>
    <t>Molibdato de amônio Tetrahidratado P.A A.C.S - Aspecto físico: Sólido cristalino branco, Peso molecular: 1235,86 g/mol, Fórmula química (NH4)6Mo7O24·4H2O, Pureza mínima de 99,0%, Número de referência química CAS 12054-85-2. Fornecimento em frasco de 250g.</t>
  </si>
  <si>
    <t>Monoleato de sorbitano (Span 80®) - Aspecto físico: líquido oleoso amarelo a âmbar, Fórmula química: C24H44O6 Grau farmacêutico, Número de referência química CAS 1338-43-8. Fornecimento em frasco de 1L.</t>
  </si>
  <si>
    <t>N',N'-Metilenobis (Acrilamida), Aspecto físico: pó. Fórmula química: C7H10N2O2, Peso molecular: 154,17, Grau de Pureza mínima:  99%, Número de referência química: CAS 110-26-9. Fornecimento em frasco de 100g</t>
  </si>
  <si>
    <t>N,N,N,N-Tetrametil-etilenodiamina (TEMED) P.A - Aspecto físico: líquido claro, incolor, odor de amônia, inflamável. Fórmula química: C6H16N2, Peso molecular: 116,21  g/mol, Pureza mínima: 99%, Número de referência química: CAS 110-18-9. Fornecimento em Frasco de 100ml</t>
  </si>
  <si>
    <t>Óxido de chumbo II (monóxido) P.A. - Aspecto físico: Sólido amarelo alaranjado , Peso Molecular: 223,20 G/Mol, Fórmula química: PbO, Pureza Mínima: 98%, Número de referência química: CAS 1317-36-8. Fornecimento em frasco de 500g</t>
  </si>
  <si>
    <t>Óxido de európio (III) - Aspecto físico: pó branco, Peso molecular: 351,93, Fórmula linear: Eu2O3, Pureza mínima: 99,9%, Número de referência química: CAS 1308-96-9. Fornecimento em frasco de 5g.</t>
  </si>
  <si>
    <t>Peróxido de hidrogênio P.A - Aspecto físico: líquido incolor, instável, corrosivo, Composição básica: H2O2, Peso molecular: 34,01 g/mol, pureza mínima: teor de 35% (130 volumes), número de referência química: cas 7722-84-1. Fornecimento em frasco de 1L.</t>
  </si>
  <si>
    <t>Peróxido de hidrogênio P.A.A.C.S - Aspecto físico: líquido incolor, Fórmula química: H2O2, Peso molecular: 34,01 G/mol, Teor mínimo: 30%,  Número de referência química: CAS 7722-84-1. Fornecimento em frasco de 1 litro</t>
  </si>
  <si>
    <t>Polietilenoglicol 1500 P.A. (PEG 1500) - Formula molecular: HO(C2H4O)nH Peso molecular: 5400 - 6600 Aspecto: Flocos Brancos ou Quase Brancos, Aspecto em Solução: Solução Límpida Índice de Hidroxila (mg/KOH):16,00 – 22,00 Viscosidade à 100°C: (cSt)250,0 – 390,0 Densidade a 20°C: 1,1140 - 1,1390 Resíduos de ignição: Máx. 0,25% Metais pesados: Máx. 3,0 ppm Arsênico: Máx.0,25% 1,4 Dioxano: Máx.5,0 ppm pH (sol a 5%): 4,50 - 7,50 Umidade: Máx. 1,0% CAS: 25322-68-3. Fornecimento em frasco de 500 gramas.</t>
  </si>
  <si>
    <t>Polietilenoglicol 400 (PEG 400) - Aspecto físico: líquido límpido, higroscópico, Fórmula química: H(OCH2CH2)nOH, Grau farmacêutico, Número de referência química CAS 25322-68-3. Fornecimento em frasco de 1L.</t>
  </si>
  <si>
    <t>Sódio Metálico - Aspecto físico: pedaços, cor acinzentada, inodoro, Peso molecular: 40,08, Fórmula química: Na, Grau de pureza mínima de 98%, Característica adicional: reagente, número de referência química cas 7440-23-05. Fornecimento em frasco de 250g</t>
  </si>
  <si>
    <t>Padrão de condutividade: 146,9 µS/cm. Fornecimento em frasco de 250ml</t>
  </si>
  <si>
    <t>frasco de 250ml</t>
  </si>
  <si>
    <t>Solução tampão (Buffer solution) - pH 10,00 +/- 0,01 a 25C +/- 0,2. Fornecimento em frasco de 500ml</t>
  </si>
  <si>
    <t>frasco de 500ml</t>
  </si>
  <si>
    <t>Solução tampão (Buffer solution) - pH 4,00 +/- 0,02 a 25C +/- 0,2. Fornecimento em frasco de 500ml</t>
  </si>
  <si>
    <t>Solução tampão (Buffer solution) - pH 7,00 +/- 0,02 a 25C +/- 0,2. Fornecimento em frasco de 500ml</t>
  </si>
  <si>
    <t>Sulfato de cobre II (ico) pentahidratado P.A A.C.S - Aspecto físico: Sólido cristalino azul, Fórmula química: CuSO4.5H2O, Peso molecular: 249,68 g/mol, Pureza mínima: 98%, Número de referência química CAS 7758-99-8. Fornecimento em frasco de 250g.</t>
  </si>
  <si>
    <t>Sulfato de ferro (II) (Sulfato ferroso) Heptahidratado P.A A.C.S - Aspecto físico: Sólido, Fórmula química: FeSO4.7H2O, Peso molecular: 278,01 g/mol, Pureza mínima: 99%, Número de referência química: CAS 7782-63-0. Fornecimento em frasco de 500g.</t>
  </si>
  <si>
    <t>Sulfato de ferro III (ico) Hidratado P.A A.C.S - Aspecto físico: Sólido amarelo, Fórmula química: Fe2(SO4)3.XH2O, Peso molecular: 399,88 xH20 g/mol, Teor de ferro: 21-23%, Número de referência química CAS: 15244-10-7. Fornecimento em frasco de 500g</t>
  </si>
  <si>
    <t>Sulfato de magnésio anidro P.A A.C.S - Aspecto físico: Sólido (pó), Fórmula química: MgSO4, Peso molecular: 120,37 g/mol, Pureza mínima: 98%, Número de referência química: CAS 7487-88-9. Fornecimento em frasco de 500g.</t>
  </si>
  <si>
    <t>Sulfato de níquel hexahidratado P.A - Aspecto físico: Sólido cristalino azul-esverdeado, Fórmula química: NiSO4.6H2O Peso molecular: 262,85 g/mol, Pureza mínima: 98%, Número de referência química: CAS 10101-97-0. Fornecimento em frasco de 500g</t>
  </si>
  <si>
    <t>Sulfato de sódio anidro P.A. A.C.S - Aspecto Físico: Sólido branco, Peso Molecular: 142,04 g/mol, Fórmula Química: Na2SO4,Pureza Mínima: 99%, Número de Referência Química CAS 7757-82-6. Fornecimento em frasco de 500g.</t>
  </si>
  <si>
    <t>Sulfato de zinco - Aspecto físico: pó ou grânulos brancos cristalinos, higroscópicos. Fórmila química: ZnSO4.H2O, Massa molecular: 179,45 g/mol, Grau de pureza mínima: 98%,  Número de referência química CAS 7446-19-7. Fornecimento em frasco de 1kg.</t>
  </si>
  <si>
    <t>Quilograma</t>
  </si>
  <si>
    <t>Sulfato de Zinco heptahidratado P.A A.C.S - Aspecto físico: Sólido cristalino branco, Fórmula química: ZnSO4.7H2O Peso molecular: 287,56, Pureza mínima: 99%, Número de referência química: CAS 7446-20-0. Fornecimento em frasco de 500g.</t>
  </si>
  <si>
    <t>Sulfeto de amônio 20% p/p P.A Aspecto físico: líquido, Peso molecular: 68,14 g/mol, Fórmula química: (NH4)2.S,  Teor: 19-21%, Número de referência química: CAS 12135-76-1. Fornecimento em frasco de 1L.</t>
  </si>
  <si>
    <t>Sulfeto de ferro P.A - aspecto físico pó granular ou lascas, marrom escuro, Peso molecular: 87,92, fórmula química FeS, grau de pureza mínimo de 29% de enxofre, número de referência química cas 1317-37-9. Fornecimento em frasco de 500g</t>
  </si>
  <si>
    <t>Tioacetamida P.A A.C.S - Aspecto físico: Sólido cristalino, Fórmula química: C2H5NS, Peso molecular: 75,13 g/mol, Pureza mínima: 99%,Número de referência química: CAS 62-55-5. Fornecimento em frasco de 100g.</t>
  </si>
  <si>
    <t>Tiocianato de potássio P.A A.C.S - Aspecto físico: cristais incolores, Fórmula química: KSCN, Peso molecular: 97,18 g/mol, Pureza mínima: 99%, Número de referência química: CAS 333-20-0. Fornecimento em frasco de 500g</t>
  </si>
  <si>
    <t>Tiossulfato de sódio anidro P.A. A.C.S. Aspecto físico: cristal branco, solúvel em água, inodoro. Fórmula química: Na2S2O3, Massa molar: 158,11 g/mol, Grau de pureza: mínima de 98%. Número de referência química: CAS: 7772-98-7. Fornecimento em frasco de 500g.</t>
  </si>
  <si>
    <t>Triton X-100 P.A: Reagente analítico, Dosagem: 98-100%,  número de referência química CAS 9002-93-1. Fornecimento em Frasco de 1 litro.</t>
  </si>
  <si>
    <t>Trolox (6-Hidroxi-2,5,7,8-tetrametilchroman-2-Ácido carboxílico) ou 6-Hydroxy-2,5,7,8-Tetramethylchromane-2-Carboxylic Acid. Reagente sólido em pó. Peso molecular 250,29. Fórmula molecular C14H18O4. Pureza 97% CAS Number 53188-07-1. Fornecimento em frasco de vidro com 1g armazenado sob gás inerte.</t>
  </si>
  <si>
    <t>Tween 80 polímero, Tipo copolímero de óxido de etileno (Polioxietileno 20), Composição Polissorbato 80 (Mono-oleato de sorbitana POE), Forma física líquido oleoso, amarelado a âmbar, Fórmula química C64H124O26, Massa molar 1.310, Teor de pureza Teor mínimo de 58 de ácido oleico, Número de referência química* CAS 9005-65-6. Fornecimento em frasco de 1 litro</t>
  </si>
  <si>
    <t>Zinco granulado (3-8 MM) P.A , Aspecto físico: grânulos branco-azulados ou cinza prata, inodoros, Fórmula química: Zn, Peso molecular: 65,38 g/mol, Grau de pureza mínima: 99,8%, Número de referência química: CAS 7440-66-6. Fornecimento em frasco de 250g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</si>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</sst>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[$R$-416]\ * #,##0.00_-;\-[$R$-416]\ * #,##0.00_-;_-[$R$-416]\ * &quot;-&quot;??_-;_-@_-"/>
  </numFmts>
  <fonts count="29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b/>
      <sz val="8"/>
      <color rgb="FF000000"/>
      <name val="Calibri"/>
      <charset val="134"/>
      <scheme val="minor"/>
    </font>
    <font>
      <sz val="8"/>
      <name val="Calibri"/>
      <charset val="134"/>
      <scheme val="minor"/>
    </font>
    <font>
      <sz val="8"/>
      <color rgb="FFFF0000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177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2" applyFont="1" applyBorder="1" applyAlignment="1">
      <alignment horizontal="right" vertical="center"/>
    </xf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wrapText="1"/>
    </xf>
    <xf numFmtId="177" fontId="7" fillId="5" borderId="1" xfId="2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180" fontId="7" fillId="5" borderId="1" xfId="0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177" fontId="7" fillId="5" borderId="2" xfId="2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177" fontId="7" fillId="5" borderId="3" xfId="2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77" fontId="7" fillId="5" borderId="4" xfId="2" applyFont="1" applyFill="1" applyBorder="1" applyAlignment="1">
      <alignment horizontal="center" vertical="center" wrapText="1"/>
    </xf>
    <xf numFmtId="177" fontId="6" fillId="4" borderId="1" xfId="2" applyFont="1" applyFill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5"/>
  <sheetViews>
    <sheetView tabSelected="1" zoomScaleSheetLayoutView="80" topLeftCell="A67" workbookViewId="0">
      <selection activeCell="N71" sqref="N71"/>
    </sheetView>
  </sheetViews>
  <sheetFormatPr defaultColWidth="9.1047619047619" defaultRowHeight="12.75"/>
  <cols>
    <col min="1" max="1" width="5.55238095238095" style="7" customWidth="1"/>
    <col min="2" max="2" width="8.1047619047619" style="7" customWidth="1"/>
    <col min="3" max="3" width="49.552380952381" style="7" customWidth="1"/>
    <col min="4" max="4" width="14.3333333333333" style="7" customWidth="1"/>
    <col min="5" max="5" width="9" style="7" customWidth="1"/>
    <col min="6" max="6" width="24.2190476190476" style="8" customWidth="1"/>
    <col min="7" max="7" width="10.4380952380952" style="9" customWidth="1"/>
    <col min="8" max="8" width="9.66666666666667" style="9" customWidth="1"/>
    <col min="9" max="9" width="11.3333333333333" style="9" customWidth="1"/>
    <col min="10" max="10" width="10.3333333333333" style="9" customWidth="1"/>
    <col min="11" max="11" width="8.1047619047619" style="9" customWidth="1"/>
    <col min="12" max="12" width="7.1047619047619" style="10" customWidth="1"/>
    <col min="13" max="13" width="8.55238095238095" style="9" customWidth="1"/>
    <col min="14" max="14" width="16.3333333333333" style="11" customWidth="1"/>
    <col min="15" max="16" width="9.1047619047619" style="11"/>
    <col min="17" max="17" width="21.8857142857143" style="11" customWidth="1"/>
    <col min="18" max="18" width="20.3333333333333" style="11" customWidth="1"/>
    <col min="19" max="16384" width="9.1047619047619" style="11"/>
  </cols>
  <sheetData>
    <row r="1" customHeight="1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customHeight="1" spans="1:13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5" ht="33.75" spans="1:13">
      <c r="A5" s="13" t="s">
        <v>3</v>
      </c>
      <c r="B5" s="13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  <c r="K5" s="14" t="s">
        <v>13</v>
      </c>
      <c r="L5" s="14" t="s">
        <v>14</v>
      </c>
      <c r="M5" s="14" t="s">
        <v>15</v>
      </c>
    </row>
    <row r="6" s="6" customFormat="1" ht="45" spans="1:13">
      <c r="A6" s="15" t="s">
        <v>16</v>
      </c>
      <c r="B6" s="15">
        <v>1</v>
      </c>
      <c r="C6" s="16" t="s">
        <v>17</v>
      </c>
      <c r="D6" s="16" t="s">
        <v>18</v>
      </c>
      <c r="E6" s="17">
        <v>376764</v>
      </c>
      <c r="F6" s="16" t="s">
        <v>19</v>
      </c>
      <c r="G6" s="16">
        <v>300</v>
      </c>
      <c r="H6" s="18">
        <v>1.18</v>
      </c>
      <c r="I6" s="18">
        <f>G6*ROUND(H6,2)</f>
        <v>354</v>
      </c>
      <c r="J6" s="18" t="s">
        <v>16</v>
      </c>
      <c r="K6" s="18" t="s">
        <v>20</v>
      </c>
      <c r="L6" s="19" t="s">
        <v>21</v>
      </c>
      <c r="M6" s="20">
        <f>VLOOKUP(H6,Intervalos!$B$3:$C$8,2,TRUE)</f>
        <v>0.01</v>
      </c>
    </row>
    <row r="7" s="6" customFormat="1" ht="45" spans="1:13">
      <c r="A7" s="15" t="s">
        <v>16</v>
      </c>
      <c r="B7" s="15">
        <v>2</v>
      </c>
      <c r="C7" s="16" t="s">
        <v>22</v>
      </c>
      <c r="D7" s="16" t="s">
        <v>23</v>
      </c>
      <c r="E7" s="17">
        <v>412799</v>
      </c>
      <c r="F7" s="16" t="s">
        <v>24</v>
      </c>
      <c r="G7" s="16">
        <v>3</v>
      </c>
      <c r="H7" s="18">
        <v>267.2</v>
      </c>
      <c r="I7" s="18">
        <f t="shared" ref="I7:I61" si="0">G7*ROUND(H7,2)</f>
        <v>801.6</v>
      </c>
      <c r="J7" s="18" t="s">
        <v>16</v>
      </c>
      <c r="K7" s="18" t="s">
        <v>20</v>
      </c>
      <c r="L7" s="19" t="s">
        <v>21</v>
      </c>
      <c r="M7" s="20" t="str">
        <f>VLOOKUP(H7,Intervalos!$B$3:$C$8,2,TRUE)</f>
        <v>0,10%</v>
      </c>
    </row>
    <row r="8" s="6" customFormat="1" ht="56.25" spans="1:13">
      <c r="A8" s="15" t="s">
        <v>16</v>
      </c>
      <c r="B8" s="15">
        <v>3</v>
      </c>
      <c r="C8" s="16" t="s">
        <v>25</v>
      </c>
      <c r="D8" s="16" t="s">
        <v>26</v>
      </c>
      <c r="E8" s="17">
        <v>373026</v>
      </c>
      <c r="F8" s="16" t="s">
        <v>19</v>
      </c>
      <c r="G8" s="16">
        <v>1300</v>
      </c>
      <c r="H8" s="18">
        <v>4.91</v>
      </c>
      <c r="I8" s="18">
        <f t="shared" si="0"/>
        <v>6383</v>
      </c>
      <c r="J8" s="18" t="s">
        <v>16</v>
      </c>
      <c r="K8" s="18" t="s">
        <v>20</v>
      </c>
      <c r="L8" s="19" t="s">
        <v>21</v>
      </c>
      <c r="M8" s="20">
        <f>VLOOKUP(H8,Intervalos!$B$3:$C$8,2,TRUE)</f>
        <v>0.01</v>
      </c>
    </row>
    <row r="9" s="6" customFormat="1" ht="45" spans="1:13">
      <c r="A9" s="21">
        <v>1</v>
      </c>
      <c r="B9" s="15">
        <v>4</v>
      </c>
      <c r="C9" s="16" t="s">
        <v>27</v>
      </c>
      <c r="D9" s="16" t="s">
        <v>18</v>
      </c>
      <c r="E9" s="17">
        <v>366451</v>
      </c>
      <c r="F9" s="16" t="s">
        <v>19</v>
      </c>
      <c r="G9" s="16">
        <v>3500</v>
      </c>
      <c r="H9" s="18">
        <v>0.16</v>
      </c>
      <c r="I9" s="18">
        <f t="shared" si="0"/>
        <v>560</v>
      </c>
      <c r="J9" s="22">
        <f>SUM(I9:I10)</f>
        <v>1100</v>
      </c>
      <c r="K9" s="22" t="s">
        <v>20</v>
      </c>
      <c r="L9" s="19" t="s">
        <v>21</v>
      </c>
      <c r="M9" s="20">
        <f>VLOOKUP(H9,Intervalos!$B$3:$C$8,2,TRUE)</f>
        <v>0.01</v>
      </c>
    </row>
    <row r="10" s="6" customFormat="1" ht="45" spans="1:13">
      <c r="A10" s="23"/>
      <c r="B10" s="15">
        <v>5</v>
      </c>
      <c r="C10" s="16" t="s">
        <v>28</v>
      </c>
      <c r="D10" s="16" t="s">
        <v>18</v>
      </c>
      <c r="E10" s="17">
        <v>347136</v>
      </c>
      <c r="F10" s="16" t="s">
        <v>19</v>
      </c>
      <c r="G10" s="16">
        <v>2000</v>
      </c>
      <c r="H10" s="18">
        <v>0.27</v>
      </c>
      <c r="I10" s="18">
        <f t="shared" si="0"/>
        <v>540</v>
      </c>
      <c r="J10" s="24"/>
      <c r="K10" s="24"/>
      <c r="L10" s="19" t="s">
        <v>21</v>
      </c>
      <c r="M10" s="20">
        <f>VLOOKUP(H10,Intervalos!$B$3:$C$8,2,TRUE)</f>
        <v>0.01</v>
      </c>
    </row>
    <row r="11" s="6" customFormat="1" ht="45" spans="1:13">
      <c r="A11" s="15" t="s">
        <v>16</v>
      </c>
      <c r="B11" s="15">
        <v>6</v>
      </c>
      <c r="C11" s="16" t="s">
        <v>29</v>
      </c>
      <c r="D11" s="16" t="s">
        <v>23</v>
      </c>
      <c r="E11" s="17">
        <v>382233</v>
      </c>
      <c r="F11" s="16" t="s">
        <v>24</v>
      </c>
      <c r="G11" s="16">
        <v>5</v>
      </c>
      <c r="H11" s="18">
        <v>168.01</v>
      </c>
      <c r="I11" s="18">
        <f t="shared" si="0"/>
        <v>840.05</v>
      </c>
      <c r="J11" s="18" t="s">
        <v>16</v>
      </c>
      <c r="K11" s="18" t="s">
        <v>20</v>
      </c>
      <c r="L11" s="19" t="s">
        <v>21</v>
      </c>
      <c r="M11" s="20" t="str">
        <f>VLOOKUP(H11,Intervalos!$B$3:$C$8,2,TRUE)</f>
        <v>0,10%</v>
      </c>
    </row>
    <row r="12" s="6" customFormat="1" ht="45" spans="1:13">
      <c r="A12" s="15" t="s">
        <v>16</v>
      </c>
      <c r="B12" s="15">
        <v>7</v>
      </c>
      <c r="C12" s="16" t="s">
        <v>30</v>
      </c>
      <c r="D12" s="16" t="s">
        <v>23</v>
      </c>
      <c r="E12" s="17">
        <v>347148</v>
      </c>
      <c r="F12" s="16" t="s">
        <v>24</v>
      </c>
      <c r="G12" s="16">
        <v>35</v>
      </c>
      <c r="H12" s="18">
        <v>155.07</v>
      </c>
      <c r="I12" s="18">
        <f t="shared" si="0"/>
        <v>5427.45</v>
      </c>
      <c r="J12" s="18" t="s">
        <v>16</v>
      </c>
      <c r="K12" s="18" t="s">
        <v>20</v>
      </c>
      <c r="L12" s="19" t="s">
        <v>21</v>
      </c>
      <c r="M12" s="20" t="str">
        <f>VLOOKUP(H12,Intervalos!$B$3:$C$8,2,TRUE)</f>
        <v>0,10%</v>
      </c>
    </row>
    <row r="13" s="6" customFormat="1" ht="45" spans="1:13">
      <c r="A13" s="15" t="s">
        <v>16</v>
      </c>
      <c r="B13" s="15">
        <v>8</v>
      </c>
      <c r="C13" s="16" t="s">
        <v>31</v>
      </c>
      <c r="D13" s="16" t="s">
        <v>18</v>
      </c>
      <c r="E13" s="17">
        <v>351610</v>
      </c>
      <c r="F13" s="16" t="s">
        <v>19</v>
      </c>
      <c r="G13" s="16">
        <v>17000</v>
      </c>
      <c r="H13" s="18">
        <v>0.06</v>
      </c>
      <c r="I13" s="18">
        <f t="shared" si="0"/>
        <v>1020</v>
      </c>
      <c r="J13" s="18" t="s">
        <v>16</v>
      </c>
      <c r="K13" s="18" t="s">
        <v>20</v>
      </c>
      <c r="L13" s="19" t="s">
        <v>21</v>
      </c>
      <c r="M13" s="20">
        <f>VLOOKUP(H13,Intervalos!$B$3:$C$8,2,TRUE)</f>
        <v>0.01</v>
      </c>
    </row>
    <row r="14" s="6" customFormat="1" ht="45" spans="1:13">
      <c r="A14" s="15" t="s">
        <v>16</v>
      </c>
      <c r="B14" s="15">
        <v>9</v>
      </c>
      <c r="C14" s="16" t="s">
        <v>32</v>
      </c>
      <c r="D14" s="16" t="s">
        <v>18</v>
      </c>
      <c r="E14" s="17">
        <v>366502</v>
      </c>
      <c r="F14" s="16" t="s">
        <v>19</v>
      </c>
      <c r="G14" s="16">
        <v>3750</v>
      </c>
      <c r="H14" s="18">
        <v>0.2</v>
      </c>
      <c r="I14" s="18">
        <f t="shared" si="0"/>
        <v>750</v>
      </c>
      <c r="J14" s="18" t="s">
        <v>16</v>
      </c>
      <c r="K14" s="18" t="s">
        <v>20</v>
      </c>
      <c r="L14" s="19" t="s">
        <v>21</v>
      </c>
      <c r="M14" s="20">
        <f>VLOOKUP(H14,Intervalos!$B$3:$C$8,2,TRUE)</f>
        <v>0.01</v>
      </c>
    </row>
    <row r="15" s="6" customFormat="1" ht="76.8" customHeight="1" spans="1:13">
      <c r="A15" s="15" t="s">
        <v>16</v>
      </c>
      <c r="B15" s="15">
        <v>10</v>
      </c>
      <c r="C15" s="16" t="s">
        <v>33</v>
      </c>
      <c r="D15" s="16" t="s">
        <v>18</v>
      </c>
      <c r="E15" s="17">
        <v>393345</v>
      </c>
      <c r="F15" s="16" t="s">
        <v>24</v>
      </c>
      <c r="G15" s="16">
        <v>400</v>
      </c>
      <c r="H15" s="18">
        <v>1.92</v>
      </c>
      <c r="I15" s="18">
        <f t="shared" si="0"/>
        <v>768</v>
      </c>
      <c r="J15" s="18" t="s">
        <v>16</v>
      </c>
      <c r="K15" s="18" t="s">
        <v>20</v>
      </c>
      <c r="L15" s="19" t="s">
        <v>21</v>
      </c>
      <c r="M15" s="20">
        <f>VLOOKUP(H15,Intervalos!$B$3:$C$8,2,TRUE)</f>
        <v>0.01</v>
      </c>
    </row>
    <row r="16" s="6" customFormat="1" ht="33.75" spans="1:13">
      <c r="A16" s="15" t="s">
        <v>16</v>
      </c>
      <c r="B16" s="15">
        <v>11</v>
      </c>
      <c r="C16" s="16" t="s">
        <v>34</v>
      </c>
      <c r="D16" s="16" t="s">
        <v>18</v>
      </c>
      <c r="E16" s="17">
        <v>347504</v>
      </c>
      <c r="F16" s="16" t="s">
        <v>19</v>
      </c>
      <c r="G16" s="16">
        <v>1400</v>
      </c>
      <c r="H16" s="18">
        <v>0.37</v>
      </c>
      <c r="I16" s="18">
        <f t="shared" si="0"/>
        <v>518</v>
      </c>
      <c r="J16" s="18" t="s">
        <v>16</v>
      </c>
      <c r="K16" s="18" t="s">
        <v>20</v>
      </c>
      <c r="L16" s="19" t="s">
        <v>21</v>
      </c>
      <c r="M16" s="20">
        <f>VLOOKUP(H16,Intervalos!$B$3:$C$8,2,TRUE)</f>
        <v>0.01</v>
      </c>
    </row>
    <row r="17" s="6" customFormat="1" ht="45" spans="1:13">
      <c r="A17" s="15" t="s">
        <v>16</v>
      </c>
      <c r="B17" s="15">
        <v>12</v>
      </c>
      <c r="C17" s="16" t="s">
        <v>35</v>
      </c>
      <c r="D17" s="16" t="s">
        <v>23</v>
      </c>
      <c r="E17" s="17">
        <v>363123</v>
      </c>
      <c r="F17" s="16" t="s">
        <v>24</v>
      </c>
      <c r="G17" s="16">
        <v>2</v>
      </c>
      <c r="H17" s="18">
        <v>2270</v>
      </c>
      <c r="I17" s="18">
        <f t="shared" si="0"/>
        <v>4540</v>
      </c>
      <c r="J17" s="18" t="s">
        <v>16</v>
      </c>
      <c r="K17" s="18" t="s">
        <v>20</v>
      </c>
      <c r="L17" s="19" t="s">
        <v>21</v>
      </c>
      <c r="M17" s="20" t="str">
        <f>VLOOKUP(H17,Intervalos!$B$3:$C$8,2,TRUE)</f>
        <v>0,10%</v>
      </c>
    </row>
    <row r="18" s="6" customFormat="1" ht="56.25" spans="1:13">
      <c r="A18" s="15" t="s">
        <v>16</v>
      </c>
      <c r="B18" s="15">
        <v>13</v>
      </c>
      <c r="C18" s="16" t="s">
        <v>36</v>
      </c>
      <c r="D18" s="16" t="s">
        <v>18</v>
      </c>
      <c r="E18" s="17">
        <v>407584</v>
      </c>
      <c r="F18" s="16" t="s">
        <v>19</v>
      </c>
      <c r="G18" s="16">
        <v>300</v>
      </c>
      <c r="H18" s="18">
        <v>1.99</v>
      </c>
      <c r="I18" s="18">
        <f t="shared" si="0"/>
        <v>597</v>
      </c>
      <c r="J18" s="18" t="s">
        <v>16</v>
      </c>
      <c r="K18" s="18" t="s">
        <v>20</v>
      </c>
      <c r="L18" s="19" t="s">
        <v>21</v>
      </c>
      <c r="M18" s="20">
        <f>VLOOKUP(H18,Intervalos!$B$3:$C$8,2,TRUE)</f>
        <v>0.01</v>
      </c>
    </row>
    <row r="19" s="6" customFormat="1" ht="56.25" spans="1:13">
      <c r="A19" s="21">
        <v>2</v>
      </c>
      <c r="B19" s="15">
        <v>14</v>
      </c>
      <c r="C19" s="16" t="s">
        <v>37</v>
      </c>
      <c r="D19" s="16" t="s">
        <v>23</v>
      </c>
      <c r="E19" s="17">
        <v>357786</v>
      </c>
      <c r="F19" s="16" t="s">
        <v>24</v>
      </c>
      <c r="G19" s="16">
        <v>102</v>
      </c>
      <c r="H19" s="18">
        <v>31.07</v>
      </c>
      <c r="I19" s="18">
        <f t="shared" si="0"/>
        <v>3169.14</v>
      </c>
      <c r="J19" s="22">
        <f>SUM(I19:I21)</f>
        <v>40515.19</v>
      </c>
      <c r="K19" s="22" t="s">
        <v>20</v>
      </c>
      <c r="L19" s="19" t="s">
        <v>21</v>
      </c>
      <c r="M19" s="20">
        <f>VLOOKUP(H19,Intervalos!$B$3:$C$8,2,TRUE)</f>
        <v>0.05</v>
      </c>
    </row>
    <row r="20" s="6" customFormat="1" ht="67.5" spans="1:13">
      <c r="A20" s="25"/>
      <c r="B20" s="15">
        <v>15</v>
      </c>
      <c r="C20" s="16" t="s">
        <v>38</v>
      </c>
      <c r="D20" s="16" t="s">
        <v>23</v>
      </c>
      <c r="E20" s="17">
        <v>379616</v>
      </c>
      <c r="F20" s="16" t="s">
        <v>24</v>
      </c>
      <c r="G20" s="16">
        <v>779</v>
      </c>
      <c r="H20" s="18">
        <v>39.62</v>
      </c>
      <c r="I20" s="18">
        <f t="shared" si="0"/>
        <v>30863.98</v>
      </c>
      <c r="J20" s="26"/>
      <c r="K20" s="26"/>
      <c r="L20" s="19" t="s">
        <v>21</v>
      </c>
      <c r="M20" s="20">
        <f>VLOOKUP(H20,Intervalos!$B$3:$C$8,2,TRUE)</f>
        <v>0.05</v>
      </c>
    </row>
    <row r="21" s="6" customFormat="1" ht="45" spans="1:13">
      <c r="A21" s="23"/>
      <c r="B21" s="15">
        <v>16</v>
      </c>
      <c r="C21" s="16" t="s">
        <v>39</v>
      </c>
      <c r="D21" s="16" t="s">
        <v>23</v>
      </c>
      <c r="E21" s="17">
        <v>349664</v>
      </c>
      <c r="F21" s="16" t="s">
        <v>24</v>
      </c>
      <c r="G21" s="16">
        <v>63</v>
      </c>
      <c r="H21" s="18">
        <v>102.89</v>
      </c>
      <c r="I21" s="18">
        <f t="shared" si="0"/>
        <v>6482.07</v>
      </c>
      <c r="J21" s="24"/>
      <c r="K21" s="24"/>
      <c r="L21" s="19" t="s">
        <v>21</v>
      </c>
      <c r="M21" s="20" t="str">
        <f>VLOOKUP(H21,Intervalos!$B$3:$C$8,2,TRUE)</f>
        <v>0,10%</v>
      </c>
    </row>
    <row r="22" s="6" customFormat="1" ht="56.25" spans="1:13">
      <c r="A22" s="15" t="s">
        <v>16</v>
      </c>
      <c r="B22" s="15">
        <v>17</v>
      </c>
      <c r="C22" s="16" t="s">
        <v>40</v>
      </c>
      <c r="D22" s="16" t="s">
        <v>23</v>
      </c>
      <c r="E22" s="17">
        <v>346632</v>
      </c>
      <c r="F22" s="16" t="s">
        <v>24</v>
      </c>
      <c r="G22" s="16">
        <v>514</v>
      </c>
      <c r="H22" s="18">
        <v>14.28</v>
      </c>
      <c r="I22" s="18">
        <f t="shared" si="0"/>
        <v>7339.92</v>
      </c>
      <c r="J22" s="18" t="s">
        <v>16</v>
      </c>
      <c r="K22" s="18" t="s">
        <v>20</v>
      </c>
      <c r="L22" s="19" t="s">
        <v>21</v>
      </c>
      <c r="M22" s="20">
        <f>VLOOKUP(H22,Intervalos!$B$3:$C$8,2,TRUE)</f>
        <v>0.03</v>
      </c>
    </row>
    <row r="23" s="6" customFormat="1" ht="33.75" spans="1:13">
      <c r="A23" s="15" t="s">
        <v>16</v>
      </c>
      <c r="B23" s="15">
        <v>18</v>
      </c>
      <c r="C23" s="16" t="s">
        <v>41</v>
      </c>
      <c r="D23" s="16" t="s">
        <v>23</v>
      </c>
      <c r="E23" s="17">
        <v>370365</v>
      </c>
      <c r="F23" s="16" t="s">
        <v>24</v>
      </c>
      <c r="G23" s="16">
        <v>8</v>
      </c>
      <c r="H23" s="18">
        <v>73.07</v>
      </c>
      <c r="I23" s="18">
        <f t="shared" si="0"/>
        <v>584.56</v>
      </c>
      <c r="J23" s="18" t="s">
        <v>16</v>
      </c>
      <c r="K23" s="18" t="s">
        <v>20</v>
      </c>
      <c r="L23" s="19" t="s">
        <v>21</v>
      </c>
      <c r="M23" s="20">
        <f>VLOOKUP(H23,Intervalos!$B$3:$C$8,2,TRUE)</f>
        <v>0.1</v>
      </c>
    </row>
    <row r="24" s="6" customFormat="1" ht="45" spans="1:13">
      <c r="A24" s="21">
        <v>3</v>
      </c>
      <c r="B24" s="15">
        <v>19</v>
      </c>
      <c r="C24" s="16" t="s">
        <v>42</v>
      </c>
      <c r="D24" s="16" t="s">
        <v>23</v>
      </c>
      <c r="E24" s="17">
        <v>348267</v>
      </c>
      <c r="F24" s="16" t="s">
        <v>24</v>
      </c>
      <c r="G24" s="16">
        <v>99</v>
      </c>
      <c r="H24" s="18">
        <v>57.79</v>
      </c>
      <c r="I24" s="18">
        <f t="shared" si="0"/>
        <v>5721.21</v>
      </c>
      <c r="J24" s="22">
        <f>SUM(I24:I25)</f>
        <v>13803.71</v>
      </c>
      <c r="K24" s="22" t="s">
        <v>20</v>
      </c>
      <c r="L24" s="19" t="s">
        <v>21</v>
      </c>
      <c r="M24" s="20">
        <f>VLOOKUP(H24,Intervalos!$B$3:$C$8,2,TRUE)</f>
        <v>0.1</v>
      </c>
    </row>
    <row r="25" s="6" customFormat="1" ht="45" spans="1:13">
      <c r="A25" s="23"/>
      <c r="B25" s="15">
        <v>20</v>
      </c>
      <c r="C25" s="16" t="s">
        <v>43</v>
      </c>
      <c r="D25" s="16" t="s">
        <v>23</v>
      </c>
      <c r="E25" s="17">
        <v>402694</v>
      </c>
      <c r="F25" s="16" t="s">
        <v>24</v>
      </c>
      <c r="G25" s="16">
        <v>250</v>
      </c>
      <c r="H25" s="18">
        <v>32.33</v>
      </c>
      <c r="I25" s="18">
        <f t="shared" si="0"/>
        <v>8082.5</v>
      </c>
      <c r="J25" s="24"/>
      <c r="K25" s="24"/>
      <c r="L25" s="19" t="s">
        <v>21</v>
      </c>
      <c r="M25" s="20">
        <f>VLOOKUP(H25,Intervalos!$B$3:$C$8,2,TRUE)</f>
        <v>0.05</v>
      </c>
    </row>
    <row r="26" s="6" customFormat="1" ht="56.25" spans="1:13">
      <c r="A26" s="15" t="s">
        <v>16</v>
      </c>
      <c r="B26" s="15">
        <v>21</v>
      </c>
      <c r="C26" s="16" t="s">
        <v>44</v>
      </c>
      <c r="D26" s="16" t="s">
        <v>23</v>
      </c>
      <c r="E26" s="17">
        <v>380747</v>
      </c>
      <c r="F26" s="16" t="s">
        <v>24</v>
      </c>
      <c r="G26" s="16">
        <v>93</v>
      </c>
      <c r="H26" s="18">
        <v>61.69</v>
      </c>
      <c r="I26" s="18">
        <f t="shared" si="0"/>
        <v>5737.17</v>
      </c>
      <c r="J26" s="18" t="s">
        <v>16</v>
      </c>
      <c r="K26" s="18" t="s">
        <v>20</v>
      </c>
      <c r="L26" s="19" t="s">
        <v>21</v>
      </c>
      <c r="M26" s="20">
        <f>VLOOKUP(H26,Intervalos!$B$3:$C$8,2,TRUE)</f>
        <v>0.1</v>
      </c>
    </row>
    <row r="27" s="6" customFormat="1" ht="56.25" spans="1:13">
      <c r="A27" s="15" t="s">
        <v>16</v>
      </c>
      <c r="B27" s="15">
        <v>22</v>
      </c>
      <c r="C27" s="16" t="s">
        <v>45</v>
      </c>
      <c r="D27" s="16" t="s">
        <v>23</v>
      </c>
      <c r="E27" s="17">
        <v>348259</v>
      </c>
      <c r="F27" s="16" t="s">
        <v>24</v>
      </c>
      <c r="G27" s="16">
        <v>7</v>
      </c>
      <c r="H27" s="18">
        <v>118.11</v>
      </c>
      <c r="I27" s="18">
        <f t="shared" si="0"/>
        <v>826.77</v>
      </c>
      <c r="J27" s="18" t="s">
        <v>16</v>
      </c>
      <c r="K27" s="18" t="s">
        <v>20</v>
      </c>
      <c r="L27" s="19" t="s">
        <v>21</v>
      </c>
      <c r="M27" s="20" t="str">
        <f>VLOOKUP(H27,Intervalos!$B$3:$C$8,2,TRUE)</f>
        <v>0,10%</v>
      </c>
    </row>
    <row r="28" s="6" customFormat="1" ht="33.75" spans="1:13">
      <c r="A28" s="21">
        <v>4</v>
      </c>
      <c r="B28" s="15">
        <v>23</v>
      </c>
      <c r="C28" s="16" t="s">
        <v>46</v>
      </c>
      <c r="D28" s="16" t="s">
        <v>47</v>
      </c>
      <c r="E28" s="17">
        <v>327396</v>
      </c>
      <c r="F28" s="16" t="s">
        <v>19</v>
      </c>
      <c r="G28" s="16">
        <v>15</v>
      </c>
      <c r="H28" s="18">
        <v>92.66</v>
      </c>
      <c r="I28" s="18">
        <f t="shared" si="0"/>
        <v>1389.9</v>
      </c>
      <c r="J28" s="22">
        <f>SUM(I28:I30)</f>
        <v>2084.68</v>
      </c>
      <c r="K28" s="22" t="s">
        <v>20</v>
      </c>
      <c r="L28" s="19" t="s">
        <v>21</v>
      </c>
      <c r="M28" s="20">
        <f>VLOOKUP(H28,Intervalos!$B$3:$C$8,2,TRUE)</f>
        <v>0.1</v>
      </c>
    </row>
    <row r="29" s="6" customFormat="1" ht="33.75" spans="1:13">
      <c r="A29" s="25"/>
      <c r="B29" s="15">
        <v>24</v>
      </c>
      <c r="C29" s="16" t="s">
        <v>48</v>
      </c>
      <c r="D29" s="16" t="s">
        <v>49</v>
      </c>
      <c r="E29" s="17">
        <v>358554</v>
      </c>
      <c r="F29" s="16" t="s">
        <v>19</v>
      </c>
      <c r="G29" s="16">
        <v>2</v>
      </c>
      <c r="H29" s="18">
        <v>180.22</v>
      </c>
      <c r="I29" s="18">
        <f t="shared" si="0"/>
        <v>360.44</v>
      </c>
      <c r="J29" s="26"/>
      <c r="K29" s="26"/>
      <c r="L29" s="19" t="s">
        <v>21</v>
      </c>
      <c r="M29" s="20" t="str">
        <f>VLOOKUP(H29,Intervalos!$B$3:$C$8,2,TRUE)</f>
        <v>0,10%</v>
      </c>
    </row>
    <row r="30" s="6" customFormat="1" ht="45" spans="1:13">
      <c r="A30" s="23"/>
      <c r="B30" s="15">
        <v>25</v>
      </c>
      <c r="C30" s="16" t="s">
        <v>50</v>
      </c>
      <c r="D30" s="16" t="s">
        <v>47</v>
      </c>
      <c r="E30" s="17">
        <v>327539</v>
      </c>
      <c r="F30" s="16" t="s">
        <v>19</v>
      </c>
      <c r="G30" s="16">
        <v>2</v>
      </c>
      <c r="H30" s="18">
        <v>167.17</v>
      </c>
      <c r="I30" s="18">
        <f t="shared" si="0"/>
        <v>334.34</v>
      </c>
      <c r="J30" s="24"/>
      <c r="K30" s="24"/>
      <c r="L30" s="19" t="s">
        <v>21</v>
      </c>
      <c r="M30" s="20" t="str">
        <f>VLOOKUP(H30,Intervalos!$B$3:$C$8,2,TRUE)</f>
        <v>0,10%</v>
      </c>
    </row>
    <row r="31" s="6" customFormat="1" ht="45" spans="1:13">
      <c r="A31" s="15" t="s">
        <v>16</v>
      </c>
      <c r="B31" s="15">
        <v>26</v>
      </c>
      <c r="C31" s="16" t="s">
        <v>51</v>
      </c>
      <c r="D31" s="16" t="s">
        <v>18</v>
      </c>
      <c r="E31" s="17">
        <v>376161</v>
      </c>
      <c r="F31" s="16" t="s">
        <v>24</v>
      </c>
      <c r="G31" s="16">
        <v>300</v>
      </c>
      <c r="H31" s="18">
        <v>3.7</v>
      </c>
      <c r="I31" s="18">
        <f t="shared" si="0"/>
        <v>1110</v>
      </c>
      <c r="J31" s="18" t="s">
        <v>16</v>
      </c>
      <c r="K31" s="18" t="s">
        <v>20</v>
      </c>
      <c r="L31" s="19" t="s">
        <v>21</v>
      </c>
      <c r="M31" s="20">
        <f>VLOOKUP(H31,Intervalos!$B$3:$C$8,2,TRUE)</f>
        <v>0.01</v>
      </c>
    </row>
    <row r="32" s="6" customFormat="1" ht="45" spans="1:13">
      <c r="A32" s="15" t="s">
        <v>16</v>
      </c>
      <c r="B32" s="15">
        <v>27</v>
      </c>
      <c r="C32" s="16" t="s">
        <v>52</v>
      </c>
      <c r="D32" s="16" t="s">
        <v>18</v>
      </c>
      <c r="E32" s="17">
        <v>382315</v>
      </c>
      <c r="F32" s="16" t="s">
        <v>24</v>
      </c>
      <c r="G32" s="16">
        <v>1500</v>
      </c>
      <c r="H32" s="18">
        <v>0.49</v>
      </c>
      <c r="I32" s="18">
        <f t="shared" si="0"/>
        <v>735</v>
      </c>
      <c r="J32" s="18" t="s">
        <v>16</v>
      </c>
      <c r="K32" s="18" t="s">
        <v>20</v>
      </c>
      <c r="L32" s="19" t="s">
        <v>21</v>
      </c>
      <c r="M32" s="20">
        <f>VLOOKUP(H32,Intervalos!$B$3:$C$8,2,TRUE)</f>
        <v>0.01</v>
      </c>
    </row>
    <row r="33" s="6" customFormat="1" ht="33.75" spans="1:13">
      <c r="A33" s="15" t="s">
        <v>16</v>
      </c>
      <c r="B33" s="15">
        <v>28</v>
      </c>
      <c r="C33" s="16" t="s">
        <v>53</v>
      </c>
      <c r="D33" s="16" t="s">
        <v>18</v>
      </c>
      <c r="E33" s="17">
        <v>626801</v>
      </c>
      <c r="F33" s="16" t="s">
        <v>19</v>
      </c>
      <c r="G33" s="16">
        <v>12000</v>
      </c>
      <c r="H33" s="18">
        <v>0.78</v>
      </c>
      <c r="I33" s="18">
        <f t="shared" si="0"/>
        <v>9360</v>
      </c>
      <c r="J33" s="18" t="s">
        <v>16</v>
      </c>
      <c r="K33" s="18" t="s">
        <v>20</v>
      </c>
      <c r="L33" s="19" t="s">
        <v>21</v>
      </c>
      <c r="M33" s="20">
        <f>VLOOKUP(H33,Intervalos!$B$3:$C$8,2,TRUE)</f>
        <v>0.01</v>
      </c>
    </row>
    <row r="34" s="6" customFormat="1" ht="45" spans="1:13">
      <c r="A34" s="15" t="s">
        <v>16</v>
      </c>
      <c r="B34" s="15">
        <v>29</v>
      </c>
      <c r="C34" s="16" t="s">
        <v>54</v>
      </c>
      <c r="D34" s="16" t="s">
        <v>18</v>
      </c>
      <c r="E34" s="17">
        <v>347959</v>
      </c>
      <c r="F34" s="16" t="s">
        <v>19</v>
      </c>
      <c r="G34" s="16">
        <v>14000</v>
      </c>
      <c r="H34" s="18">
        <v>0.05</v>
      </c>
      <c r="I34" s="18">
        <f t="shared" si="0"/>
        <v>700</v>
      </c>
      <c r="J34" s="18" t="s">
        <v>16</v>
      </c>
      <c r="K34" s="18" t="s">
        <v>20</v>
      </c>
      <c r="L34" s="19" t="s">
        <v>21</v>
      </c>
      <c r="M34" s="20">
        <f>VLOOKUP(H34,Intervalos!$B$3:$C$8,2,TRUE)</f>
        <v>0.01</v>
      </c>
    </row>
    <row r="35" s="6" customFormat="1" ht="45" spans="1:13">
      <c r="A35" s="15" t="s">
        <v>16</v>
      </c>
      <c r="B35" s="15">
        <v>30</v>
      </c>
      <c r="C35" s="16" t="s">
        <v>55</v>
      </c>
      <c r="D35" s="16" t="s">
        <v>18</v>
      </c>
      <c r="E35" s="17">
        <v>351917</v>
      </c>
      <c r="F35" s="16" t="s">
        <v>19</v>
      </c>
      <c r="G35" s="16">
        <v>6500</v>
      </c>
      <c r="H35" s="18">
        <v>0.13</v>
      </c>
      <c r="I35" s="18">
        <f t="shared" si="0"/>
        <v>845</v>
      </c>
      <c r="J35" s="18" t="s">
        <v>16</v>
      </c>
      <c r="K35" s="18" t="s">
        <v>20</v>
      </c>
      <c r="L35" s="19" t="s">
        <v>21</v>
      </c>
      <c r="M35" s="20">
        <f>VLOOKUP(H35,Intervalos!$B$3:$C$8,2,TRUE)</f>
        <v>0.01</v>
      </c>
    </row>
    <row r="36" s="6" customFormat="1" ht="33.75" spans="1:13">
      <c r="A36" s="15" t="s">
        <v>16</v>
      </c>
      <c r="B36" s="15">
        <v>31</v>
      </c>
      <c r="C36" s="16" t="s">
        <v>56</v>
      </c>
      <c r="D36" s="16" t="s">
        <v>18</v>
      </c>
      <c r="E36" s="17">
        <v>348073</v>
      </c>
      <c r="F36" s="16" t="s">
        <v>19</v>
      </c>
      <c r="G36" s="16">
        <v>11500</v>
      </c>
      <c r="H36" s="18">
        <v>0.05</v>
      </c>
      <c r="I36" s="18">
        <f t="shared" si="0"/>
        <v>575</v>
      </c>
      <c r="J36" s="18" t="s">
        <v>16</v>
      </c>
      <c r="K36" s="18" t="s">
        <v>20</v>
      </c>
      <c r="L36" s="19" t="s">
        <v>21</v>
      </c>
      <c r="M36" s="20">
        <f>VLOOKUP(H36,Intervalos!$B$3:$C$8,2,TRUE)</f>
        <v>0.01</v>
      </c>
    </row>
    <row r="37" s="6" customFormat="1" ht="45" spans="1:13">
      <c r="A37" s="15" t="s">
        <v>16</v>
      </c>
      <c r="B37" s="15">
        <v>32</v>
      </c>
      <c r="C37" s="16" t="s">
        <v>57</v>
      </c>
      <c r="D37" s="16" t="s">
        <v>18</v>
      </c>
      <c r="E37" s="17">
        <v>392934</v>
      </c>
      <c r="F37" s="16" t="s">
        <v>19</v>
      </c>
      <c r="G37" s="16">
        <v>300</v>
      </c>
      <c r="H37" s="18">
        <v>9.18</v>
      </c>
      <c r="I37" s="18">
        <f t="shared" si="0"/>
        <v>2754</v>
      </c>
      <c r="J37" s="18" t="s">
        <v>16</v>
      </c>
      <c r="K37" s="18" t="s">
        <v>20</v>
      </c>
      <c r="L37" s="19" t="s">
        <v>21</v>
      </c>
      <c r="M37" s="20">
        <f>VLOOKUP(H37,Intervalos!$B$3:$C$8,2,TRUE)</f>
        <v>0.02</v>
      </c>
    </row>
    <row r="38" s="6" customFormat="1" ht="45" spans="1:13">
      <c r="A38" s="21">
        <v>5</v>
      </c>
      <c r="B38" s="15">
        <v>33</v>
      </c>
      <c r="C38" s="16" t="s">
        <v>58</v>
      </c>
      <c r="D38" s="16" t="s">
        <v>18</v>
      </c>
      <c r="E38" s="17">
        <v>366470</v>
      </c>
      <c r="F38" s="16" t="s">
        <v>24</v>
      </c>
      <c r="G38" s="16">
        <v>9500</v>
      </c>
      <c r="H38" s="18">
        <v>0.16</v>
      </c>
      <c r="I38" s="18">
        <f t="shared" si="0"/>
        <v>1520</v>
      </c>
      <c r="J38" s="22">
        <f>SUM(I38:I40)</f>
        <v>4462.5</v>
      </c>
      <c r="K38" s="22" t="s">
        <v>20</v>
      </c>
      <c r="L38" s="19" t="s">
        <v>21</v>
      </c>
      <c r="M38" s="20">
        <f>VLOOKUP(H38,Intervalos!$B$3:$C$8,2,TRUE)</f>
        <v>0.01</v>
      </c>
    </row>
    <row r="39" s="6" customFormat="1" ht="45" spans="1:13">
      <c r="A39" s="25"/>
      <c r="B39" s="15">
        <v>34</v>
      </c>
      <c r="C39" s="16" t="s">
        <v>59</v>
      </c>
      <c r="D39" s="16" t="s">
        <v>18</v>
      </c>
      <c r="E39" s="17">
        <v>400499</v>
      </c>
      <c r="F39" s="16" t="s">
        <v>24</v>
      </c>
      <c r="G39" s="16">
        <v>3250</v>
      </c>
      <c r="H39" s="18">
        <v>0.67</v>
      </c>
      <c r="I39" s="18">
        <f t="shared" si="0"/>
        <v>2177.5</v>
      </c>
      <c r="J39" s="26"/>
      <c r="K39" s="26"/>
      <c r="L39" s="19" t="s">
        <v>21</v>
      </c>
      <c r="M39" s="20">
        <f>VLOOKUP(H39,Intervalos!$B$3:$C$8,2,TRUE)</f>
        <v>0.01</v>
      </c>
    </row>
    <row r="40" s="6" customFormat="1" ht="45" spans="1:13">
      <c r="A40" s="23"/>
      <c r="B40" s="15">
        <v>35</v>
      </c>
      <c r="C40" s="16" t="s">
        <v>60</v>
      </c>
      <c r="D40" s="16" t="s">
        <v>18</v>
      </c>
      <c r="E40" s="17">
        <v>437237</v>
      </c>
      <c r="F40" s="16" t="s">
        <v>24</v>
      </c>
      <c r="G40" s="16">
        <v>1500</v>
      </c>
      <c r="H40" s="18">
        <v>0.51</v>
      </c>
      <c r="I40" s="18">
        <f t="shared" si="0"/>
        <v>765</v>
      </c>
      <c r="J40" s="24"/>
      <c r="K40" s="24"/>
      <c r="L40" s="19" t="s">
        <v>21</v>
      </c>
      <c r="M40" s="20">
        <f>VLOOKUP(H40,Intervalos!$B$3:$C$8,2,TRUE)</f>
        <v>0.01</v>
      </c>
    </row>
    <row r="41" s="6" customFormat="1" ht="45" spans="1:13">
      <c r="A41" s="21">
        <v>6</v>
      </c>
      <c r="B41" s="15">
        <v>36</v>
      </c>
      <c r="C41" s="16" t="s">
        <v>61</v>
      </c>
      <c r="D41" s="16" t="s">
        <v>18</v>
      </c>
      <c r="E41" s="17">
        <v>374566</v>
      </c>
      <c r="F41" s="16" t="s">
        <v>24</v>
      </c>
      <c r="G41" s="16">
        <v>1500</v>
      </c>
      <c r="H41" s="18">
        <v>0.5</v>
      </c>
      <c r="I41" s="18">
        <f t="shared" si="0"/>
        <v>750</v>
      </c>
      <c r="J41" s="22">
        <f>SUM(I41:I43)</f>
        <v>1339.5</v>
      </c>
      <c r="K41" s="22" t="s">
        <v>20</v>
      </c>
      <c r="L41" s="19" t="s">
        <v>21</v>
      </c>
      <c r="M41" s="20">
        <f>VLOOKUP(H41,Intervalos!$B$3:$C$8,2,TRUE)</f>
        <v>0.01</v>
      </c>
    </row>
    <row r="42" s="6" customFormat="1" ht="45" spans="1:13">
      <c r="A42" s="25"/>
      <c r="B42" s="15">
        <v>37</v>
      </c>
      <c r="C42" s="16" t="s">
        <v>62</v>
      </c>
      <c r="D42" s="16" t="s">
        <v>18</v>
      </c>
      <c r="E42" s="17">
        <v>366474</v>
      </c>
      <c r="F42" s="16" t="s">
        <v>24</v>
      </c>
      <c r="G42" s="16">
        <v>300</v>
      </c>
      <c r="H42" s="18">
        <v>1.04</v>
      </c>
      <c r="I42" s="18">
        <f t="shared" si="0"/>
        <v>312</v>
      </c>
      <c r="J42" s="26"/>
      <c r="K42" s="26"/>
      <c r="L42" s="19" t="s">
        <v>21</v>
      </c>
      <c r="M42" s="20">
        <f>VLOOKUP(H42,Intervalos!$B$3:$C$8,2,TRUE)</f>
        <v>0.01</v>
      </c>
    </row>
    <row r="43" s="6" customFormat="1" ht="45" spans="1:13">
      <c r="A43" s="23"/>
      <c r="B43" s="15">
        <v>38</v>
      </c>
      <c r="C43" s="16" t="s">
        <v>63</v>
      </c>
      <c r="D43" s="16" t="s">
        <v>18</v>
      </c>
      <c r="E43" s="17">
        <v>412997</v>
      </c>
      <c r="F43" s="16" t="s">
        <v>24</v>
      </c>
      <c r="G43" s="16">
        <v>750</v>
      </c>
      <c r="H43" s="18">
        <v>0.37</v>
      </c>
      <c r="I43" s="18">
        <f t="shared" si="0"/>
        <v>277.5</v>
      </c>
      <c r="J43" s="24"/>
      <c r="K43" s="24"/>
      <c r="L43" s="19" t="s">
        <v>21</v>
      </c>
      <c r="M43" s="20">
        <f>VLOOKUP(H43,Intervalos!$B$3:$C$8,2,TRUE)</f>
        <v>0.01</v>
      </c>
    </row>
    <row r="44" s="6" customFormat="1" ht="45" spans="1:13">
      <c r="A44" s="21">
        <v>7</v>
      </c>
      <c r="B44" s="15">
        <v>39</v>
      </c>
      <c r="C44" s="16" t="s">
        <v>64</v>
      </c>
      <c r="D44" s="16" t="s">
        <v>18</v>
      </c>
      <c r="E44" s="17">
        <v>359890</v>
      </c>
      <c r="F44" s="16" t="s">
        <v>24</v>
      </c>
      <c r="G44" s="16">
        <v>750</v>
      </c>
      <c r="H44" s="18">
        <v>1.44</v>
      </c>
      <c r="I44" s="18">
        <f t="shared" si="0"/>
        <v>1080</v>
      </c>
      <c r="J44" s="22">
        <f>SUM(I44:I45)</f>
        <v>1425</v>
      </c>
      <c r="K44" s="22" t="s">
        <v>20</v>
      </c>
      <c r="L44" s="19" t="s">
        <v>21</v>
      </c>
      <c r="M44" s="20">
        <f>VLOOKUP(H44,Intervalos!$B$3:$C$8,2,TRUE)</f>
        <v>0.01</v>
      </c>
    </row>
    <row r="45" s="6" customFormat="1" ht="45" spans="1:13">
      <c r="A45" s="23"/>
      <c r="B45" s="15">
        <v>40</v>
      </c>
      <c r="C45" s="16" t="s">
        <v>65</v>
      </c>
      <c r="D45" s="16" t="s">
        <v>18</v>
      </c>
      <c r="E45" s="17">
        <v>415314</v>
      </c>
      <c r="F45" s="16" t="s">
        <v>24</v>
      </c>
      <c r="G45" s="16">
        <v>1500</v>
      </c>
      <c r="H45" s="18">
        <v>0.23</v>
      </c>
      <c r="I45" s="18">
        <f t="shared" si="0"/>
        <v>345</v>
      </c>
      <c r="J45" s="24"/>
      <c r="K45" s="24"/>
      <c r="L45" s="19" t="s">
        <v>21</v>
      </c>
      <c r="M45" s="20">
        <f>VLOOKUP(H45,Intervalos!$B$3:$C$8,2,TRUE)</f>
        <v>0.01</v>
      </c>
    </row>
    <row r="46" s="6" customFormat="1" ht="45" spans="1:13">
      <c r="A46" s="15" t="s">
        <v>16</v>
      </c>
      <c r="B46" s="15">
        <v>41</v>
      </c>
      <c r="C46" s="16" t="s">
        <v>66</v>
      </c>
      <c r="D46" s="16" t="s">
        <v>18</v>
      </c>
      <c r="E46" s="17">
        <v>352776</v>
      </c>
      <c r="F46" s="16" t="s">
        <v>24</v>
      </c>
      <c r="G46" s="16">
        <v>300</v>
      </c>
      <c r="H46" s="18">
        <v>12.91</v>
      </c>
      <c r="I46" s="18">
        <f t="shared" si="0"/>
        <v>3873</v>
      </c>
      <c r="J46" s="18" t="s">
        <v>16</v>
      </c>
      <c r="K46" s="18" t="s">
        <v>20</v>
      </c>
      <c r="L46" s="19" t="s">
        <v>21</v>
      </c>
      <c r="M46" s="20">
        <f>VLOOKUP(H46,Intervalos!$B$3:$C$8,2,TRUE)</f>
        <v>0.03</v>
      </c>
    </row>
    <row r="47" s="6" customFormat="1" ht="33.75" spans="1:13">
      <c r="A47" s="21">
        <v>8</v>
      </c>
      <c r="B47" s="15">
        <v>42</v>
      </c>
      <c r="C47" s="16" t="s">
        <v>67</v>
      </c>
      <c r="D47" s="16" t="s">
        <v>18</v>
      </c>
      <c r="E47" s="17">
        <v>352959</v>
      </c>
      <c r="F47" s="16" t="s">
        <v>24</v>
      </c>
      <c r="G47" s="16">
        <v>1250</v>
      </c>
      <c r="H47" s="18">
        <v>2.45</v>
      </c>
      <c r="I47" s="18">
        <f t="shared" si="0"/>
        <v>3062.5</v>
      </c>
      <c r="J47" s="22">
        <f>SUM(I47:I49)</f>
        <v>4962.5</v>
      </c>
      <c r="K47" s="22" t="s">
        <v>20</v>
      </c>
      <c r="L47" s="19" t="s">
        <v>21</v>
      </c>
      <c r="M47" s="20">
        <f>VLOOKUP(H47,Intervalos!$B$3:$C$8,2,TRUE)</f>
        <v>0.01</v>
      </c>
    </row>
    <row r="48" s="6" customFormat="1" ht="45" spans="1:13">
      <c r="A48" s="25"/>
      <c r="B48" s="15">
        <v>43</v>
      </c>
      <c r="C48" s="16" t="s">
        <v>68</v>
      </c>
      <c r="D48" s="16" t="s">
        <v>18</v>
      </c>
      <c r="E48" s="17">
        <v>357883</v>
      </c>
      <c r="F48" s="16" t="s">
        <v>24</v>
      </c>
      <c r="G48" s="16">
        <v>14000</v>
      </c>
      <c r="H48" s="18">
        <v>0.08</v>
      </c>
      <c r="I48" s="18">
        <f t="shared" si="0"/>
        <v>1120</v>
      </c>
      <c r="J48" s="26"/>
      <c r="K48" s="26"/>
      <c r="L48" s="19" t="s">
        <v>21</v>
      </c>
      <c r="M48" s="20">
        <f>VLOOKUP(H48,Intervalos!$B$3:$C$8,2,TRUE)</f>
        <v>0.01</v>
      </c>
    </row>
    <row r="49" s="6" customFormat="1" ht="45" spans="1:13">
      <c r="A49" s="23"/>
      <c r="B49" s="15">
        <v>44</v>
      </c>
      <c r="C49" s="16" t="s">
        <v>69</v>
      </c>
      <c r="D49" s="16" t="s">
        <v>18</v>
      </c>
      <c r="E49" s="17">
        <v>347248</v>
      </c>
      <c r="F49" s="16" t="s">
        <v>24</v>
      </c>
      <c r="G49" s="16">
        <v>26000</v>
      </c>
      <c r="H49" s="18">
        <v>0.03</v>
      </c>
      <c r="I49" s="18">
        <f t="shared" si="0"/>
        <v>780</v>
      </c>
      <c r="J49" s="24"/>
      <c r="K49" s="24"/>
      <c r="L49" s="19" t="s">
        <v>21</v>
      </c>
      <c r="M49" s="20">
        <f>VLOOKUP(H49,Intervalos!$B$3:$C$8,2,TRUE)</f>
        <v>0.01</v>
      </c>
    </row>
    <row r="50" s="6" customFormat="1" ht="45" spans="1:13">
      <c r="A50" s="21">
        <v>9</v>
      </c>
      <c r="B50" s="15">
        <v>45</v>
      </c>
      <c r="C50" s="16" t="s">
        <v>70</v>
      </c>
      <c r="D50" s="16" t="s">
        <v>47</v>
      </c>
      <c r="E50" s="17">
        <v>327396</v>
      </c>
      <c r="F50" s="16" t="s">
        <v>19</v>
      </c>
      <c r="G50" s="16">
        <v>45</v>
      </c>
      <c r="H50" s="18">
        <v>38.33</v>
      </c>
      <c r="I50" s="18">
        <f t="shared" si="0"/>
        <v>1724.85</v>
      </c>
      <c r="J50" s="22">
        <f>SUM(I50:I53)</f>
        <v>7292.39</v>
      </c>
      <c r="K50" s="22" t="s">
        <v>20</v>
      </c>
      <c r="L50" s="19" t="s">
        <v>21</v>
      </c>
      <c r="M50" s="20">
        <f>VLOOKUP(H50,Intervalos!$B$3:$C$8,2,TRUE)</f>
        <v>0.05</v>
      </c>
    </row>
    <row r="51" s="6" customFormat="1" ht="33.75" spans="1:13">
      <c r="A51" s="25"/>
      <c r="B51" s="15">
        <v>46</v>
      </c>
      <c r="C51" s="16" t="s">
        <v>71</v>
      </c>
      <c r="D51" s="16" t="s">
        <v>47</v>
      </c>
      <c r="E51" s="17">
        <v>374331</v>
      </c>
      <c r="F51" s="16" t="s">
        <v>19</v>
      </c>
      <c r="G51" s="16">
        <v>3</v>
      </c>
      <c r="H51" s="18">
        <v>125.33</v>
      </c>
      <c r="I51" s="18">
        <f t="shared" si="0"/>
        <v>375.99</v>
      </c>
      <c r="J51" s="26"/>
      <c r="K51" s="26"/>
      <c r="L51" s="19" t="s">
        <v>21</v>
      </c>
      <c r="M51" s="20" t="str">
        <f>VLOOKUP(H51,Intervalos!$B$3:$C$8,2,TRUE)</f>
        <v>0,10%</v>
      </c>
    </row>
    <row r="52" s="6" customFormat="1" ht="22.5" spans="1:13">
      <c r="A52" s="25"/>
      <c r="B52" s="15">
        <v>47</v>
      </c>
      <c r="C52" s="16" t="s">
        <v>72</v>
      </c>
      <c r="D52" s="16" t="s">
        <v>23</v>
      </c>
      <c r="E52" s="17">
        <v>433278</v>
      </c>
      <c r="F52" s="16" t="s">
        <v>24</v>
      </c>
      <c r="G52" s="16">
        <v>13</v>
      </c>
      <c r="H52" s="18">
        <v>65.31</v>
      </c>
      <c r="I52" s="18">
        <f t="shared" si="0"/>
        <v>849.03</v>
      </c>
      <c r="J52" s="26"/>
      <c r="K52" s="26"/>
      <c r="L52" s="19" t="s">
        <v>21</v>
      </c>
      <c r="M52" s="20">
        <f>VLOOKUP(H52,Intervalos!$B$3:$C$8,2,TRUE)</f>
        <v>0.1</v>
      </c>
    </row>
    <row r="53" s="6" customFormat="1" ht="45" spans="1:13">
      <c r="A53" s="23"/>
      <c r="B53" s="15">
        <v>48</v>
      </c>
      <c r="C53" s="16" t="s">
        <v>73</v>
      </c>
      <c r="D53" s="16" t="s">
        <v>74</v>
      </c>
      <c r="E53" s="17">
        <v>327508</v>
      </c>
      <c r="F53" s="16" t="s">
        <v>19</v>
      </c>
      <c r="G53" s="16">
        <v>13</v>
      </c>
      <c r="H53" s="18">
        <v>334.04</v>
      </c>
      <c r="I53" s="18">
        <f t="shared" si="0"/>
        <v>4342.52</v>
      </c>
      <c r="J53" s="24"/>
      <c r="K53" s="24"/>
      <c r="L53" s="19" t="s">
        <v>21</v>
      </c>
      <c r="M53" s="20" t="str">
        <f>VLOOKUP(H53,Intervalos!$B$3:$C$8,2,TRUE)</f>
        <v>0,10%</v>
      </c>
    </row>
    <row r="54" s="6" customFormat="1" ht="45" spans="1:13">
      <c r="A54" s="15" t="s">
        <v>16</v>
      </c>
      <c r="B54" s="15">
        <v>49</v>
      </c>
      <c r="C54" s="16" t="s">
        <v>75</v>
      </c>
      <c r="D54" s="16" t="s">
        <v>18</v>
      </c>
      <c r="E54" s="17">
        <v>399022</v>
      </c>
      <c r="F54" s="16" t="s">
        <v>19</v>
      </c>
      <c r="G54" s="16">
        <v>9000</v>
      </c>
      <c r="H54" s="18">
        <v>0.06</v>
      </c>
      <c r="I54" s="18">
        <f t="shared" si="0"/>
        <v>540</v>
      </c>
      <c r="J54" s="18" t="s">
        <v>16</v>
      </c>
      <c r="K54" s="18" t="s">
        <v>20</v>
      </c>
      <c r="L54" s="19" t="s">
        <v>21</v>
      </c>
      <c r="M54" s="20">
        <f>VLOOKUP(H54,Intervalos!$B$3:$C$8,2,TRUE)</f>
        <v>0.01</v>
      </c>
    </row>
    <row r="55" s="6" customFormat="1" ht="45" spans="1:13">
      <c r="A55" s="15" t="s">
        <v>16</v>
      </c>
      <c r="B55" s="15">
        <v>50</v>
      </c>
      <c r="C55" s="16" t="s">
        <v>76</v>
      </c>
      <c r="D55" s="16" t="s">
        <v>23</v>
      </c>
      <c r="E55" s="17">
        <v>352803</v>
      </c>
      <c r="F55" s="16" t="s">
        <v>24</v>
      </c>
      <c r="G55" s="16">
        <v>10</v>
      </c>
      <c r="H55" s="18">
        <v>204.72</v>
      </c>
      <c r="I55" s="18">
        <f t="shared" si="0"/>
        <v>2047.2</v>
      </c>
      <c r="J55" s="18" t="s">
        <v>16</v>
      </c>
      <c r="K55" s="18" t="s">
        <v>20</v>
      </c>
      <c r="L55" s="19" t="s">
        <v>21</v>
      </c>
      <c r="M55" s="20" t="str">
        <f>VLOOKUP(H55,Intervalos!$B$3:$C$8,2,TRUE)</f>
        <v>0,10%</v>
      </c>
    </row>
    <row r="56" s="6" customFormat="1" ht="45" spans="1:13">
      <c r="A56" s="15" t="s">
        <v>16</v>
      </c>
      <c r="B56" s="15">
        <v>51</v>
      </c>
      <c r="C56" s="16" t="s">
        <v>77</v>
      </c>
      <c r="D56" s="16" t="s">
        <v>18</v>
      </c>
      <c r="E56" s="17">
        <v>261257</v>
      </c>
      <c r="F56" s="16" t="s">
        <v>24</v>
      </c>
      <c r="G56" s="16">
        <v>300</v>
      </c>
      <c r="H56" s="18">
        <v>7.94</v>
      </c>
      <c r="I56" s="18">
        <f t="shared" si="0"/>
        <v>2382</v>
      </c>
      <c r="J56" s="18" t="s">
        <v>16</v>
      </c>
      <c r="K56" s="18" t="s">
        <v>78</v>
      </c>
      <c r="L56" s="19" t="s">
        <v>21</v>
      </c>
      <c r="M56" s="20">
        <f>VLOOKUP(H56,Intervalos!$B$3:$C$8,2,TRUE)</f>
        <v>0.02</v>
      </c>
    </row>
    <row r="57" s="6" customFormat="1" ht="45" spans="1:13">
      <c r="A57" s="15" t="s">
        <v>16</v>
      </c>
      <c r="B57" s="15">
        <v>52</v>
      </c>
      <c r="C57" s="16" t="s">
        <v>79</v>
      </c>
      <c r="D57" s="16" t="s">
        <v>18</v>
      </c>
      <c r="E57" s="17">
        <v>347586</v>
      </c>
      <c r="F57" s="16" t="s">
        <v>24</v>
      </c>
      <c r="G57" s="16">
        <v>2500</v>
      </c>
      <c r="H57" s="18">
        <v>0.16</v>
      </c>
      <c r="I57" s="18">
        <f t="shared" si="0"/>
        <v>400</v>
      </c>
      <c r="J57" s="18" t="s">
        <v>16</v>
      </c>
      <c r="K57" s="18" t="s">
        <v>20</v>
      </c>
      <c r="L57" s="19" t="s">
        <v>21</v>
      </c>
      <c r="M57" s="20">
        <f>VLOOKUP(H57,Intervalos!$B$3:$C$8,2,TRUE)</f>
        <v>0.01</v>
      </c>
    </row>
    <row r="58" s="6" customFormat="1" ht="45" spans="1:13">
      <c r="A58" s="15" t="s">
        <v>16</v>
      </c>
      <c r="B58" s="15">
        <v>53</v>
      </c>
      <c r="C58" s="16" t="s">
        <v>80</v>
      </c>
      <c r="D58" s="16" t="s">
        <v>18</v>
      </c>
      <c r="E58" s="17">
        <v>471027</v>
      </c>
      <c r="F58" s="16" t="s">
        <v>24</v>
      </c>
      <c r="G58" s="16">
        <v>4</v>
      </c>
      <c r="H58" s="18">
        <v>1470.21</v>
      </c>
      <c r="I58" s="18">
        <f t="shared" si="0"/>
        <v>5880.84</v>
      </c>
      <c r="J58" s="18" t="s">
        <v>16</v>
      </c>
      <c r="K58" s="18" t="s">
        <v>20</v>
      </c>
      <c r="L58" s="19" t="s">
        <v>21</v>
      </c>
      <c r="M58" s="20" t="str">
        <f>VLOOKUP(H58,Intervalos!$B$3:$C$8,2,TRUE)</f>
        <v>0,10%</v>
      </c>
    </row>
    <row r="59" s="6" customFormat="1" ht="45" spans="1:13">
      <c r="A59" s="15" t="s">
        <v>16</v>
      </c>
      <c r="B59" s="15">
        <v>54</v>
      </c>
      <c r="C59" s="16" t="s">
        <v>81</v>
      </c>
      <c r="D59" s="16" t="s">
        <v>23</v>
      </c>
      <c r="E59" s="17">
        <v>366987</v>
      </c>
      <c r="F59" s="16" t="s">
        <v>24</v>
      </c>
      <c r="G59" s="16">
        <v>5</v>
      </c>
      <c r="H59" s="18">
        <v>496</v>
      </c>
      <c r="I59" s="18">
        <f t="shared" si="0"/>
        <v>2480</v>
      </c>
      <c r="J59" s="18" t="s">
        <v>16</v>
      </c>
      <c r="K59" s="18" t="s">
        <v>20</v>
      </c>
      <c r="L59" s="19" t="s">
        <v>21</v>
      </c>
      <c r="M59" s="20" t="str">
        <f>VLOOKUP(H59,Intervalos!$B$3:$C$8,2,TRUE)</f>
        <v>0,10%</v>
      </c>
    </row>
    <row r="60" s="6" customFormat="1" ht="45" spans="1:13">
      <c r="A60" s="15" t="s">
        <v>16</v>
      </c>
      <c r="B60" s="15">
        <v>55</v>
      </c>
      <c r="C60" s="16" t="s">
        <v>82</v>
      </c>
      <c r="D60" s="16" t="s">
        <v>18</v>
      </c>
      <c r="E60" s="17">
        <v>380603</v>
      </c>
      <c r="F60" s="16" t="s">
        <v>19</v>
      </c>
      <c r="G60" s="16">
        <v>1500</v>
      </c>
      <c r="H60" s="18">
        <v>0.27</v>
      </c>
      <c r="I60" s="18">
        <f t="shared" si="0"/>
        <v>405</v>
      </c>
      <c r="J60" s="18" t="s">
        <v>16</v>
      </c>
      <c r="K60" s="18" t="s">
        <v>20</v>
      </c>
      <c r="L60" s="19" t="s">
        <v>21</v>
      </c>
      <c r="M60" s="20">
        <f>VLOOKUP(H60,Intervalos!$B$3:$C$8,2,TRUE)</f>
        <v>0.01</v>
      </c>
    </row>
    <row r="61" s="6" customFormat="1" ht="33.75" spans="1:13">
      <c r="A61" s="15" t="s">
        <v>16</v>
      </c>
      <c r="B61" s="15">
        <v>56</v>
      </c>
      <c r="C61" s="16" t="s">
        <v>83</v>
      </c>
      <c r="D61" s="16" t="s">
        <v>84</v>
      </c>
      <c r="E61" s="17">
        <v>400534</v>
      </c>
      <c r="F61" s="16" t="s">
        <v>19</v>
      </c>
      <c r="G61" s="16">
        <v>3</v>
      </c>
      <c r="H61" s="18">
        <v>160.98</v>
      </c>
      <c r="I61" s="18">
        <f t="shared" si="0"/>
        <v>482.94</v>
      </c>
      <c r="J61" s="18" t="s">
        <v>16</v>
      </c>
      <c r="K61" s="18" t="s">
        <v>20</v>
      </c>
      <c r="L61" s="19" t="s">
        <v>21</v>
      </c>
      <c r="M61" s="20" t="str">
        <f>VLOOKUP(H61,Intervalos!$B$3:$C$8,2,TRUE)</f>
        <v>0,10%</v>
      </c>
    </row>
    <row r="62" s="6" customFormat="1" ht="45" spans="1:13">
      <c r="A62" s="15" t="s">
        <v>16</v>
      </c>
      <c r="B62" s="15">
        <v>57</v>
      </c>
      <c r="C62" s="16" t="s">
        <v>85</v>
      </c>
      <c r="D62" s="16" t="s">
        <v>23</v>
      </c>
      <c r="E62" s="17">
        <v>380946</v>
      </c>
      <c r="F62" s="16" t="s">
        <v>24</v>
      </c>
      <c r="G62" s="16">
        <v>153</v>
      </c>
      <c r="H62" s="18">
        <v>24.42</v>
      </c>
      <c r="I62" s="18">
        <f t="shared" ref="I62:I104" si="1">G62*ROUND(H62,2)</f>
        <v>3736.26</v>
      </c>
      <c r="J62" s="18" t="s">
        <v>16</v>
      </c>
      <c r="K62" s="18" t="s">
        <v>20</v>
      </c>
      <c r="L62" s="19" t="s">
        <v>21</v>
      </c>
      <c r="M62" s="20">
        <f>VLOOKUP(H62,Intervalos!$B$3:$C$8,2,TRUE)</f>
        <v>0.05</v>
      </c>
    </row>
    <row r="63" s="6" customFormat="1" ht="45" spans="1:13">
      <c r="A63" s="15" t="s">
        <v>16</v>
      </c>
      <c r="B63" s="15">
        <v>58</v>
      </c>
      <c r="C63" s="16" t="s">
        <v>86</v>
      </c>
      <c r="D63" s="16" t="s">
        <v>18</v>
      </c>
      <c r="E63" s="17">
        <v>347723</v>
      </c>
      <c r="F63" s="16" t="s">
        <v>24</v>
      </c>
      <c r="G63" s="16">
        <v>4500</v>
      </c>
      <c r="H63" s="18">
        <v>0.09</v>
      </c>
      <c r="I63" s="18">
        <f t="shared" si="1"/>
        <v>405</v>
      </c>
      <c r="J63" s="18" t="s">
        <v>16</v>
      </c>
      <c r="K63" s="18" t="s">
        <v>20</v>
      </c>
      <c r="L63" s="19" t="s">
        <v>21</v>
      </c>
      <c r="M63" s="20">
        <f>VLOOKUP(H63,Intervalos!$B$3:$C$8,2,TRUE)</f>
        <v>0.01</v>
      </c>
    </row>
    <row r="64" s="6" customFormat="1" ht="45" spans="1:13">
      <c r="A64" s="15" t="s">
        <v>16</v>
      </c>
      <c r="B64" s="15">
        <v>59</v>
      </c>
      <c r="C64" s="16" t="s">
        <v>87</v>
      </c>
      <c r="D64" s="16" t="s">
        <v>23</v>
      </c>
      <c r="E64" s="17">
        <v>353077</v>
      </c>
      <c r="F64" s="16" t="s">
        <v>24</v>
      </c>
      <c r="G64" s="16">
        <v>93</v>
      </c>
      <c r="H64" s="18">
        <v>53.09</v>
      </c>
      <c r="I64" s="18">
        <f t="shared" si="1"/>
        <v>4937.37</v>
      </c>
      <c r="J64" s="18" t="s">
        <v>16</v>
      </c>
      <c r="K64" s="18" t="s">
        <v>20</v>
      </c>
      <c r="L64" s="19" t="s">
        <v>21</v>
      </c>
      <c r="M64" s="20">
        <f>VLOOKUP(H64,Intervalos!$B$3:$C$8,2,TRUE)</f>
        <v>0.1</v>
      </c>
    </row>
    <row r="65" s="6" customFormat="1" ht="45" spans="1:13">
      <c r="A65" s="15" t="s">
        <v>16</v>
      </c>
      <c r="B65" s="15">
        <v>60</v>
      </c>
      <c r="C65" s="16" t="s">
        <v>88</v>
      </c>
      <c r="D65" s="16" t="s">
        <v>18</v>
      </c>
      <c r="E65" s="17">
        <v>413284</v>
      </c>
      <c r="F65" s="16" t="s">
        <v>24</v>
      </c>
      <c r="G65" s="16">
        <v>125</v>
      </c>
      <c r="H65" s="18">
        <v>3.73</v>
      </c>
      <c r="I65" s="18">
        <f t="shared" si="1"/>
        <v>466.25</v>
      </c>
      <c r="J65" s="18" t="s">
        <v>16</v>
      </c>
      <c r="K65" s="18" t="s">
        <v>20</v>
      </c>
      <c r="L65" s="19" t="s">
        <v>21</v>
      </c>
      <c r="M65" s="20">
        <f>VLOOKUP(H65,Intervalos!$B$3:$C$8,2,TRUE)</f>
        <v>0.01</v>
      </c>
    </row>
    <row r="66" s="6" customFormat="1" ht="45" spans="1:13">
      <c r="A66" s="15" t="s">
        <v>16</v>
      </c>
      <c r="B66" s="15">
        <v>61</v>
      </c>
      <c r="C66" s="16" t="s">
        <v>89</v>
      </c>
      <c r="D66" s="16" t="s">
        <v>23</v>
      </c>
      <c r="E66" s="17">
        <v>354580</v>
      </c>
      <c r="F66" s="16" t="s">
        <v>24</v>
      </c>
      <c r="G66" s="16">
        <v>93</v>
      </c>
      <c r="H66" s="18">
        <v>49.52</v>
      </c>
      <c r="I66" s="18">
        <f t="shared" si="1"/>
        <v>4605.36</v>
      </c>
      <c r="J66" s="18" t="s">
        <v>16</v>
      </c>
      <c r="K66" s="18" t="s">
        <v>20</v>
      </c>
      <c r="L66" s="19" t="s">
        <v>21</v>
      </c>
      <c r="M66" s="20">
        <f>VLOOKUP(H66,Intervalos!$B$3:$C$8,2,TRUE)</f>
        <v>0.05</v>
      </c>
    </row>
    <row r="67" s="6" customFormat="1" ht="45" spans="1:13">
      <c r="A67" s="15" t="s">
        <v>16</v>
      </c>
      <c r="B67" s="15">
        <v>62</v>
      </c>
      <c r="C67" s="16" t="s">
        <v>90</v>
      </c>
      <c r="D67" s="16" t="s">
        <v>18</v>
      </c>
      <c r="E67" s="17">
        <v>381980</v>
      </c>
      <c r="F67" s="16" t="s">
        <v>24</v>
      </c>
      <c r="G67" s="16">
        <v>400</v>
      </c>
      <c r="H67" s="18">
        <v>15.76</v>
      </c>
      <c r="I67" s="18">
        <f t="shared" si="1"/>
        <v>6304</v>
      </c>
      <c r="J67" s="18" t="s">
        <v>16</v>
      </c>
      <c r="K67" s="18" t="s">
        <v>78</v>
      </c>
      <c r="L67" s="19" t="s">
        <v>21</v>
      </c>
      <c r="M67" s="20">
        <f>VLOOKUP(H67,Intervalos!$B$3:$C$8,2,TRUE)</f>
        <v>0.03</v>
      </c>
    </row>
    <row r="68" s="6" customFormat="1" ht="45" spans="1:13">
      <c r="A68" s="21">
        <v>10</v>
      </c>
      <c r="B68" s="15">
        <v>63</v>
      </c>
      <c r="C68" s="16" t="s">
        <v>91</v>
      </c>
      <c r="D68" s="16" t="s">
        <v>18</v>
      </c>
      <c r="E68" s="17">
        <v>374025</v>
      </c>
      <c r="F68" s="16" t="s">
        <v>24</v>
      </c>
      <c r="G68" s="16">
        <v>500</v>
      </c>
      <c r="H68" s="18">
        <v>1.22</v>
      </c>
      <c r="I68" s="18">
        <f t="shared" si="1"/>
        <v>610</v>
      </c>
      <c r="J68" s="22">
        <f>SUM(I68:I70)</f>
        <v>15201</v>
      </c>
      <c r="K68" s="22" t="s">
        <v>20</v>
      </c>
      <c r="L68" s="19" t="s">
        <v>21</v>
      </c>
      <c r="M68" s="20">
        <f>VLOOKUP(H68,Intervalos!$B$3:$C$8,2,TRUE)</f>
        <v>0.01</v>
      </c>
    </row>
    <row r="69" s="6" customFormat="1" ht="45" spans="1:13">
      <c r="A69" s="25"/>
      <c r="B69" s="15">
        <v>64</v>
      </c>
      <c r="C69" s="16" t="s">
        <v>92</v>
      </c>
      <c r="D69" s="16" t="s">
        <v>18</v>
      </c>
      <c r="E69" s="17">
        <v>353071</v>
      </c>
      <c r="F69" s="16" t="s">
        <v>24</v>
      </c>
      <c r="G69" s="16">
        <v>5750</v>
      </c>
      <c r="H69" s="18">
        <v>2.02</v>
      </c>
      <c r="I69" s="18">
        <f t="shared" si="1"/>
        <v>11615</v>
      </c>
      <c r="J69" s="26"/>
      <c r="K69" s="26"/>
      <c r="L69" s="19" t="s">
        <v>21</v>
      </c>
      <c r="M69" s="20">
        <f>VLOOKUP(H69,Intervalos!$B$3:$C$8,2,TRUE)</f>
        <v>0.01</v>
      </c>
    </row>
    <row r="70" s="6" customFormat="1" ht="45" spans="1:13">
      <c r="A70" s="23"/>
      <c r="B70" s="15">
        <v>65</v>
      </c>
      <c r="C70" s="16" t="s">
        <v>93</v>
      </c>
      <c r="D70" s="16" t="s">
        <v>18</v>
      </c>
      <c r="E70" s="17">
        <v>353038</v>
      </c>
      <c r="F70" s="16" t="s">
        <v>24</v>
      </c>
      <c r="G70" s="16">
        <v>1200</v>
      </c>
      <c r="H70" s="18">
        <v>2.48</v>
      </c>
      <c r="I70" s="18">
        <f t="shared" si="1"/>
        <v>2976</v>
      </c>
      <c r="J70" s="24"/>
      <c r="K70" s="24"/>
      <c r="L70" s="19" t="s">
        <v>21</v>
      </c>
      <c r="M70" s="20">
        <f>VLOOKUP(H70,Intervalos!$B$3:$C$8,2,TRUE)</f>
        <v>0.01</v>
      </c>
    </row>
    <row r="71" s="6" customFormat="1" ht="67.5" spans="1:13">
      <c r="A71" s="15" t="s">
        <v>16</v>
      </c>
      <c r="B71" s="15">
        <v>66</v>
      </c>
      <c r="C71" s="16" t="s">
        <v>94</v>
      </c>
      <c r="D71" s="16" t="s">
        <v>95</v>
      </c>
      <c r="E71" s="17">
        <v>636219</v>
      </c>
      <c r="F71" s="16" t="s">
        <v>24</v>
      </c>
      <c r="G71" s="16">
        <v>2</v>
      </c>
      <c r="H71" s="18">
        <v>659.67</v>
      </c>
      <c r="I71" s="18">
        <f t="shared" si="1"/>
        <v>1319.34</v>
      </c>
      <c r="J71" s="18" t="s">
        <v>16</v>
      </c>
      <c r="K71" s="18" t="s">
        <v>78</v>
      </c>
      <c r="L71" s="19" t="s">
        <v>21</v>
      </c>
      <c r="M71" s="20" t="str">
        <f>VLOOKUP(H71,Intervalos!$B$3:$C$8,2,TRUE)</f>
        <v>0,10%</v>
      </c>
    </row>
    <row r="72" s="6" customFormat="1" ht="45" spans="1:13">
      <c r="A72" s="15" t="s">
        <v>16</v>
      </c>
      <c r="B72" s="15">
        <v>67</v>
      </c>
      <c r="C72" s="16" t="s">
        <v>96</v>
      </c>
      <c r="D72" s="16" t="s">
        <v>18</v>
      </c>
      <c r="E72" s="17">
        <v>374793</v>
      </c>
      <c r="F72" s="16" t="s">
        <v>24</v>
      </c>
      <c r="G72" s="16">
        <v>1750</v>
      </c>
      <c r="H72" s="18">
        <v>0.55</v>
      </c>
      <c r="I72" s="18">
        <f t="shared" si="1"/>
        <v>962.5</v>
      </c>
      <c r="J72" s="18" t="s">
        <v>16</v>
      </c>
      <c r="K72" s="18" t="s">
        <v>20</v>
      </c>
      <c r="L72" s="19" t="s">
        <v>21</v>
      </c>
      <c r="M72" s="20">
        <f>VLOOKUP(H72,Intervalos!$B$3:$C$8,2,TRUE)</f>
        <v>0.01</v>
      </c>
    </row>
    <row r="73" s="6" customFormat="1" ht="45" spans="1:13">
      <c r="A73" s="15" t="s">
        <v>16</v>
      </c>
      <c r="B73" s="15">
        <v>68</v>
      </c>
      <c r="C73" s="16" t="s">
        <v>97</v>
      </c>
      <c r="D73" s="16" t="s">
        <v>18</v>
      </c>
      <c r="E73" s="17">
        <v>403993</v>
      </c>
      <c r="F73" s="16" t="s">
        <v>24</v>
      </c>
      <c r="G73" s="16">
        <v>1250</v>
      </c>
      <c r="H73" s="18">
        <v>1.21</v>
      </c>
      <c r="I73" s="18">
        <f t="shared" si="1"/>
        <v>1512.5</v>
      </c>
      <c r="J73" s="18" t="s">
        <v>16</v>
      </c>
      <c r="K73" s="18" t="s">
        <v>20</v>
      </c>
      <c r="L73" s="19" t="s">
        <v>21</v>
      </c>
      <c r="M73" s="20">
        <f>VLOOKUP(H73,Intervalos!$B$3:$C$8,2,TRUE)</f>
        <v>0.01</v>
      </c>
    </row>
    <row r="74" s="6" customFormat="1" ht="45" spans="1:13">
      <c r="A74" s="15" t="s">
        <v>16</v>
      </c>
      <c r="B74" s="15">
        <v>69</v>
      </c>
      <c r="C74" s="16" t="s">
        <v>98</v>
      </c>
      <c r="D74" s="16" t="s">
        <v>23</v>
      </c>
      <c r="E74" s="17">
        <v>443969</v>
      </c>
      <c r="F74" s="16" t="s">
        <v>24</v>
      </c>
      <c r="G74" s="16">
        <v>5</v>
      </c>
      <c r="H74" s="18">
        <v>2481.5</v>
      </c>
      <c r="I74" s="18">
        <f t="shared" si="1"/>
        <v>12407.5</v>
      </c>
      <c r="J74" s="18" t="s">
        <v>16</v>
      </c>
      <c r="K74" s="18" t="s">
        <v>78</v>
      </c>
      <c r="L74" s="19" t="s">
        <v>21</v>
      </c>
      <c r="M74" s="20" t="str">
        <f>VLOOKUP(H74,Intervalos!$B$3:$C$8,2,TRUE)</f>
        <v>0,10%</v>
      </c>
    </row>
    <row r="75" s="6" customFormat="1" ht="45" spans="1:13">
      <c r="A75" s="15" t="s">
        <v>16</v>
      </c>
      <c r="B75" s="15">
        <v>70</v>
      </c>
      <c r="C75" s="16" t="s">
        <v>99</v>
      </c>
      <c r="D75" s="16" t="s">
        <v>18</v>
      </c>
      <c r="E75" s="17">
        <v>437294</v>
      </c>
      <c r="F75" s="16" t="s">
        <v>19</v>
      </c>
      <c r="G75" s="16">
        <v>3200</v>
      </c>
      <c r="H75" s="18">
        <v>4.11</v>
      </c>
      <c r="I75" s="18">
        <f t="shared" si="1"/>
        <v>13152</v>
      </c>
      <c r="J75" s="18" t="s">
        <v>16</v>
      </c>
      <c r="K75" s="18" t="s">
        <v>20</v>
      </c>
      <c r="L75" s="19" t="s">
        <v>21</v>
      </c>
      <c r="M75" s="20">
        <f>VLOOKUP(H75,Intervalos!$B$3:$C$8,2,TRUE)</f>
        <v>0.01</v>
      </c>
    </row>
    <row r="76" s="6" customFormat="1" ht="45" spans="1:13">
      <c r="A76" s="15" t="s">
        <v>16</v>
      </c>
      <c r="B76" s="15">
        <v>71</v>
      </c>
      <c r="C76" s="16" t="s">
        <v>100</v>
      </c>
      <c r="D76" s="16" t="s">
        <v>26</v>
      </c>
      <c r="E76" s="17">
        <v>353601</v>
      </c>
      <c r="F76" s="16" t="s">
        <v>24</v>
      </c>
      <c r="G76" s="16">
        <v>800</v>
      </c>
      <c r="H76" s="18">
        <v>3.42</v>
      </c>
      <c r="I76" s="18">
        <f t="shared" si="1"/>
        <v>2736</v>
      </c>
      <c r="J76" s="18" t="s">
        <v>16</v>
      </c>
      <c r="K76" s="18" t="s">
        <v>20</v>
      </c>
      <c r="L76" s="19" t="s">
        <v>21</v>
      </c>
      <c r="M76" s="20">
        <f>VLOOKUP(H76,Intervalos!$B$3:$C$8,2,TRUE)</f>
        <v>0.01</v>
      </c>
    </row>
    <row r="77" s="6" customFormat="1" ht="45" spans="1:13">
      <c r="A77" s="15" t="s">
        <v>16</v>
      </c>
      <c r="B77" s="15">
        <v>72</v>
      </c>
      <c r="C77" s="16" t="s">
        <v>101</v>
      </c>
      <c r="D77" s="16" t="s">
        <v>18</v>
      </c>
      <c r="E77" s="17">
        <v>359374</v>
      </c>
      <c r="F77" s="16" t="s">
        <v>24</v>
      </c>
      <c r="G77" s="16">
        <v>1500</v>
      </c>
      <c r="H77" s="18">
        <v>0.18</v>
      </c>
      <c r="I77" s="18">
        <f t="shared" si="1"/>
        <v>270</v>
      </c>
      <c r="J77" s="18" t="s">
        <v>16</v>
      </c>
      <c r="K77" s="18" t="s">
        <v>20</v>
      </c>
      <c r="L77" s="19" t="s">
        <v>21</v>
      </c>
      <c r="M77" s="20">
        <f>VLOOKUP(H77,Intervalos!$B$3:$C$8,2,TRUE)</f>
        <v>0.01</v>
      </c>
    </row>
    <row r="78" s="6" customFormat="1" ht="33.75" spans="1:13">
      <c r="A78" s="15" t="s">
        <v>16</v>
      </c>
      <c r="B78" s="15">
        <v>73</v>
      </c>
      <c r="C78" s="16" t="s">
        <v>102</v>
      </c>
      <c r="D78" s="16" t="s">
        <v>18</v>
      </c>
      <c r="E78" s="17">
        <v>381582</v>
      </c>
      <c r="F78" s="16" t="s">
        <v>24</v>
      </c>
      <c r="G78" s="16">
        <v>15</v>
      </c>
      <c r="H78" s="18">
        <v>388</v>
      </c>
      <c r="I78" s="18">
        <f t="shared" si="1"/>
        <v>5820</v>
      </c>
      <c r="J78" s="18" t="s">
        <v>16</v>
      </c>
      <c r="K78" s="18" t="s">
        <v>78</v>
      </c>
      <c r="L78" s="19" t="s">
        <v>21</v>
      </c>
      <c r="M78" s="20" t="str">
        <f>VLOOKUP(H78,Intervalos!$B$3:$C$8,2,TRUE)</f>
        <v>0,10%</v>
      </c>
    </row>
    <row r="79" s="6" customFormat="1" ht="45" spans="1:13">
      <c r="A79" s="21">
        <v>11</v>
      </c>
      <c r="B79" s="15">
        <v>74</v>
      </c>
      <c r="C79" s="16" t="s">
        <v>103</v>
      </c>
      <c r="D79" s="16" t="s">
        <v>23</v>
      </c>
      <c r="E79" s="17">
        <v>412697</v>
      </c>
      <c r="F79" s="16" t="s">
        <v>24</v>
      </c>
      <c r="G79" s="16">
        <v>85</v>
      </c>
      <c r="H79" s="18">
        <v>31.58</v>
      </c>
      <c r="I79" s="18">
        <f t="shared" si="1"/>
        <v>2684.3</v>
      </c>
      <c r="J79" s="22">
        <f>SUM(I79:I80)</f>
        <v>3741.02</v>
      </c>
      <c r="K79" s="22" t="s">
        <v>20</v>
      </c>
      <c r="L79" s="19" t="s">
        <v>21</v>
      </c>
      <c r="M79" s="20">
        <f>VLOOKUP(H79,Intervalos!$B$3:$C$8,2,TRUE)</f>
        <v>0.05</v>
      </c>
    </row>
    <row r="80" s="6" customFormat="1" ht="45" spans="1:13">
      <c r="A80" s="23"/>
      <c r="B80" s="15">
        <v>75</v>
      </c>
      <c r="C80" s="16" t="s">
        <v>104</v>
      </c>
      <c r="D80" s="16" t="s">
        <v>23</v>
      </c>
      <c r="E80" s="17">
        <v>361166</v>
      </c>
      <c r="F80" s="16" t="s">
        <v>24</v>
      </c>
      <c r="G80" s="16">
        <v>28</v>
      </c>
      <c r="H80" s="18">
        <v>37.74</v>
      </c>
      <c r="I80" s="18">
        <f t="shared" si="1"/>
        <v>1056.72</v>
      </c>
      <c r="J80" s="24"/>
      <c r="K80" s="24"/>
      <c r="L80" s="19" t="s">
        <v>21</v>
      </c>
      <c r="M80" s="20">
        <f>VLOOKUP(H80,Intervalos!$B$3:$C$8,2,TRUE)</f>
        <v>0.05</v>
      </c>
    </row>
    <row r="81" s="6" customFormat="1" ht="90" spans="1:13">
      <c r="A81" s="21">
        <v>12</v>
      </c>
      <c r="B81" s="15">
        <v>76</v>
      </c>
      <c r="C81" s="16" t="s">
        <v>105</v>
      </c>
      <c r="D81" s="16" t="s">
        <v>18</v>
      </c>
      <c r="E81" s="17">
        <v>416786</v>
      </c>
      <c r="F81" s="16" t="s">
        <v>19</v>
      </c>
      <c r="G81" s="16">
        <v>1500</v>
      </c>
      <c r="H81" s="18">
        <v>0.2</v>
      </c>
      <c r="I81" s="18">
        <f t="shared" si="1"/>
        <v>300</v>
      </c>
      <c r="J81" s="22">
        <f>SUM(I81:I82)</f>
        <v>1093.44</v>
      </c>
      <c r="K81" s="22" t="s">
        <v>20</v>
      </c>
      <c r="L81" s="19" t="s">
        <v>21</v>
      </c>
      <c r="M81" s="20">
        <f>VLOOKUP(H81,Intervalos!$B$3:$C$8,2,TRUE)</f>
        <v>0.01</v>
      </c>
    </row>
    <row r="82" s="6" customFormat="1" ht="45" spans="1:13">
      <c r="A82" s="23"/>
      <c r="B82" s="15">
        <v>77</v>
      </c>
      <c r="C82" s="16" t="s">
        <v>106</v>
      </c>
      <c r="D82" s="16" t="s">
        <v>23</v>
      </c>
      <c r="E82" s="17">
        <v>412418</v>
      </c>
      <c r="F82" s="16" t="s">
        <v>24</v>
      </c>
      <c r="G82" s="16">
        <v>8</v>
      </c>
      <c r="H82" s="18">
        <v>99.18</v>
      </c>
      <c r="I82" s="18">
        <f t="shared" si="1"/>
        <v>793.44</v>
      </c>
      <c r="J82" s="24"/>
      <c r="K82" s="24"/>
      <c r="L82" s="19" t="s">
        <v>21</v>
      </c>
      <c r="M82" s="20">
        <f>VLOOKUP(H82,Intervalos!$B$3:$C$8,2,TRUE)</f>
        <v>0.1</v>
      </c>
    </row>
    <row r="83" s="6" customFormat="1" ht="45" spans="1:13">
      <c r="A83" s="15" t="s">
        <v>16</v>
      </c>
      <c r="B83" s="15">
        <v>78</v>
      </c>
      <c r="C83" s="16" t="s">
        <v>107</v>
      </c>
      <c r="D83" s="16" t="s">
        <v>18</v>
      </c>
      <c r="E83" s="17">
        <v>381978</v>
      </c>
      <c r="F83" s="16" t="s">
        <v>24</v>
      </c>
      <c r="G83" s="16">
        <v>750</v>
      </c>
      <c r="H83" s="18">
        <v>1.22</v>
      </c>
      <c r="I83" s="18">
        <f t="shared" si="1"/>
        <v>915</v>
      </c>
      <c r="J83" s="18" t="s">
        <v>16</v>
      </c>
      <c r="K83" s="18" t="s">
        <v>20</v>
      </c>
      <c r="L83" s="19" t="s">
        <v>21</v>
      </c>
      <c r="M83" s="20">
        <f>VLOOKUP(H83,Intervalos!$B$3:$C$8,2,TRUE)</f>
        <v>0.01</v>
      </c>
    </row>
    <row r="84" s="6" customFormat="1" ht="22.5" spans="1:13">
      <c r="A84" s="21">
        <v>13</v>
      </c>
      <c r="B84" s="15">
        <v>79</v>
      </c>
      <c r="C84" s="16" t="s">
        <v>108</v>
      </c>
      <c r="D84" s="16" t="s">
        <v>109</v>
      </c>
      <c r="E84" s="17">
        <v>352190</v>
      </c>
      <c r="F84" s="16" t="s">
        <v>24</v>
      </c>
      <c r="G84" s="16">
        <v>5</v>
      </c>
      <c r="H84" s="18">
        <v>66.38</v>
      </c>
      <c r="I84" s="18">
        <f t="shared" si="1"/>
        <v>331.9</v>
      </c>
      <c r="J84" s="22">
        <f>SUM(I84:I87)</f>
        <v>1441.32</v>
      </c>
      <c r="K84" s="22" t="s">
        <v>20</v>
      </c>
      <c r="L84" s="19" t="s">
        <v>21</v>
      </c>
      <c r="M84" s="20">
        <f>VLOOKUP(H84,Intervalos!$B$3:$C$8,2,TRUE)</f>
        <v>0.1</v>
      </c>
    </row>
    <row r="85" s="6" customFormat="1" ht="22.5" spans="1:13">
      <c r="A85" s="25"/>
      <c r="B85" s="15">
        <v>80</v>
      </c>
      <c r="C85" s="16" t="s">
        <v>110</v>
      </c>
      <c r="D85" s="16" t="s">
        <v>111</v>
      </c>
      <c r="E85" s="17">
        <v>289050</v>
      </c>
      <c r="F85" s="16" t="s">
        <v>24</v>
      </c>
      <c r="G85" s="16">
        <v>12</v>
      </c>
      <c r="H85" s="18">
        <v>26.92</v>
      </c>
      <c r="I85" s="18">
        <f t="shared" si="1"/>
        <v>323.04</v>
      </c>
      <c r="J85" s="26"/>
      <c r="K85" s="26"/>
      <c r="L85" s="19" t="s">
        <v>21</v>
      </c>
      <c r="M85" s="20">
        <f>VLOOKUP(H85,Intervalos!$B$3:$C$8,2,TRUE)</f>
        <v>0.05</v>
      </c>
    </row>
    <row r="86" s="6" customFormat="1" ht="22.5" spans="1:13">
      <c r="A86" s="25"/>
      <c r="B86" s="15">
        <v>81</v>
      </c>
      <c r="C86" s="16" t="s">
        <v>112</v>
      </c>
      <c r="D86" s="16" t="s">
        <v>111</v>
      </c>
      <c r="E86" s="17">
        <v>234416</v>
      </c>
      <c r="F86" s="16" t="s">
        <v>24</v>
      </c>
      <c r="G86" s="16">
        <v>28</v>
      </c>
      <c r="H86" s="18">
        <v>18.96</v>
      </c>
      <c r="I86" s="18">
        <f t="shared" si="1"/>
        <v>530.88</v>
      </c>
      <c r="J86" s="26"/>
      <c r="K86" s="26"/>
      <c r="L86" s="19" t="s">
        <v>21</v>
      </c>
      <c r="M86" s="20">
        <f>VLOOKUP(H86,Intervalos!$B$3:$C$8,2,TRUE)</f>
        <v>0.03</v>
      </c>
    </row>
    <row r="87" s="6" customFormat="1" ht="22.5" spans="1:13">
      <c r="A87" s="23"/>
      <c r="B87" s="15">
        <v>82</v>
      </c>
      <c r="C87" s="16" t="s">
        <v>113</v>
      </c>
      <c r="D87" s="16" t="s">
        <v>111</v>
      </c>
      <c r="E87" s="17">
        <v>234417</v>
      </c>
      <c r="F87" s="16" t="s">
        <v>24</v>
      </c>
      <c r="G87" s="16">
        <v>14</v>
      </c>
      <c r="H87" s="18">
        <v>18.25</v>
      </c>
      <c r="I87" s="18">
        <f t="shared" si="1"/>
        <v>255.5</v>
      </c>
      <c r="J87" s="24"/>
      <c r="K87" s="24"/>
      <c r="L87" s="19" t="s">
        <v>21</v>
      </c>
      <c r="M87" s="20">
        <f>VLOOKUP(H87,Intervalos!$B$3:$C$8,2,TRUE)</f>
        <v>0.03</v>
      </c>
    </row>
    <row r="88" s="6" customFormat="1" ht="45" spans="1:13">
      <c r="A88" s="21">
        <v>14</v>
      </c>
      <c r="B88" s="15">
        <v>83</v>
      </c>
      <c r="C88" s="16" t="s">
        <v>114</v>
      </c>
      <c r="D88" s="16" t="s">
        <v>18</v>
      </c>
      <c r="E88" s="17">
        <v>345770</v>
      </c>
      <c r="F88" s="16" t="s">
        <v>24</v>
      </c>
      <c r="G88" s="16">
        <v>6000</v>
      </c>
      <c r="H88" s="18">
        <v>0.25</v>
      </c>
      <c r="I88" s="18">
        <f t="shared" si="1"/>
        <v>1500</v>
      </c>
      <c r="J88" s="22">
        <f>SUM(I88:I89)</f>
        <v>1780</v>
      </c>
      <c r="K88" s="22" t="s">
        <v>20</v>
      </c>
      <c r="L88" s="19" t="s">
        <v>21</v>
      </c>
      <c r="M88" s="20">
        <f>VLOOKUP(H88,Intervalos!$B$3:$C$8,2,TRUE)</f>
        <v>0.01</v>
      </c>
    </row>
    <row r="89" s="6" customFormat="1" ht="45" spans="1:13">
      <c r="A89" s="23"/>
      <c r="B89" s="15">
        <v>84</v>
      </c>
      <c r="C89" s="16" t="s">
        <v>115</v>
      </c>
      <c r="D89" s="16" t="s">
        <v>18</v>
      </c>
      <c r="E89" s="17">
        <v>437245</v>
      </c>
      <c r="F89" s="16" t="s">
        <v>24</v>
      </c>
      <c r="G89" s="16">
        <v>4000</v>
      </c>
      <c r="H89" s="18">
        <v>0.07</v>
      </c>
      <c r="I89" s="18">
        <f t="shared" si="1"/>
        <v>280</v>
      </c>
      <c r="J89" s="24"/>
      <c r="K89" s="24"/>
      <c r="L89" s="19" t="s">
        <v>21</v>
      </c>
      <c r="M89" s="20">
        <f>VLOOKUP(H89,Intervalos!$B$3:$C$8,2,TRUE)</f>
        <v>0.01</v>
      </c>
    </row>
    <row r="90" s="6" customFormat="1" ht="45" spans="1:13">
      <c r="A90" s="21">
        <v>15</v>
      </c>
      <c r="B90" s="15">
        <v>85</v>
      </c>
      <c r="C90" s="16" t="s">
        <v>116</v>
      </c>
      <c r="D90" s="16" t="s">
        <v>18</v>
      </c>
      <c r="E90" s="17">
        <v>437247</v>
      </c>
      <c r="F90" s="16" t="s">
        <v>24</v>
      </c>
      <c r="G90" s="16">
        <v>1500</v>
      </c>
      <c r="H90" s="18">
        <v>0.29</v>
      </c>
      <c r="I90" s="18">
        <f t="shared" si="1"/>
        <v>435</v>
      </c>
      <c r="J90" s="22">
        <f>SUM(I90:I91)</f>
        <v>825</v>
      </c>
      <c r="K90" s="22" t="s">
        <v>20</v>
      </c>
      <c r="L90" s="19" t="s">
        <v>21</v>
      </c>
      <c r="M90" s="20">
        <f>VLOOKUP(H90,Intervalos!$B$3:$C$8,2,TRUE)</f>
        <v>0.01</v>
      </c>
    </row>
    <row r="91" s="6" customFormat="1" ht="45" spans="1:13">
      <c r="A91" s="23"/>
      <c r="B91" s="15">
        <v>86</v>
      </c>
      <c r="C91" s="16" t="s">
        <v>117</v>
      </c>
      <c r="D91" s="16" t="s">
        <v>18</v>
      </c>
      <c r="E91" s="17">
        <v>352214</v>
      </c>
      <c r="F91" s="16" t="s">
        <v>24</v>
      </c>
      <c r="G91" s="16">
        <v>1500</v>
      </c>
      <c r="H91" s="18">
        <v>0.26</v>
      </c>
      <c r="I91" s="18">
        <f t="shared" si="1"/>
        <v>390</v>
      </c>
      <c r="J91" s="24"/>
      <c r="K91" s="24"/>
      <c r="L91" s="19" t="s">
        <v>21</v>
      </c>
      <c r="M91" s="20">
        <f>VLOOKUP(H91,Intervalos!$B$3:$C$8,2,TRUE)</f>
        <v>0.01</v>
      </c>
    </row>
    <row r="92" s="6" customFormat="1" ht="45" spans="1:13">
      <c r="A92" s="21">
        <v>16</v>
      </c>
      <c r="B92" s="15">
        <v>87</v>
      </c>
      <c r="C92" s="16" t="s">
        <v>118</v>
      </c>
      <c r="D92" s="16" t="s">
        <v>18</v>
      </c>
      <c r="E92" s="17">
        <v>359284</v>
      </c>
      <c r="F92" s="16" t="s">
        <v>24</v>
      </c>
      <c r="G92" s="16">
        <v>1500</v>
      </c>
      <c r="H92" s="18">
        <v>0.23</v>
      </c>
      <c r="I92" s="18">
        <f t="shared" si="1"/>
        <v>345</v>
      </c>
      <c r="J92" s="22">
        <f>SUM(I92:I93)</f>
        <v>705</v>
      </c>
      <c r="K92" s="22" t="s">
        <v>20</v>
      </c>
      <c r="L92" s="19" t="s">
        <v>21</v>
      </c>
      <c r="M92" s="20">
        <f>VLOOKUP(H92,Intervalos!$B$3:$C$8,2,TRUE)</f>
        <v>0.01</v>
      </c>
    </row>
    <row r="93" s="6" customFormat="1" ht="45" spans="1:13">
      <c r="A93" s="23"/>
      <c r="B93" s="15">
        <v>88</v>
      </c>
      <c r="C93" s="16" t="s">
        <v>119</v>
      </c>
      <c r="D93" s="16" t="s">
        <v>18</v>
      </c>
      <c r="E93" s="17">
        <v>380910</v>
      </c>
      <c r="F93" s="16" t="s">
        <v>24</v>
      </c>
      <c r="G93" s="16">
        <v>9000</v>
      </c>
      <c r="H93" s="18">
        <v>0.04</v>
      </c>
      <c r="I93" s="18">
        <f t="shared" si="1"/>
        <v>360</v>
      </c>
      <c r="J93" s="24"/>
      <c r="K93" s="24"/>
      <c r="L93" s="19" t="s">
        <v>21</v>
      </c>
      <c r="M93" s="20">
        <f>VLOOKUP(H93,Intervalos!$B$3:$C$8,2,TRUE)</f>
        <v>0.01</v>
      </c>
    </row>
    <row r="94" s="6" customFormat="1" ht="45" spans="1:13">
      <c r="A94" s="21">
        <v>17</v>
      </c>
      <c r="B94" s="15">
        <v>89</v>
      </c>
      <c r="C94" s="16" t="s">
        <v>120</v>
      </c>
      <c r="D94" s="16" t="s">
        <v>121</v>
      </c>
      <c r="E94" s="17">
        <v>369003</v>
      </c>
      <c r="F94" s="16" t="s">
        <v>24</v>
      </c>
      <c r="G94" s="16">
        <v>9</v>
      </c>
      <c r="H94" s="18">
        <v>73.71</v>
      </c>
      <c r="I94" s="18">
        <f t="shared" si="1"/>
        <v>663.39</v>
      </c>
      <c r="J94" s="22">
        <f>SUM(I94:I95)</f>
        <v>1203.39</v>
      </c>
      <c r="K94" s="22" t="s">
        <v>20</v>
      </c>
      <c r="L94" s="19" t="s">
        <v>21</v>
      </c>
      <c r="M94" s="20">
        <f>VLOOKUP(H94,Intervalos!$B$3:$C$8,2,TRUE)</f>
        <v>0.1</v>
      </c>
    </row>
    <row r="95" s="6" customFormat="1" ht="45" spans="1:13">
      <c r="A95" s="23"/>
      <c r="B95" s="15">
        <v>90</v>
      </c>
      <c r="C95" s="16" t="s">
        <v>122</v>
      </c>
      <c r="D95" s="16" t="s">
        <v>18</v>
      </c>
      <c r="E95" s="17">
        <v>346778</v>
      </c>
      <c r="F95" s="16" t="s">
        <v>24</v>
      </c>
      <c r="G95" s="16">
        <v>9000</v>
      </c>
      <c r="H95" s="18">
        <v>0.06</v>
      </c>
      <c r="I95" s="18">
        <f t="shared" si="1"/>
        <v>540</v>
      </c>
      <c r="J95" s="24"/>
      <c r="K95" s="24"/>
      <c r="L95" s="19" t="s">
        <v>21</v>
      </c>
      <c r="M95" s="20">
        <f>VLOOKUP(H95,Intervalos!$B$3:$C$8,2,TRUE)</f>
        <v>0.01</v>
      </c>
    </row>
    <row r="96" s="6" customFormat="1" ht="33.75" spans="1:13">
      <c r="A96" s="15" t="s">
        <v>16</v>
      </c>
      <c r="B96" s="15">
        <v>91</v>
      </c>
      <c r="C96" s="16" t="s">
        <v>123</v>
      </c>
      <c r="D96" s="16" t="s">
        <v>23</v>
      </c>
      <c r="E96" s="17">
        <v>360413</v>
      </c>
      <c r="F96" s="16" t="s">
        <v>24</v>
      </c>
      <c r="G96" s="16">
        <v>10</v>
      </c>
      <c r="H96" s="18">
        <v>192.51</v>
      </c>
      <c r="I96" s="18">
        <f t="shared" si="1"/>
        <v>1925.1</v>
      </c>
      <c r="J96" s="18" t="s">
        <v>16</v>
      </c>
      <c r="K96" s="18" t="s">
        <v>20</v>
      </c>
      <c r="L96" s="19" t="s">
        <v>21</v>
      </c>
      <c r="M96" s="20" t="str">
        <f>VLOOKUP(H96,Intervalos!$B$3:$C$8,2,TRUE)</f>
        <v>0,10%</v>
      </c>
    </row>
    <row r="97" s="6" customFormat="1" ht="45" spans="1:13">
      <c r="A97" s="15" t="s">
        <v>16</v>
      </c>
      <c r="B97" s="15">
        <v>92</v>
      </c>
      <c r="C97" s="16" t="s">
        <v>124</v>
      </c>
      <c r="D97" s="16" t="s">
        <v>18</v>
      </c>
      <c r="E97" s="17">
        <v>360392</v>
      </c>
      <c r="F97" s="16" t="s">
        <v>24</v>
      </c>
      <c r="G97" s="16">
        <v>1500</v>
      </c>
      <c r="H97" s="18">
        <v>0.28</v>
      </c>
      <c r="I97" s="18">
        <f t="shared" si="1"/>
        <v>420</v>
      </c>
      <c r="J97" s="18" t="s">
        <v>16</v>
      </c>
      <c r="K97" s="18" t="s">
        <v>20</v>
      </c>
      <c r="L97" s="19" t="s">
        <v>21</v>
      </c>
      <c r="M97" s="20">
        <f>VLOOKUP(H97,Intervalos!$B$3:$C$8,2,TRUE)</f>
        <v>0.01</v>
      </c>
    </row>
    <row r="98" s="6" customFormat="1" ht="45" spans="1:13">
      <c r="A98" s="15" t="s">
        <v>16</v>
      </c>
      <c r="B98" s="15">
        <v>93</v>
      </c>
      <c r="C98" s="16" t="s">
        <v>125</v>
      </c>
      <c r="D98" s="16" t="s">
        <v>18</v>
      </c>
      <c r="E98" s="17">
        <v>371031</v>
      </c>
      <c r="F98" s="16" t="s">
        <v>19</v>
      </c>
      <c r="G98" s="16">
        <v>200</v>
      </c>
      <c r="H98" s="18">
        <v>3.6</v>
      </c>
      <c r="I98" s="18">
        <f t="shared" si="1"/>
        <v>720</v>
      </c>
      <c r="J98" s="18" t="s">
        <v>16</v>
      </c>
      <c r="K98" s="18" t="s">
        <v>20</v>
      </c>
      <c r="L98" s="19" t="s">
        <v>21</v>
      </c>
      <c r="M98" s="20">
        <f>VLOOKUP(H98,Intervalos!$B$3:$C$8,2,TRUE)</f>
        <v>0.01</v>
      </c>
    </row>
    <row r="99" s="6" customFormat="1" ht="45" spans="1:13">
      <c r="A99" s="21">
        <v>18</v>
      </c>
      <c r="B99" s="15">
        <v>94</v>
      </c>
      <c r="C99" s="16" t="s">
        <v>126</v>
      </c>
      <c r="D99" s="16" t="s">
        <v>18</v>
      </c>
      <c r="E99" s="17">
        <v>437627</v>
      </c>
      <c r="F99" s="16" t="s">
        <v>24</v>
      </c>
      <c r="G99" s="16">
        <v>2500</v>
      </c>
      <c r="H99" s="18">
        <v>0.33</v>
      </c>
      <c r="I99" s="18">
        <f t="shared" si="1"/>
        <v>825</v>
      </c>
      <c r="J99" s="22">
        <f>SUM(I99:I100)</f>
        <v>1095</v>
      </c>
      <c r="K99" s="22" t="s">
        <v>20</v>
      </c>
      <c r="L99" s="19" t="s">
        <v>21</v>
      </c>
      <c r="M99" s="20">
        <f>VLOOKUP(H99,Intervalos!$B$3:$C$8,2,TRUE)</f>
        <v>0.01</v>
      </c>
    </row>
    <row r="100" s="6" customFormat="1" ht="45" spans="1:13">
      <c r="A100" s="23"/>
      <c r="B100" s="15">
        <v>95</v>
      </c>
      <c r="C100" s="16" t="s">
        <v>127</v>
      </c>
      <c r="D100" s="16" t="s">
        <v>18</v>
      </c>
      <c r="E100" s="17">
        <v>347745</v>
      </c>
      <c r="F100" s="16" t="s">
        <v>24</v>
      </c>
      <c r="G100" s="16">
        <v>1000</v>
      </c>
      <c r="H100" s="18">
        <v>0.27</v>
      </c>
      <c r="I100" s="18">
        <f t="shared" si="1"/>
        <v>270</v>
      </c>
      <c r="J100" s="24"/>
      <c r="K100" s="24"/>
      <c r="L100" s="19" t="s">
        <v>21</v>
      </c>
      <c r="M100" s="20">
        <f>VLOOKUP(H100,Intervalos!$B$3:$C$8,2,TRUE)</f>
        <v>0.01</v>
      </c>
    </row>
    <row r="101" s="6" customFormat="1" ht="22.5" spans="1:13">
      <c r="A101" s="15" t="s">
        <v>16</v>
      </c>
      <c r="B101" s="15">
        <v>96</v>
      </c>
      <c r="C101" s="16" t="s">
        <v>128</v>
      </c>
      <c r="D101" s="16" t="s">
        <v>23</v>
      </c>
      <c r="E101" s="17">
        <v>376492</v>
      </c>
      <c r="F101" s="16" t="s">
        <v>24</v>
      </c>
      <c r="G101" s="16">
        <v>2</v>
      </c>
      <c r="H101" s="18">
        <v>234.85</v>
      </c>
      <c r="I101" s="18">
        <f t="shared" si="1"/>
        <v>469.7</v>
      </c>
      <c r="J101" s="18" t="s">
        <v>16</v>
      </c>
      <c r="K101" s="18" t="s">
        <v>20</v>
      </c>
      <c r="L101" s="19" t="s">
        <v>21</v>
      </c>
      <c r="M101" s="20" t="str">
        <f>VLOOKUP(H101,Intervalos!$B$3:$C$8,2,TRUE)</f>
        <v>0,10%</v>
      </c>
    </row>
    <row r="102" s="6" customFormat="1" ht="56.25" spans="1:13">
      <c r="A102" s="15" t="s">
        <v>16</v>
      </c>
      <c r="B102" s="15">
        <v>97</v>
      </c>
      <c r="C102" s="16" t="s">
        <v>129</v>
      </c>
      <c r="D102" s="16" t="s">
        <v>18</v>
      </c>
      <c r="E102" s="17">
        <v>357729</v>
      </c>
      <c r="F102" s="16" t="s">
        <v>19</v>
      </c>
      <c r="G102" s="16">
        <v>3</v>
      </c>
      <c r="H102" s="18">
        <v>849</v>
      </c>
      <c r="I102" s="18">
        <f t="shared" si="1"/>
        <v>2547</v>
      </c>
      <c r="J102" s="18" t="s">
        <v>16</v>
      </c>
      <c r="K102" s="18" t="s">
        <v>20</v>
      </c>
      <c r="L102" s="19" t="s">
        <v>21</v>
      </c>
      <c r="M102" s="20" t="str">
        <f>VLOOKUP(H102,Intervalos!$B$3:$C$8,2,TRUE)</f>
        <v>0,10%</v>
      </c>
    </row>
    <row r="103" s="6" customFormat="1" ht="67.5" spans="1:13">
      <c r="A103" s="15" t="s">
        <v>16</v>
      </c>
      <c r="B103" s="15">
        <v>98</v>
      </c>
      <c r="C103" s="16" t="s">
        <v>130</v>
      </c>
      <c r="D103" s="16" t="s">
        <v>23</v>
      </c>
      <c r="E103" s="17">
        <v>415514</v>
      </c>
      <c r="F103" s="16" t="s">
        <v>24</v>
      </c>
      <c r="G103" s="16">
        <v>3</v>
      </c>
      <c r="H103" s="18">
        <v>108.79</v>
      </c>
      <c r="I103" s="18">
        <f t="shared" si="1"/>
        <v>326.37</v>
      </c>
      <c r="J103" s="18" t="s">
        <v>16</v>
      </c>
      <c r="K103" s="18" t="s">
        <v>20</v>
      </c>
      <c r="L103" s="19" t="s">
        <v>21</v>
      </c>
      <c r="M103" s="20" t="str">
        <f>VLOOKUP(H103,Intervalos!$B$3:$C$8,2,TRUE)</f>
        <v>0,10%</v>
      </c>
    </row>
    <row r="104" s="6" customFormat="1" ht="45" spans="1:13">
      <c r="A104" s="15" t="s">
        <v>16</v>
      </c>
      <c r="B104" s="15">
        <v>99</v>
      </c>
      <c r="C104" s="16" t="s">
        <v>131</v>
      </c>
      <c r="D104" s="16" t="s">
        <v>18</v>
      </c>
      <c r="E104" s="17">
        <v>347685</v>
      </c>
      <c r="F104" s="16" t="s">
        <v>24</v>
      </c>
      <c r="G104" s="16">
        <v>750</v>
      </c>
      <c r="H104" s="18">
        <v>0.36</v>
      </c>
      <c r="I104" s="18">
        <f t="shared" si="1"/>
        <v>270</v>
      </c>
      <c r="J104" s="18" t="s">
        <v>16</v>
      </c>
      <c r="K104" s="18" t="s">
        <v>20</v>
      </c>
      <c r="L104" s="19" t="s">
        <v>21</v>
      </c>
      <c r="M104" s="20">
        <f>VLOOKUP(H104,Intervalos!$B$3:$C$8,2,TRUE)</f>
        <v>0.01</v>
      </c>
    </row>
    <row r="105" ht="22.5" spans="1:13">
      <c r="H105" s="14" t="s">
        <v>11</v>
      </c>
      <c r="I105" s="27">
        <f>SUM(I6:I104)</f>
        <v>241355.39</v>
      </c>
    </row>
  </sheetData>
  <mergeCells count="57">
    <mergeCell ref="A1:M1"/>
    <mergeCell ref="A2:M2"/>
    <mergeCell ref="A3:M3"/>
    <mergeCell ref="A9:A10"/>
    <mergeCell ref="A19:A21"/>
    <mergeCell ref="A24:A25"/>
    <mergeCell ref="A28:A30"/>
    <mergeCell ref="A38:A40"/>
    <mergeCell ref="A41:A43"/>
    <mergeCell ref="A44:A45"/>
    <mergeCell ref="A47:A49"/>
    <mergeCell ref="A50:A53"/>
    <mergeCell ref="A68:A70"/>
    <mergeCell ref="A79:A80"/>
    <mergeCell ref="A81:A82"/>
    <mergeCell ref="A84:A87"/>
    <mergeCell ref="A88:A89"/>
    <mergeCell ref="A90:A91"/>
    <mergeCell ref="A92:A93"/>
    <mergeCell ref="A94:A95"/>
    <mergeCell ref="A99:A100"/>
    <mergeCell ref="J9:J10"/>
    <mergeCell ref="J19:J21"/>
    <mergeCell ref="J24:J25"/>
    <mergeCell ref="J28:J30"/>
    <mergeCell ref="J38:J40"/>
    <mergeCell ref="J41:J43"/>
    <mergeCell ref="J44:J45"/>
    <mergeCell ref="J47:J49"/>
    <mergeCell ref="J50:J53"/>
    <mergeCell ref="J68:J70"/>
    <mergeCell ref="J79:J80"/>
    <mergeCell ref="J81:J82"/>
    <mergeCell ref="J84:J87"/>
    <mergeCell ref="J88:J89"/>
    <mergeCell ref="J90:J91"/>
    <mergeCell ref="J92:J93"/>
    <mergeCell ref="J94:J95"/>
    <mergeCell ref="J99:J100"/>
    <mergeCell ref="K9:K10"/>
    <mergeCell ref="K19:K21"/>
    <mergeCell ref="K24:K25"/>
    <mergeCell ref="K28:K30"/>
    <mergeCell ref="K38:K40"/>
    <mergeCell ref="K41:K43"/>
    <mergeCell ref="K44:K45"/>
    <mergeCell ref="K47:K49"/>
    <mergeCell ref="K50:K53"/>
    <mergeCell ref="K68:K70"/>
    <mergeCell ref="K79:K80"/>
    <mergeCell ref="K81:K82"/>
    <mergeCell ref="K84:K87"/>
    <mergeCell ref="K88:K89"/>
    <mergeCell ref="K90:K91"/>
    <mergeCell ref="K92:K93"/>
    <mergeCell ref="K94:K95"/>
    <mergeCell ref="K99:K100"/>
  </mergeCells>
  <pageMargins left="0.236220472440945" right="0.236220472440945" top="0.748031496062992" bottom="0.748031496062992" header="0.31496062992126" footer="0.31496062992126"/>
  <pageSetup paperSize="9" scale="76" fitToHeight="0" orientation="landscape"/>
  <headerFooter>
    <oddHeader>&amp;L&amp;G&amp;CPREGÃO ELETRÔNICO XX/2026
&amp;R&amp;G</oddHeader>
    <oddFooter>&amp;L&amp;"-,Itálico"&amp;9ANEXO III - PLANILHA ESTIMATIVA DE QUANTIDADE E PREÇO&amp;R&amp;9&amp;P/&amp;N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workbookViewId="0">
      <selection activeCell="C3" sqref="C3"/>
    </sheetView>
  </sheetViews>
  <sheetFormatPr defaultColWidth="0" defaultRowHeight="15" zeroHeight="1" outlineLevelCol="4"/>
  <cols>
    <col min="1" max="1" width="2.43809523809524" customWidth="1"/>
    <col min="2" max="2" width="12.8857142857143" customWidth="1"/>
    <col min="3" max="3" width="17.6666666666667" customWidth="1"/>
    <col min="4" max="4" width="3.1047619047619" customWidth="1"/>
    <col min="5" max="5" width="27" customWidth="1"/>
    <col min="6" max="6" width="4" customWidth="1"/>
    <col min="7" max="16384" width="9.1047619047619" hidden="1"/>
  </cols>
  <sheetData>
    <row r="1" ht="10.5" customHeight="1"/>
    <row r="2" ht="63" customHeight="1" spans="2:5">
      <c r="B2" s="1" t="s">
        <v>132</v>
      </c>
      <c r="C2" s="1" t="s">
        <v>133</v>
      </c>
      <c r="E2" s="2" t="s">
        <v>134</v>
      </c>
    </row>
    <row r="3" spans="2:5">
      <c r="B3" s="3">
        <v>0.01</v>
      </c>
      <c r="C3" s="3">
        <v>0.01</v>
      </c>
      <c r="E3" s="4" t="s">
        <v>135</v>
      </c>
    </row>
    <row r="4" spans="2:5">
      <c r="B4" s="3">
        <v>5</v>
      </c>
      <c r="C4" s="3">
        <v>0.02</v>
      </c>
      <c r="E4" s="4" t="s">
        <v>136</v>
      </c>
    </row>
    <row r="5" spans="2:5">
      <c r="B5" s="3">
        <v>10</v>
      </c>
      <c r="C5" s="3">
        <v>0.03</v>
      </c>
      <c r="E5" s="4" t="s">
        <v>137</v>
      </c>
    </row>
    <row r="6" spans="2:5">
      <c r="B6" s="3">
        <v>20</v>
      </c>
      <c r="C6" s="3">
        <v>0.05</v>
      </c>
      <c r="E6" s="4" t="s">
        <v>138</v>
      </c>
    </row>
    <row r="7" spans="2:5">
      <c r="B7" s="3">
        <v>50</v>
      </c>
      <c r="C7" s="3">
        <v>0.1</v>
      </c>
      <c r="E7" s="4" t="s">
        <v>139</v>
      </c>
    </row>
    <row r="8" spans="2:5">
      <c r="B8" s="3">
        <v>100</v>
      </c>
      <c r="C8" s="5" t="s">
        <v>140</v>
      </c>
      <c r="E8" s="4" t="s">
        <v>141</v>
      </c>
    </row>
    <row r="9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Anexo III</vt:lpstr>
      <vt:lpstr>Intervalos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WPS_1777385442</cp:lastModifiedBy>
  <dcterms:created xsi:type="dcterms:W3CDTF">2019-07-30T23:05:00Z</dcterms:created>
  <cp:lastPrinted>2023-05-30T20:53:00Z</cp:lastPrinted>
  <dcterms:modified xsi:type="dcterms:W3CDTF">2026-07-15T18:29:06Z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BC9721DC8067463CB40986DEBC33EC7F_12</vt:lpwstr>
  </property>
  <property fmtid="{D5CDD505-2E9C-101B-9397-08002B2CF9AE}" pid="3" name="KSOProductBuildVer">
    <vt:lpwstr>1046-12.1.0.25830</vt:lpwstr>
  </property>
  <property fmtid="{D5CDD505-2E9C-101B-9397-08002B2CF9AE}" pid="4" name="CalculationRule">
    <vt:i4>0</vt:i4>
  </property>
</Properties>
</file>