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7" windowHeight="12240" tabRatio="599" firstSheet="4" activeTab="5"/>
  </bookViews>
  <sheets>
    <sheet name="MENU PLANILHA" sheetId="1" r:id="rId1"/>
    <sheet name="Anexo II-A Endereço" sheetId="3" r:id="rId2"/>
    <sheet name="Anexo II-B Salários" sheetId="4" r:id="rId3"/>
    <sheet name="Anexo III-A Equip." sheetId="11" r:id="rId4"/>
    <sheet name="Anexo III-B Uniformes" sheetId="12" r:id="rId5"/>
    <sheet name="An IV A Custo G1" sheetId="8" r:id="rId6"/>
    <sheet name="An IV B Reembolso Creche" sheetId="13" r:id="rId7"/>
    <sheet name="Anexo IV B - Custo Total MDO" sheetId="9" r:id="rId8"/>
  </sheets>
  <definedNames>
    <definedName name="_xlnm.Print_Area" localSheetId="5">'An IV A Custo G1'!$A$1:$I$144</definedName>
    <definedName name="_xlnm.Print_Area" localSheetId="6">'An IV B Reembolso Creche'!$A$1:$E$25</definedName>
    <definedName name="_xlnm.Print_Area" localSheetId="3">'Anexo III-A Equip.'!$A$1:$F$13</definedName>
    <definedName name="_xlnm.Print_Area" localSheetId="7">'Anexo IV B - Custo Total MDO'!$B$2:$K$21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jubor</author>
  </authors>
  <commentList>
    <comment ref="D82" authorId="0">
      <text>
        <r>
          <rPr>
            <b/>
            <sz val="9"/>
            <rFont val="Arial"/>
            <charset val="134"/>
          </rPr>
          <t>jubor:</t>
        </r>
        <r>
          <rPr>
            <sz val="9"/>
            <rFont val="Arial"/>
            <charset val="134"/>
          </rPr>
          <t xml:space="preserve">
1/12 * 5% (estatística) 
esse percentual deveria ser obtido por meio de um histórico.. tomei por base o que acho que colocamos na memoria</t>
        </r>
      </text>
    </comment>
    <comment ref="E82" authorId="0">
      <text>
        <r>
          <rPr>
            <b/>
            <sz val="9"/>
            <rFont val="Arial"/>
            <charset val="134"/>
          </rPr>
          <t>jubor:</t>
        </r>
        <r>
          <rPr>
            <sz val="9"/>
            <rFont val="Arial"/>
            <charset val="134"/>
          </rPr>
          <t xml:space="preserve">
total de M1+M2 * o percentual</t>
        </r>
      </text>
    </comment>
    <comment ref="D83" authorId="0">
      <text>
        <r>
          <rPr>
            <b/>
            <sz val="9"/>
            <rFont val="Arial"/>
            <charset val="134"/>
          </rPr>
          <t>jubor:</t>
        </r>
        <r>
          <rPr>
            <sz val="9"/>
            <rFont val="Arial"/>
            <charset val="134"/>
          </rPr>
          <t xml:space="preserve">
valor do FGTS,    célula H48</t>
        </r>
      </text>
    </comment>
    <comment ref="D84" authorId="0">
      <text>
        <r>
          <rPr>
            <b/>
            <sz val="9"/>
            <rFont val="Arial"/>
            <charset val="134"/>
          </rPr>
          <t>jubor:</t>
        </r>
        <r>
          <rPr>
            <sz val="9"/>
            <rFont val="Arial"/>
            <charset val="134"/>
          </rPr>
          <t xml:space="preserve">
8%de FGTS x 40% de multa * 5%(estatística)
</t>
        </r>
      </text>
    </comment>
    <comment ref="D86" authorId="0">
      <text>
        <r>
          <rPr>
            <b/>
            <sz val="9"/>
            <rFont val="Arial"/>
            <charset val="134"/>
          </rPr>
          <t>jubor:</t>
        </r>
        <r>
          <rPr>
            <sz val="9"/>
            <rFont val="Arial"/>
            <charset val="134"/>
          </rPr>
          <t xml:space="preserve">
valor do percentual total do submódulo 2.2,  célula D49
</t>
        </r>
      </text>
    </comment>
    <comment ref="D87" authorId="0">
      <text>
        <r>
          <rPr>
            <b/>
            <sz val="9"/>
            <rFont val="Arial"/>
            <charset val="134"/>
          </rPr>
          <t>jubor:</t>
        </r>
        <r>
          <rPr>
            <sz val="9"/>
            <rFont val="Arial"/>
            <charset val="134"/>
          </rPr>
          <t xml:space="preserve">
8% de FGTS x 40% de multa x 100%</t>
        </r>
      </text>
    </comment>
    <comment ref="D94" authorId="0">
      <text>
        <r>
          <rPr>
            <b/>
            <sz val="9"/>
            <rFont val="Arial"/>
            <charset val="134"/>
          </rPr>
          <t>jubor:</t>
        </r>
        <r>
          <rPr>
            <sz val="9"/>
            <rFont val="Arial"/>
            <charset val="134"/>
          </rPr>
          <t xml:space="preserve">
remuneração + terço constitucional / pelo numero de meses
multiplica M1+M2+M3 vezes o percentual
</t>
        </r>
      </text>
    </comment>
    <comment ref="E94" authorId="0">
      <text>
        <r>
          <rPr>
            <b/>
            <sz val="9"/>
            <rFont val="Arial"/>
            <charset val="134"/>
          </rPr>
          <t>jubor:</t>
        </r>
        <r>
          <rPr>
            <sz val="9"/>
            <rFont val="Arial"/>
            <charset val="134"/>
          </rPr>
          <t xml:space="preserve">
Multiplica a soma dos módulos 1,2,3 pelo percentual</t>
        </r>
      </text>
    </comment>
    <comment ref="D95" authorId="0">
      <text>
        <r>
          <rPr>
            <b/>
            <sz val="9"/>
            <rFont val="Arial"/>
            <charset val="134"/>
          </rPr>
          <t>jubor:</t>
        </r>
        <r>
          <rPr>
            <sz val="9"/>
            <rFont val="Arial"/>
            <charset val="134"/>
          </rPr>
          <t xml:space="preserve">
número de faltas / 30 / 12</t>
        </r>
      </text>
    </comment>
    <comment ref="D96" authorId="0">
      <text>
        <r>
          <rPr>
            <b/>
            <sz val="9"/>
            <rFont val="Arial"/>
            <charset val="134"/>
          </rPr>
          <t>jubor:</t>
        </r>
        <r>
          <rPr>
            <sz val="9"/>
            <rFont val="Arial"/>
            <charset val="134"/>
          </rPr>
          <t xml:space="preserve">
5 dias / 30 dias / 12 meses * percentual médio de 1,5%</t>
        </r>
      </text>
    </comment>
    <comment ref="D97" authorId="0">
      <text>
        <r>
          <rPr>
            <b/>
            <sz val="9"/>
            <rFont val="Arial"/>
            <charset val="134"/>
          </rPr>
          <t>jubor:</t>
        </r>
        <r>
          <rPr>
            <sz val="9"/>
            <rFont val="Arial"/>
            <charset val="134"/>
          </rPr>
          <t xml:space="preserve">
15 dias / 30 dias / 12 meses * percentual médio de 0,78%
</t>
        </r>
      </text>
    </comment>
    <comment ref="D98" authorId="0">
      <text>
        <r>
          <rPr>
            <b/>
            <sz val="9"/>
            <rFont val="Arial"/>
            <charset val="134"/>
          </rPr>
          <t>jubor:</t>
        </r>
        <r>
          <rPr>
            <sz val="9"/>
            <rFont val="Arial"/>
            <charset val="134"/>
          </rPr>
          <t xml:space="preserve">
https://agendadopoder.com.br/rio-de-janeiro-tem-a-menor-taxa-de-fecundidade-do-brasil-aponta-ibge/#google_vignette - acesso em 13/02/2026, 
percentual de fecundidade: 1,35% * percentual de mulheres no contrato: supondo que metade dos auxiliares sejam mulheres, temos 50% de 2, que é 1 mulher multiplicado por 1,35% de fecundidade = 0,675%
se nao tiver mulher, zerar
4/12/12*0,675%</t>
        </r>
      </text>
    </comment>
  </commentList>
</comments>
</file>

<file path=xl/sharedStrings.xml><?xml version="1.0" encoding="utf-8"?>
<sst xmlns="http://schemas.openxmlformats.org/spreadsheetml/2006/main" count="533" uniqueCount="349">
  <si>
    <t>PRÓ-REITORIA DE ADMINISTRAÇÃO</t>
  </si>
  <si>
    <t>COORDENAÇÃO DE CONTRATOS</t>
  </si>
  <si>
    <t>ITEM 1 - Contratação, com serviços de mão de obra dedicada, de profissionais para atuação nas áreas de apoio acadêmico, inclusão educacional, acessibilidade, atendimento especializado e suporte administrativo, visando atender às demandas da instituição em suas unidades operacionais e assegurar a promoção da acessibilidade e da qualidade do ensino</t>
  </si>
  <si>
    <t>ITEM 1 - MÃO DE OBRA APOIO OPERACIONAL</t>
  </si>
  <si>
    <t>dos Equipamentos (preenchimento licitante)</t>
  </si>
  <si>
    <t>Anexo II - A - ENDEREÇO DAS UNIDADES</t>
  </si>
  <si>
    <t>Item</t>
  </si>
  <si>
    <t>Descrição</t>
  </si>
  <si>
    <t>Prédio</t>
  </si>
  <si>
    <t>Endereço</t>
  </si>
  <si>
    <t>Reitoria</t>
  </si>
  <si>
    <t>Prédio Principal: 8 andares</t>
  </si>
  <si>
    <t>Rua Miguel de Frias, 9 - Icaraí - Niterói - RJ</t>
  </si>
  <si>
    <t>Perícia Médica</t>
  </si>
  <si>
    <t>Av. Miguel de Frias, 77 - Icaraí - Niterói</t>
  </si>
  <si>
    <t>Campus do Valonguinho</t>
  </si>
  <si>
    <t>Escola de Extensão, Protocolo e outros</t>
  </si>
  <si>
    <t>Av. Visconde do Rio Branco s/n.º, bairro Centro, Niterói - RJ</t>
  </si>
  <si>
    <t>Biblioteca Central e DCE</t>
  </si>
  <si>
    <t>Facu. Administração (antiga matematica)</t>
  </si>
  <si>
    <t>Dispensário “Mazine Bueno”</t>
  </si>
  <si>
    <t>Núcleo de Animais de Laboratório - NAL</t>
  </si>
  <si>
    <t>LANTE</t>
  </si>
  <si>
    <t>Faculdades de Nutrição e Administração</t>
  </si>
  <si>
    <t>Faculdade de Odontologia</t>
  </si>
  <si>
    <t>Pórtico de Entrada Valonguinho</t>
  </si>
  <si>
    <t>Complexo Instituto de Química</t>
  </si>
  <si>
    <t xml:space="preserve">Instituto de Química </t>
  </si>
  <si>
    <t>Instituto de Química</t>
  </si>
  <si>
    <t>Complexo Inst. Biomédico</t>
  </si>
  <si>
    <t>Bloco B - DST</t>
  </si>
  <si>
    <t>Bloco C - Salas de Aula</t>
  </si>
  <si>
    <t>Bloco D - Anatômico</t>
  </si>
  <si>
    <t>Bloco E - Pesquisas</t>
  </si>
  <si>
    <t>Bloco A - Prédio Central</t>
  </si>
  <si>
    <t xml:space="preserve">Rua Professor Hernani Mello, 101 São Domingos Niterói – RJ </t>
  </si>
  <si>
    <t>Complexo Inst. Biologia</t>
  </si>
  <si>
    <t>Instituto de Biologia Bloco Principal</t>
  </si>
  <si>
    <t>Instituto de Biologia Bloco Anexo</t>
  </si>
  <si>
    <t>Prédio Salas de Aulas Biologia (Antigo Inst. Física)</t>
  </si>
  <si>
    <t>Campus do Gragoatá</t>
  </si>
  <si>
    <t>Bloco D - Faculdade de Educação</t>
  </si>
  <si>
    <t>Av. Visconde do Rio Branco s/n.º, bairro de São Domingos, Niterói - RJ</t>
  </si>
  <si>
    <t>Bloco E - Escola de Serviço Social</t>
  </si>
  <si>
    <t>Bloco F - Faculdade de Economia</t>
  </si>
  <si>
    <t>Bloco G - Instituto de Matemática e Estatística e Faculdade de Turismo</t>
  </si>
  <si>
    <t>Bloco H - Faculdade de Turismo e Hotelaria</t>
  </si>
  <si>
    <t>Biologia NOVO Bloco M - Gragoatá</t>
  </si>
  <si>
    <t>Superintendência de Documentação - SDC</t>
  </si>
  <si>
    <t>Faculdade de Educação Física - FACDEF</t>
  </si>
  <si>
    <t>Pórtico Faculdade de Educação Física</t>
  </si>
  <si>
    <t>Pórtico Principal Campus Gragoatá</t>
  </si>
  <si>
    <t>Complexo ICHF</t>
  </si>
  <si>
    <t>Bloco N - Instituto de Ciências Humanas e Filosofia - ICHF</t>
  </si>
  <si>
    <t>R. Alexandre Moura, 8 - São Domingos, Niterói - RJ, 24210-200</t>
  </si>
  <si>
    <t>Bloco O - Instituto de Ciências Humanas e Filosofia - ICHF</t>
  </si>
  <si>
    <t>Bloco P  - Instituto de Ciências Humanas e Filosofia - ICHF</t>
  </si>
  <si>
    <t>Complexo Instituto de Letras</t>
  </si>
  <si>
    <t>Bloco B - Instituto de Letras</t>
  </si>
  <si>
    <t>Bloco C - Instituto de Letras</t>
  </si>
  <si>
    <t>Campus da Praia Vermelha</t>
  </si>
  <si>
    <t>Escola de Arquitetura (e anexos)</t>
  </si>
  <si>
    <t>Rua Passo da Pátria, n.º 156, bairro São Domingos, Niterói - RJ</t>
  </si>
  <si>
    <t>Instituto de Geociências</t>
  </si>
  <si>
    <t>Biblioteca do Campus</t>
  </si>
  <si>
    <t>Horto Viveiro</t>
  </si>
  <si>
    <t>Pórtico Passos da Pátria</t>
  </si>
  <si>
    <t>Pórtico Boa Viagem</t>
  </si>
  <si>
    <t>Pórtico Avenida Litorânea</t>
  </si>
  <si>
    <t>Complexo Escola de Engenharia</t>
  </si>
  <si>
    <t>Bloco D  - Escola de Engenharia - Niterói</t>
  </si>
  <si>
    <t>Bloco  E - Escola de Engenharia Niterói</t>
  </si>
  <si>
    <t>Complexo Instituto de Computação</t>
  </si>
  <si>
    <t>Instituto de Computação - Laboratórios</t>
  </si>
  <si>
    <t>Instituto de Computação - Salas de Aula UFAS</t>
  </si>
  <si>
    <t>ADDLABS</t>
  </si>
  <si>
    <t>Complexo Instituto de Física</t>
  </si>
  <si>
    <t>Instituto de Física - Bloco F</t>
  </si>
  <si>
    <t>UFASA Física</t>
  </si>
  <si>
    <t>Complexo PROAES</t>
  </si>
  <si>
    <t>Restaurante Universitário - Gragoatá</t>
  </si>
  <si>
    <t>Restaurante Universitário - Praia Vermelha</t>
  </si>
  <si>
    <t>Restaurante Universitário - HUAP</t>
  </si>
  <si>
    <t>Rua Marquês de Paraná 303 - Centro, Niterói - RJ</t>
  </si>
  <si>
    <t>Restaurante Universitário - Reitoria</t>
  </si>
  <si>
    <t>Moradia Estudantil - Niterói</t>
  </si>
  <si>
    <t>Moradia Estudantil - Rio das Ostras</t>
  </si>
  <si>
    <t>Rua Recife. Quadra 07, Jardim Bela Vista, Rio das Ostras - RJ</t>
  </si>
  <si>
    <t xml:space="preserve"> UNIDADES ISOLADAS  NITERÓI</t>
  </si>
  <si>
    <t>Instituto de Artes e Comunicação Social - IACS</t>
  </si>
  <si>
    <t>Rua Lara Vilela, 126 - São Domingos, Niterói - RJ</t>
  </si>
  <si>
    <t>Arquivo SDC - Jurujuba</t>
  </si>
  <si>
    <t>Av. Bento Maria da Costa, 115 A - Jurujuba, Niterói - RJ</t>
  </si>
  <si>
    <t>CRIAA - Barreto</t>
  </si>
  <si>
    <t>Rua General Castrioto, 588, Barreto, Niterói - RJ</t>
  </si>
  <si>
    <t>CAJUFF e NEPHU</t>
  </si>
  <si>
    <t>Almirante Teffé, 637, Centro, Niterói - RJ</t>
  </si>
  <si>
    <t>Escola de Enfermagem</t>
  </si>
  <si>
    <t>Rua Dr. Celestino,78- Centro, Niterói - RJ</t>
  </si>
  <si>
    <t xml:space="preserve">Faculdade de Medicina </t>
  </si>
  <si>
    <t>Instituto de Saúde da Comunidade</t>
  </si>
  <si>
    <t>Rua Marquês de Paraná, 303 - Centro, Niterói - RJ</t>
  </si>
  <si>
    <t>Mequinho</t>
  </si>
  <si>
    <t>Av.  Jansem de Mello, 174/Fundos – Centro, Niterói - RJ</t>
  </si>
  <si>
    <t>Complexo Fac. Direito</t>
  </si>
  <si>
    <t>Faculdade de Direito</t>
  </si>
  <si>
    <t>Rua Presidente Pedreira,62 - Ingá, Niterói - RJ</t>
  </si>
  <si>
    <t>Faculdade de Direito II</t>
  </si>
  <si>
    <t>Rua Tiradentes, 17 - Ingá, Niterói - RJ</t>
  </si>
  <si>
    <t>Complexo Fac. Farmácia</t>
  </si>
  <si>
    <t>Faculdade de Farmácia</t>
  </si>
  <si>
    <t>Rua Mário Viana. 523 - Santa Rosa, Niterói - RJ</t>
  </si>
  <si>
    <t>Farmácia Universitária</t>
  </si>
  <si>
    <t>Rua Marquês do Paraná, 282 – Centro, Niterói - RJ</t>
  </si>
  <si>
    <t>Complexo COLUNI</t>
  </si>
  <si>
    <t>Colégio Universitário Geraldo Reis - COLUNI</t>
  </si>
  <si>
    <t>Rua Alexandre Moura, 8 - São Domingos, Niterói - RJ</t>
  </si>
  <si>
    <t>Creche UFF</t>
  </si>
  <si>
    <t>Complexo PROGRAD</t>
  </si>
  <si>
    <t>Bloco A - UFASA PROGRAD Gragoatá</t>
  </si>
  <si>
    <t>Bloco H - UFFASA PROGRAD - Praia Vermelha</t>
  </si>
  <si>
    <t>Unidades do Interior</t>
  </si>
  <si>
    <t>Escola de Engenharia de Petrópolis</t>
  </si>
  <si>
    <t>Rua Domingos Silvério, sn. Quitandinha - Petrópolis</t>
  </si>
  <si>
    <t>Instituto de Saúde de Nova Friburgo (incluindo unidade de Fonoaudiologia)</t>
  </si>
  <si>
    <t>Rua Dr. Silvio Henrique Braune, 22, Centro, Nova Friburgo - RJ</t>
  </si>
  <si>
    <t>Instituto do Noroeste Fluminense e Educação Superior</t>
  </si>
  <si>
    <t>Rua Chaim Elias, s/n.º, Centro, Santo Antônio de Pádua - RJ</t>
  </si>
  <si>
    <t>Instituto de Ciência e Tecnologia - ICT</t>
  </si>
  <si>
    <t>Instituto de Humanidades e Saúde - IHS</t>
  </si>
  <si>
    <t>Serviço de Psicologia Aplicada (SPA) Rio das Ostras</t>
  </si>
  <si>
    <t>Pólo Univ. de Macaé (incluindo prédio novo)</t>
  </si>
  <si>
    <t>Av. Aluízio da Silva Gomes, 50 - Granja dos Cavaleiros - Macaé</t>
  </si>
  <si>
    <t>Pólo Campos Goytacazes (incluindo SPA)</t>
  </si>
  <si>
    <t>Rua José do Patrocínio, 71 - Campos dos Goytacazes - RJ</t>
  </si>
  <si>
    <t>Complexo Faculdade de Veterinária</t>
  </si>
  <si>
    <t>Faculdade de Veterinária</t>
  </si>
  <si>
    <t>Rua Vital Brazil Filho, 64 - Vital Brazil, Niteroi - RJ</t>
  </si>
  <si>
    <t>Hospital Veterinário - HUVET</t>
  </si>
  <si>
    <t>Núcleo Experimental de Iguaba</t>
  </si>
  <si>
    <t>Rod. Amaral Peixoto, Km 100 - Iguaba Grande - RJ</t>
  </si>
  <si>
    <t>Fazenda Escola da Faculdade de Veterinária</t>
  </si>
  <si>
    <t>Rod. RJ 122, Km 32 - Funchal - Cachoeira de Macacu - RJ</t>
  </si>
  <si>
    <t>Complexo Volta Redonda</t>
  </si>
  <si>
    <t>Escola de Engenharia Industrial e Metalúrgica de Volta Redonda</t>
  </si>
  <si>
    <t>Av. dos Trabalhadores, 420 - Volta Redonda - RJ</t>
  </si>
  <si>
    <t>Instituto de Ciências Humanas  e Sociais de VR</t>
  </si>
  <si>
    <t>Rua Desembargador Ellys Hermidyo Figueira 783 - Aterrado - Volta Redonda</t>
  </si>
  <si>
    <t>Instituto de Ciências Exatas de VR</t>
  </si>
  <si>
    <t>Complexo Angra dos Reis</t>
  </si>
  <si>
    <t>Instituto de Educação de Angra dos Reis</t>
  </si>
  <si>
    <t>Av. do Trabalhador, 179 - Jacuecanga - Angra dos Reis</t>
  </si>
  <si>
    <t>Angra dos Reis II</t>
  </si>
  <si>
    <t>Av. Vereador Benedito Adelino - Retiro, Angra dos Reis - RJ</t>
  </si>
  <si>
    <t>Anexo II - B - Composição dos salários</t>
  </si>
  <si>
    <t>Descrição/Especificação</t>
  </si>
  <si>
    <t>Quantidade de Pessoal</t>
  </si>
  <si>
    <t>CCT RJ000952/2026</t>
  </si>
  <si>
    <t>Febrapils</t>
  </si>
  <si>
    <t>Média dos salários (Proad)</t>
  </si>
  <si>
    <t>Tradutor e Intérprete de Línguas Superior 30 horas</t>
  </si>
  <si>
    <t>Tradutor e Intérprete de Línguas Mestrado/Doutorado 30 horas</t>
  </si>
  <si>
    <t>Transcritor de Sistema Braile 30 horas</t>
  </si>
  <si>
    <t>Profissional Especializado em Educação Inclusiva- AEE 40 horas</t>
  </si>
  <si>
    <t>Profissional Ledor /transcritor 30 horas</t>
  </si>
  <si>
    <t>Psicopedagogo 40 horas</t>
  </si>
  <si>
    <t>Cuidador de Alunos</t>
  </si>
  <si>
    <r>
      <rPr>
        <b/>
        <sz val="9"/>
        <rFont val="Verdana"/>
        <charset val="134"/>
      </rPr>
      <t>Anexo III - A - PLANILHA DE COMPOSIÇÃO DE CUSTOS E FORMAÇÃO DE PREÇOS</t>
    </r>
    <r>
      <rPr>
        <sz val="9"/>
        <rFont val="Verdana"/>
        <charset val="134"/>
      </rPr>
      <t xml:space="preserve"> (Anexo VII da I.N. da SLTI/MPOG n.º 5 de 26/Maio/2017			</t>
    </r>
  </si>
  <si>
    <t>Disponibilização de Equipamentos para os postos de Libras Superior</t>
  </si>
  <si>
    <t>Qnt</t>
  </si>
  <si>
    <t>Valor unitário</t>
  </si>
  <si>
    <t>Valor Total</t>
  </si>
  <si>
    <t>Contratação de serviço para controle de ponto eletrônico, através de software, a ser instalado em computador convencional, sem necessidade de relógio físico específico, com as seguintes especificações mínimas: software de controle de ponto eletrônico, com suporte mínimo a 30 (trinta) colaboradores, controle biométrico, com solução de gestão e controle da jornada, notificações de atrasos, horas extras, alerta de suspeita de fraudes, bloqueio da batida em razão de férias, licença ou desligamento, com custódia dos arquivos de ponto em servidores na nuvem, apto à instalação em aparelho de computação com suporte ao sistema operacional Windows e celulares com sistema android e ios. Incluso treinamento, configuração e suporte.</t>
  </si>
  <si>
    <t>Total da Solução</t>
  </si>
  <si>
    <t xml:space="preserve">Total dos equipamentos por mês </t>
  </si>
  <si>
    <t>Total dos equipamentos por  posto mensal (30 postos)</t>
  </si>
  <si>
    <r>
      <rPr>
        <b/>
        <sz val="9"/>
        <rFont val="Verdana"/>
        <charset val="134"/>
      </rPr>
      <t>Anexo III - B - PLANILHA DE COMPOSIÇÃO DE CUSTOS E FORMAÇÃO DE PREÇOS</t>
    </r>
    <r>
      <rPr>
        <sz val="9"/>
        <rFont val="Verdana"/>
        <charset val="134"/>
      </rPr>
      <t xml:space="preserve"> </t>
    </r>
  </si>
  <si>
    <t>COMPOSIÇÃO DE CUSTO DE UNIFORME PARA OS CARGOS DE LIBRAS, TRANSCRITOR, LEDOR, PEEI, PSICOPEDAGOGO, CUIDADOR DE ALUNOS</t>
  </si>
  <si>
    <t>ITEM</t>
  </si>
  <si>
    <t>DISCRIMINAÇÃO UNIFORME</t>
  </si>
  <si>
    <t>QUANT. ANUAL POR FUNCIONÁRIO</t>
  </si>
  <si>
    <t>VALOR UNITÁRIO</t>
  </si>
  <si>
    <t>VALOR TOTAL</t>
  </si>
  <si>
    <t>CAMISA UNIFORME, MATERIAL ALGODÃO E POLIÉSTER, TIPO MANGA CURTA, TIPO COLARINHO GOLA POLO, COR VARIADA, TAMANHO SOB MEDIDA,  com destaque nas costas escrito A SERVIÇO DA UFF, e brasão/emblema da contratada. (2 blusas por semestre)</t>
  </si>
  <si>
    <t>Calça Jeans Tradicional (2 por semestre)</t>
  </si>
  <si>
    <t>Crachá funcional, em pvc, com foto, nome e cargo.</t>
  </si>
  <si>
    <t>Meias: meia  adulto, em tecido poliéster na cor preta. (4 pares por semestre)</t>
  </si>
  <si>
    <t>Valor mensal por funcionário</t>
  </si>
  <si>
    <t>Quantidade estimada por ano, sendo 2 (dois) conjuntos, conforme segue: 1o Conjunto a ser fornecido na execução do serviço: 2 Camisetas, 2 Calça Jeans, 4 pares de meia, O 2o Conjunto, após seis meses de execução do contrato será composto por: 2 Camisetas, 2 calças jeans, 4 pares de meia ou quando apresentarem defeito ou desgastes, independente do prazo mínimo estabelecido.</t>
  </si>
  <si>
    <t>Anexo IV-A  - FORMAÇÃO CUSTOS POSTOS GRUPO 1</t>
  </si>
  <si>
    <t>MÃO-DE-OBRA VINCULADA À EXECUÇÃO CONTRATUAL</t>
  </si>
  <si>
    <t>Dados para composição dos custos referentes a mão de obra</t>
  </si>
  <si>
    <t>Regime tributário da Licitante</t>
  </si>
  <si>
    <r>
      <rPr>
        <b/>
        <sz val="11"/>
        <color theme="1"/>
        <rFont val="Calibri"/>
        <charset val="134"/>
      </rPr>
      <t xml:space="preserve">Documento Comprobatório </t>
    </r>
    <r>
      <rPr>
        <b/>
        <i/>
        <sz val="11"/>
        <color theme="1"/>
        <rFont val="Calibri"/>
        <charset val="134"/>
      </rPr>
      <t>*Anexar Comprovante</t>
    </r>
  </si>
  <si>
    <r>
      <rPr>
        <b/>
        <sz val="11"/>
        <color theme="1"/>
        <rFont val="Calibri"/>
        <charset val="134"/>
      </rPr>
      <t>ACT/CCT/DCT</t>
    </r>
    <r>
      <rPr>
        <sz val="11"/>
        <color theme="1"/>
        <rFont val="Calibri"/>
        <charset val="134"/>
      </rPr>
      <t xml:space="preserve"> </t>
    </r>
    <r>
      <rPr>
        <i/>
        <sz val="8"/>
        <color theme="1"/>
        <rFont val="Calibri"/>
        <charset val="134"/>
      </rPr>
      <t>inclusive aditivos se houver</t>
    </r>
  </si>
  <si>
    <t>Entidade Sindical da Empresa</t>
  </si>
  <si>
    <t>Entidade Sindical dos Empregados</t>
  </si>
  <si>
    <t>Número de Registro</t>
  </si>
  <si>
    <t>Início Vigência</t>
  </si>
  <si>
    <t>Fim Vigência</t>
  </si>
  <si>
    <t>Descrição Cargos</t>
  </si>
  <si>
    <t>Dias/Mês</t>
  </si>
  <si>
    <t>Posto</t>
  </si>
  <si>
    <t>CBO</t>
  </si>
  <si>
    <t>Salário</t>
  </si>
  <si>
    <t>Carga Horária</t>
  </si>
  <si>
    <t xml:space="preserve">Tradutor e Intérprete de Línguas Superior </t>
  </si>
  <si>
    <t>2614-25</t>
  </si>
  <si>
    <t>30 horas</t>
  </si>
  <si>
    <t>Tradutor e Intérprete de Línguas Mestrado/Doutorado</t>
  </si>
  <si>
    <t>Transcritor de Sistema Braile / Ledor</t>
  </si>
  <si>
    <t>PEEI e Psicopedagogo</t>
  </si>
  <si>
    <t>2394-25</t>
  </si>
  <si>
    <t>40 horas</t>
  </si>
  <si>
    <t>5162-20</t>
  </si>
  <si>
    <t>MÓDULO 1 : COMPOSIÇÃO DA REMUNERAÇÃO</t>
  </si>
  <si>
    <t>Composição da Remuneração</t>
  </si>
  <si>
    <t>Valor(R$)</t>
  </si>
  <si>
    <t>A</t>
  </si>
  <si>
    <t>Salário Base</t>
  </si>
  <si>
    <t>B</t>
  </si>
  <si>
    <t xml:space="preserve">Adicional de Periculosidade </t>
  </si>
  <si>
    <t>C</t>
  </si>
  <si>
    <t>Adicional de Insalubridade (20% Grau médio NR 15)</t>
  </si>
  <si>
    <t>D</t>
  </si>
  <si>
    <t>Adicional Noturno</t>
  </si>
  <si>
    <t>E</t>
  </si>
  <si>
    <t>Adicional de hora extra 50% (estimativa de 20h/mês)</t>
  </si>
  <si>
    <t>F</t>
  </si>
  <si>
    <t>Adicional de hora extra 100% (estimativa de 10h/mês)</t>
  </si>
  <si>
    <t>Subtotal do módulo 1 para base de cálculo para apuração dos valores de férias, 13º, aviso prévio e FGTS correspondentes a essas verbas.</t>
  </si>
  <si>
    <t>G</t>
  </si>
  <si>
    <t>Outros (Reflexo do Adicional de hora extra 50% no RSR)</t>
  </si>
  <si>
    <t>H</t>
  </si>
  <si>
    <t>Outros (Reflexo do Adicional de hora extra 100% no RSR)</t>
  </si>
  <si>
    <t>Total de Remuneração para cálculo do Sumodulo 2.2</t>
  </si>
  <si>
    <t>MÓDULO 2: ENCARGOS E BENEFÍCIOS ANUAIS, MENSAIS E DIÁRIOS</t>
  </si>
  <si>
    <t>Submódulo 2.1 - 13º (décimo terceiro) Salário, Férias e Adicional de Férias</t>
  </si>
  <si>
    <t>13º (décimo terceiro) Salário</t>
  </si>
  <si>
    <t>Férias e Adicional de Férias</t>
  </si>
  <si>
    <t>Total</t>
  </si>
  <si>
    <t xml:space="preserve">BASE DE CÁLCULO PARA MÓDULO 2.2 </t>
  </si>
  <si>
    <t>Submódulo 2.2 - Encargos Previdenciários (GPS), Fundo de Garantia por Tempo de Serviço (FGTS) e outras contribuições</t>
  </si>
  <si>
    <t>2.2</t>
  </si>
  <si>
    <t>GPS, FGTS e outras contribuições</t>
  </si>
  <si>
    <t>%</t>
  </si>
  <si>
    <t>INSS</t>
  </si>
  <si>
    <t>Salário Educação</t>
  </si>
  <si>
    <r>
      <rPr>
        <sz val="11"/>
        <color theme="1"/>
        <rFont val="Calibri"/>
        <charset val="134"/>
      </rPr>
      <t xml:space="preserve">Seguro acidente do trabalho </t>
    </r>
    <r>
      <rPr>
        <sz val="11"/>
        <color rgb="FFFF0000"/>
        <rFont val="Calibri"/>
        <charset val="134"/>
      </rPr>
      <t>(+FAP de 2%) x (RAT de 3%)</t>
    </r>
  </si>
  <si>
    <t>SESI ou SESC</t>
  </si>
  <si>
    <t>SENAI ou SENAC</t>
  </si>
  <si>
    <t>SEBRAE</t>
  </si>
  <si>
    <t>INCRA</t>
  </si>
  <si>
    <t>FGTS</t>
  </si>
  <si>
    <t>TOTAL</t>
  </si>
  <si>
    <t>Itens não aplicáveis a Optantes do SIMPLES</t>
  </si>
  <si>
    <t>Submódulo 2.3 - Benefícios Mensais e Diários</t>
  </si>
  <si>
    <t>2.3</t>
  </si>
  <si>
    <t>Benefícios Mensais e Diários</t>
  </si>
  <si>
    <t xml:space="preserve">Transporte -Cláusula 21ª da CCT - considerando 2 passagens/dia (BUI) - Benefício para renda mensal inferior ou igual a R$3.205,20. Rendas superiores, 2 bilhetes diários de R$9,40. </t>
  </si>
  <si>
    <t>Transporte -Cláusula 21ª da CCT - considerando 4 passagens/dia  Para aqueles funcionários que não são habilitados ao BUI, o custo será de 4 passagens por dia, ao custo de R$5,60 (Tarifa Niterói)</t>
  </si>
  <si>
    <t>Ticket Alimentação - Cláusula 20ª da CCT</t>
  </si>
  <si>
    <r>
      <rPr>
        <sz val="11"/>
        <color theme="1"/>
        <rFont val="Calibri"/>
        <charset val="134"/>
      </rPr>
      <t xml:space="preserve">Benefício </t>
    </r>
    <r>
      <rPr>
        <sz val="11"/>
        <rFont val="Calibri"/>
        <charset val="134"/>
      </rPr>
      <t>Social Familiar - Cláusula 26ª da CCT</t>
    </r>
  </si>
  <si>
    <t>Outros</t>
  </si>
  <si>
    <t>-</t>
  </si>
  <si>
    <t>Total de Benefícios Mensais e Diários</t>
  </si>
  <si>
    <t>Quadro-Resumo do Módulo 2 - Encargos e Benefícios anuais, mensais e diários</t>
  </si>
  <si>
    <t>Encargos e Benefícios Anuais, Mensais e Diários</t>
  </si>
  <si>
    <t>Valor (R$)</t>
  </si>
  <si>
    <t>2.1</t>
  </si>
  <si>
    <t>13º (décimo terceiro) Salário, Férias e Adicional de Férias</t>
  </si>
  <si>
    <t xml:space="preserve">MÓDULO 1 + MÓDULO 2 </t>
  </si>
  <si>
    <t>MÓDULO 3: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</si>
  <si>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</si>
  <si>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</si>
  <si>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</si>
  <si>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</si>
  <si>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</si>
  <si>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</si>
  <si>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</si>
  <si>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t>MÓDULO 1 + MÓDULO 2 + MÓDULO 3</t>
  </si>
  <si>
    <t>MÓDULO 4: CUSTO DE REPOSIÇÃO DO PROFISSIONAL AUSENTE</t>
  </si>
  <si>
    <t>4.1</t>
  </si>
  <si>
    <t>Submódulo 4.1. Ausências legais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</si>
  <si>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</si>
  <si>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</si>
  <si>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</si>
  <si>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</si>
  <si>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</si>
  <si>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 (especificar)</t>
  </si>
  <si>
    <t>Quadro-Resumo do Módulo 4 - Custo de Reposição do Profissional Ausente</t>
  </si>
  <si>
    <t>Custo de reposição</t>
  </si>
  <si>
    <t>Ausências legais</t>
  </si>
  <si>
    <t>4.2</t>
  </si>
  <si>
    <t>Intrajornada</t>
  </si>
  <si>
    <t>MÓDULO 5: INSUMOS DIVERSOS</t>
  </si>
  <si>
    <t>Insumos Diversos</t>
  </si>
  <si>
    <t>Uniformes E EPIS</t>
  </si>
  <si>
    <t>Materiais</t>
  </si>
  <si>
    <t>Equipamentos</t>
  </si>
  <si>
    <t xml:space="preserve">Outros </t>
  </si>
  <si>
    <t>Total de Insumos Diversos</t>
  </si>
  <si>
    <t>MÓDULO 1 + MÓDULO 2 + MÓDULO 3 + MÓDULO 4 + MÓDULO 5</t>
  </si>
  <si>
    <t>MÓDULO 6: CUSTOS INDIRETOS, TRIBUTOS E LUCRO – (LUCRO REAL) - alterar quando for presumido</t>
  </si>
  <si>
    <t>Custos Indiretos, Tributos e Lucro</t>
  </si>
  <si>
    <t>Custos Indiretos</t>
  </si>
  <si>
    <t>Lucro</t>
  </si>
  <si>
    <t xml:space="preserve">  FATURAMENTO  (MT + M6A + M6B)</t>
  </si>
  <si>
    <t>CÁLCULO POR DENTRO</t>
  </si>
  <si>
    <t>Tributos</t>
  </si>
  <si>
    <t>C.1) Tributos Federais (PIS = 1,65% e COFINS = 7,60%)</t>
  </si>
  <si>
    <t>C.2) Tributos Estaduais (especificar)</t>
  </si>
  <si>
    <t>C.3) Tributos Municipais (ISS = 5,0%)</t>
  </si>
  <si>
    <t>C.4) Outros tributos (especificar)</t>
  </si>
  <si>
    <t>Quadro-resumo do Custo por Empregado (LUCRO REAL)</t>
  </si>
  <si>
    <t>LUCRO REAL</t>
  </si>
  <si>
    <t>Mão-de-obra vinculada à execução contratual (valor por empregado)</t>
  </si>
  <si>
    <t>Módulo 1 - Composição da Remuneração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</si>
  <si>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</si>
  <si>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</si>
  <si>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</si>
  <si>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</si>
  <si>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</si>
  <si>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</si>
  <si>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</si>
  <si>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FATOR K</t>
  </si>
  <si>
    <t>INSTRUÇÃO NORMATIVA SEGES /MGI Nº 147, DE 13 DE ABRIL DE 2026</t>
  </si>
  <si>
    <t>PARA ESTA CONTRATAÇÃO O QUANTITATIVO ESTIMADO MÁXIMO É DE 15 (APROX. 20%) TRABALHADORES (AS), PODENDO, CASO QUANDO DA EFETIVAÇÃO, ESTE VALOR SER SUPLEMENTADO POR TERMO APOSTILAMENTO, DESDE QUE COMPROVADO OS CUSTOS MÍNIMOS OBRIGATÓRIOS</t>
  </si>
  <si>
    <t>MÓDULO 1: CUSTOS INDIRETOS, TRIBUTOS E LUCRO – (LUCRO REAL) - alterar quando for presumido</t>
  </si>
  <si>
    <t xml:space="preserve">BASE DE CÁLCULO </t>
  </si>
  <si>
    <t>(PLANILHA A SER FORNECIDA PELA PROPONENTE EM PAPEL TIMBRADO)</t>
  </si>
  <si>
    <r>
      <rPr>
        <sz val="9"/>
        <color theme="1"/>
        <rFont val="Arial"/>
        <charset val="134"/>
      </rPr>
      <t xml:space="preserve">EMPRESA </t>
    </r>
    <r>
      <rPr>
        <sz val="9"/>
        <color rgb="FFFF0000"/>
        <rFont val="Arial"/>
        <charset val="134"/>
      </rPr>
      <t>(nome da empresa)</t>
    </r>
  </si>
  <si>
    <r>
      <rPr>
        <sz val="9"/>
        <color theme="1"/>
        <rFont val="Arial"/>
        <charset val="134"/>
      </rPr>
      <t>CNPJ N.º :</t>
    </r>
    <r>
      <rPr>
        <sz val="9"/>
        <color rgb="FFFF0000"/>
        <rFont val="Arial"/>
        <charset val="134"/>
      </rPr>
      <t xml:space="preserve"> (n.º do CNPJ)</t>
    </r>
  </si>
  <si>
    <t>ANEXO IV- B</t>
  </si>
  <si>
    <r>
      <rPr>
        <b/>
        <sz val="9"/>
        <color theme="1"/>
        <rFont val="Arial"/>
        <charset val="134"/>
      </rPr>
      <t>PLANILHA DE COMPOSIÇÃO DE CUSTOS E FORMAÇÃO DE PREÇOS</t>
    </r>
    <r>
      <rPr>
        <sz val="9"/>
        <color theme="1"/>
        <rFont val="Arial"/>
        <charset val="134"/>
      </rPr>
      <t xml:space="preserve"> (Anexo VII da I.N. da SLTI/MPOG n.º 5 de 26/Maio/2017			</t>
    </r>
  </si>
  <si>
    <t>Processo 23069.156633/2025-49</t>
  </si>
  <si>
    <t>Custo total da contratação</t>
  </si>
  <si>
    <t>GRUPO 01</t>
  </si>
  <si>
    <t>DISCRIMINAÇÃO DO POSTO</t>
  </si>
  <si>
    <t>CATSER a ser registrado Compras.gov</t>
  </si>
  <si>
    <t>POSTOS</t>
  </si>
  <si>
    <t>FUNCIONÁRIOS</t>
  </si>
  <si>
    <t>Total a ser Registrado Compras.gov</t>
  </si>
  <si>
    <t>VALOR MENSAL POR POSTO</t>
  </si>
  <si>
    <t>TOTAL MENSAL</t>
  </si>
  <si>
    <t>TOTAL ANUAL</t>
  </si>
  <si>
    <t>Diárias (máximo de 5 diárias/mês)</t>
  </si>
  <si>
    <t>REEMBOLSO CRECHE (VALOR PAGO APENAS APÓS COMPROVAÇÃO DA CONTRATADA) Preencher Anexo IV-B</t>
  </si>
  <si>
    <t>Observação: o item Diárias não é objeto de lance apesar do sistema permitir os lances, e não pode ser alterado, sob pena de Recusa da Proposta. Ou seja, haverá recusa imediata da proposta caso a licitante altere o lance (valor).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</si>
</sst>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R$ &quot;* #,##0.00_-;&quot;-R$ &quot;* #,##0.00_-;_-&quot;R$ &quot;* \-??_-;_-@_-"/>
    <numFmt numFmtId="181" formatCode="_(&quot;R$ &quot;* #,##0.00_);_(&quot;R$ &quot;* \(#,##0.00\);_(&quot;R$ &quot;* &quot;-&quot;??_);_(@_)"/>
    <numFmt numFmtId="182" formatCode="&quot;R$&quot;\ #,##0.0000"/>
    <numFmt numFmtId="183" formatCode="&quot;R$&quot;\ #,##0.00"/>
    <numFmt numFmtId="184" formatCode="&quot;R$&quot;\ #,##0.00;[Red]\-&quot;R$&quot;\ #,##0.00"/>
    <numFmt numFmtId="185" formatCode="_-&quot;R$&quot;\ * #,##0.00_-;\-&quot;R$&quot;\ * #,##0.00_-;_-&quot;R$&quot;\ * &quot;-&quot;??_-;_-@"/>
    <numFmt numFmtId="186" formatCode="#,##0.00_);\(#,##0.00\)"/>
    <numFmt numFmtId="187" formatCode="0.0000%"/>
    <numFmt numFmtId="188" formatCode="0.000%"/>
    <numFmt numFmtId="189" formatCode="0.000000%"/>
    <numFmt numFmtId="190" formatCode="0.00000%"/>
    <numFmt numFmtId="191" formatCode="0.00_);[Red]\(0.00\)"/>
    <numFmt numFmtId="192" formatCode="0.0000_);[Red]\(0.0000\)"/>
    <numFmt numFmtId="193" formatCode="_-[$R$-416]\ * #,##0.00_-;\-[$R$-416]\ * #,##0.00_-;_-[$R$-416]\ * &quot;-&quot;??_-;_-@"/>
  </numFmts>
  <fonts count="60">
    <font>
      <sz val="11"/>
      <color theme="1"/>
      <name val="Calibri"/>
      <charset val="134"/>
      <scheme val="minor"/>
    </font>
    <font>
      <sz val="10"/>
      <color rgb="FFFF0000"/>
      <name val="Arial"/>
      <charset val="134"/>
    </font>
    <font>
      <sz val="11"/>
      <color theme="1"/>
      <name val="Calibri"/>
      <charset val="134"/>
    </font>
    <font>
      <sz val="9"/>
      <color theme="1"/>
      <name val="Arial"/>
      <charset val="134"/>
    </font>
    <font>
      <b/>
      <sz val="9"/>
      <color rgb="FFFF0000"/>
      <name val="Arial"/>
      <charset val="134"/>
    </font>
    <font>
      <b/>
      <sz val="9"/>
      <color theme="1"/>
      <name val="Arial"/>
      <charset val="134"/>
    </font>
    <font>
      <b/>
      <sz val="9"/>
      <color theme="1"/>
      <name val="Verdana"/>
      <charset val="134"/>
    </font>
    <font>
      <b/>
      <sz val="10"/>
      <color theme="1"/>
      <name val="Arial"/>
      <charset val="134"/>
    </font>
    <font>
      <sz val="11"/>
      <name val="Calibri"/>
      <charset val="134"/>
    </font>
    <font>
      <b/>
      <sz val="11"/>
      <color theme="1"/>
      <name val="Calibri"/>
      <charset val="134"/>
    </font>
    <font>
      <b/>
      <sz val="11"/>
      <color rgb="FFFF0000"/>
      <name val="Calibri"/>
      <charset val="134"/>
    </font>
    <font>
      <sz val="12"/>
      <color theme="1"/>
      <name val="Calibri"/>
      <charset val="134"/>
      <scheme val="minor"/>
    </font>
    <font>
      <sz val="11"/>
      <color rgb="FFFF0000"/>
      <name val="Calibri"/>
      <charset val="134"/>
    </font>
    <font>
      <sz val="11"/>
      <color rgb="FF000000"/>
      <name val="Calibri"/>
      <charset val="134"/>
    </font>
    <font>
      <sz val="11"/>
      <color rgb="FFFF0000"/>
      <name val="Calibri"/>
      <charset val="134"/>
      <scheme val="minor"/>
    </font>
    <font>
      <b/>
      <sz val="11"/>
      <color rgb="FFFF0000"/>
      <name val="Calibri"/>
      <charset val="134"/>
      <scheme val="minor"/>
    </font>
    <font>
      <b/>
      <sz val="14"/>
      <color theme="1"/>
      <name val="Calibri"/>
      <charset val="134"/>
    </font>
    <font>
      <b/>
      <sz val="10"/>
      <color theme="1"/>
      <name val="Calibri"/>
      <charset val="134"/>
    </font>
    <font>
      <sz val="11"/>
      <color rgb="FF0C326F"/>
      <name val="Calibri"/>
      <charset val="134"/>
    </font>
    <font>
      <b/>
      <sz val="11"/>
      <color rgb="FF0033CC"/>
      <name val="Calibri"/>
      <charset val="134"/>
      <scheme val="minor"/>
    </font>
    <font>
      <b/>
      <sz val="11"/>
      <name val="Calibri"/>
      <charset val="134"/>
      <scheme val="minor"/>
    </font>
    <font>
      <b/>
      <sz val="11"/>
      <color rgb="FF000000"/>
      <name val="Calibri"/>
      <charset val="134"/>
    </font>
    <font>
      <b/>
      <sz val="11"/>
      <color theme="1"/>
      <name val="Calibri"/>
      <charset val="134"/>
      <scheme val="minor"/>
    </font>
    <font>
      <b/>
      <sz val="11"/>
      <name val="Calibri"/>
      <charset val="134"/>
    </font>
    <font>
      <sz val="11"/>
      <color rgb="FF800080"/>
      <name val="Calibri"/>
      <charset val="134"/>
    </font>
    <font>
      <b/>
      <sz val="12"/>
      <color theme="1"/>
      <name val="Calibri"/>
      <charset val="134"/>
      <scheme val="minor"/>
    </font>
    <font>
      <b/>
      <sz val="10"/>
      <color theme="1"/>
      <name val="Calibri"/>
      <charset val="134"/>
      <scheme val="minor"/>
    </font>
    <font>
      <b/>
      <sz val="9"/>
      <name val="Verdana"/>
      <charset val="134"/>
    </font>
    <font>
      <sz val="10"/>
      <name val="Calibri"/>
      <charset val="134"/>
      <scheme val="minor"/>
    </font>
    <font>
      <sz val="10"/>
      <color theme="1"/>
      <name val="Calibri"/>
      <charset val="134"/>
      <scheme val="minor"/>
    </font>
    <font>
      <b/>
      <sz val="10"/>
      <name val="Calibri"/>
      <charset val="134"/>
      <scheme val="minor"/>
    </font>
    <font>
      <b/>
      <i/>
      <sz val="10"/>
      <color theme="1"/>
      <name val="Calibri"/>
      <charset val="134"/>
      <scheme val="minor"/>
    </font>
    <font>
      <b/>
      <sz val="14"/>
      <color rgb="FFFF0000"/>
      <name val="Calibri"/>
      <charset val="134"/>
      <scheme val="minor"/>
    </font>
    <font>
      <b/>
      <sz val="12"/>
      <color rgb="FFFFFFFF"/>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sz val="9"/>
      <name val="Verdana"/>
      <charset val="134"/>
    </font>
    <font>
      <b/>
      <i/>
      <sz val="11"/>
      <color theme="1"/>
      <name val="Calibri"/>
      <charset val="134"/>
    </font>
    <font>
      <i/>
      <sz val="8"/>
      <color theme="1"/>
      <name val="Calibri"/>
      <charset val="134"/>
    </font>
    <font>
      <sz val="9"/>
      <color rgb="FFFF0000"/>
      <name val="Arial"/>
      <charset val="134"/>
    </font>
    <font>
      <b/>
      <sz val="9"/>
      <name val="Arial"/>
      <charset val="134"/>
    </font>
    <font>
      <sz val="9"/>
      <name val="Arial"/>
      <charset val="134"/>
    </font>
  </fonts>
  <fills count="49">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4C6E7"/>
        <bgColor rgb="FFB4C6E7"/>
      </patternFill>
    </fill>
    <fill>
      <patternFill patternType="solid">
        <fgColor indexed="9"/>
        <bgColor indexed="26"/>
      </patternFill>
    </fill>
    <fill>
      <patternFill patternType="solid">
        <fgColor rgb="FFD9E2F3"/>
        <bgColor rgb="FFD9E2F3"/>
      </patternFill>
    </fill>
    <fill>
      <patternFill patternType="solid">
        <fgColor theme="8" tint="0.599993896298105"/>
        <bgColor indexed="64"/>
      </patternFill>
    </fill>
    <fill>
      <patternFill patternType="solid">
        <fgColor theme="9" tint="0.399914548173467"/>
        <bgColor indexed="64"/>
      </patternFill>
    </fill>
    <fill>
      <patternFill patternType="solid">
        <fgColor theme="0"/>
        <bgColor theme="0"/>
      </patternFill>
    </fill>
    <fill>
      <patternFill patternType="solid">
        <fgColor theme="4" tint="0.799890133365886"/>
        <bgColor indexed="64"/>
      </patternFill>
    </fill>
    <fill>
      <patternFill patternType="solid">
        <fgColor rgb="FFFFFF00"/>
        <bgColor indexed="64"/>
      </patternFill>
    </fill>
    <fill>
      <patternFill patternType="solid">
        <fgColor rgb="FFFFFF00"/>
        <bgColor rgb="FFFFFFFF"/>
      </patternFill>
    </fill>
    <fill>
      <patternFill patternType="solid">
        <fgColor theme="9" tint="0.399945066682943"/>
        <bgColor indexed="64"/>
      </patternFill>
    </fill>
    <fill>
      <patternFill patternType="solid">
        <fgColor theme="4" tint="0.599993896298105"/>
        <bgColor rgb="FFFFFFFF"/>
      </patternFill>
    </fill>
    <fill>
      <patternFill patternType="solid">
        <fgColor theme="9" tint="0.399975585192419"/>
        <bgColor indexed="64"/>
      </patternFill>
    </fill>
    <fill>
      <patternFill patternType="solid">
        <fgColor theme="9" tint="0.399975585192419"/>
        <bgColor rgb="FFFFFFFF"/>
      </patternFill>
    </fill>
    <fill>
      <patternFill patternType="solid">
        <fgColor theme="0" tint="-0.149937437055574"/>
        <bgColor indexed="64"/>
      </patternFill>
    </fill>
    <fill>
      <patternFill patternType="solid">
        <fgColor theme="4" tint="0.599993896298105"/>
        <bgColor indexed="64"/>
      </patternFill>
    </fill>
    <fill>
      <patternFill patternType="solid">
        <fgColor theme="0"/>
        <bgColor indexed="64"/>
      </patternFill>
    </fill>
    <fill>
      <patternFill patternType="solid">
        <fgColor theme="4" tint="0.799981688894314"/>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auto="1"/>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top style="thin">
        <color rgb="FF000000"/>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176" fontId="29" fillId="0" borderId="0" applyFont="0" applyFill="0" applyBorder="0" applyAlignment="0" applyProtection="0">
      <alignment vertical="center"/>
    </xf>
    <xf numFmtId="177" fontId="29" fillId="0" borderId="0" applyFont="0" applyFill="0" applyBorder="0" applyAlignment="0" applyProtection="0">
      <alignment vertical="center"/>
    </xf>
    <xf numFmtId="9" fontId="29" fillId="0" borderId="0" applyFont="0" applyFill="0" applyBorder="0" applyAlignment="0" applyProtection="0">
      <alignment vertical="center"/>
    </xf>
    <xf numFmtId="178" fontId="29" fillId="0" borderId="0" applyFont="0" applyFill="0" applyBorder="0" applyAlignment="0" applyProtection="0">
      <alignment vertical="center"/>
    </xf>
    <xf numFmtId="179" fontId="29"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9" fillId="22" borderId="49"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50" applyNumberFormat="0" applyFill="0" applyAlignment="0" applyProtection="0">
      <alignment vertical="center"/>
    </xf>
    <xf numFmtId="0" fontId="40" fillId="0" borderId="50" applyNumberFormat="0" applyFill="0" applyAlignment="0" applyProtection="0">
      <alignment vertical="center"/>
    </xf>
    <xf numFmtId="0" fontId="41" fillId="0" borderId="51" applyNumberFormat="0" applyFill="0" applyAlignment="0" applyProtection="0">
      <alignment vertical="center"/>
    </xf>
    <xf numFmtId="0" fontId="41" fillId="0" borderId="0" applyNumberFormat="0" applyFill="0" applyBorder="0" applyAlignment="0" applyProtection="0">
      <alignment vertical="center"/>
    </xf>
    <xf numFmtId="0" fontId="42" fillId="23" borderId="52" applyNumberFormat="0" applyAlignment="0" applyProtection="0">
      <alignment vertical="center"/>
    </xf>
    <xf numFmtId="0" fontId="43" fillId="24" borderId="53" applyNumberFormat="0" applyAlignment="0" applyProtection="0">
      <alignment vertical="center"/>
    </xf>
    <xf numFmtId="0" fontId="44" fillId="24" borderId="52" applyNumberFormat="0" applyAlignment="0" applyProtection="0">
      <alignment vertical="center"/>
    </xf>
    <xf numFmtId="0" fontId="45" fillId="25" borderId="54" applyNumberFormat="0" applyAlignment="0" applyProtection="0">
      <alignment vertical="center"/>
    </xf>
    <xf numFmtId="0" fontId="46" fillId="0" borderId="55" applyNumberFormat="0" applyFill="0" applyAlignment="0" applyProtection="0">
      <alignment vertical="center"/>
    </xf>
    <xf numFmtId="0" fontId="47" fillId="0" borderId="56" applyNumberFormat="0" applyFill="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2" fillId="20" borderId="0" applyNumberFormat="0" applyBorder="0" applyAlignment="0" applyProtection="0">
      <alignment vertical="center"/>
    </xf>
    <xf numFmtId="0" fontId="52" fillId="18"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51" fillId="35" borderId="0" applyNumberFormat="0" applyBorder="0" applyAlignment="0" applyProtection="0">
      <alignment vertical="center"/>
    </xf>
    <xf numFmtId="0" fontId="52" fillId="36" borderId="0" applyNumberFormat="0" applyBorder="0" applyAlignment="0" applyProtection="0">
      <alignment vertical="center"/>
    </xf>
    <xf numFmtId="0" fontId="52" fillId="37" borderId="0" applyNumberFormat="0" applyBorder="0" applyAlignment="0" applyProtection="0">
      <alignment vertical="center"/>
    </xf>
    <xf numFmtId="0" fontId="51" fillId="38" borderId="0" applyNumberFormat="0" applyBorder="0" applyAlignment="0" applyProtection="0">
      <alignment vertical="center"/>
    </xf>
    <xf numFmtId="0" fontId="51" fillId="39" borderId="0" applyNumberFormat="0" applyBorder="0" applyAlignment="0" applyProtection="0">
      <alignment vertical="center"/>
    </xf>
    <xf numFmtId="0" fontId="52" fillId="40" borderId="0" applyNumberFormat="0" applyBorder="0" applyAlignment="0" applyProtection="0">
      <alignment vertical="center"/>
    </xf>
    <xf numFmtId="0" fontId="52" fillId="41" borderId="0" applyNumberFormat="0" applyBorder="0" applyAlignment="0" applyProtection="0">
      <alignment vertical="center"/>
    </xf>
    <xf numFmtId="0" fontId="51" fillId="42" borderId="0" applyNumberFormat="0" applyBorder="0" applyAlignment="0" applyProtection="0">
      <alignment vertical="center"/>
    </xf>
    <xf numFmtId="0" fontId="51" fillId="43" borderId="0" applyNumberFormat="0" applyBorder="0" applyAlignment="0" applyProtection="0">
      <alignment vertical="center"/>
    </xf>
    <xf numFmtId="0" fontId="52" fillId="44" borderId="0" applyNumberFormat="0" applyBorder="0" applyAlignment="0" applyProtection="0">
      <alignment vertical="center"/>
    </xf>
    <xf numFmtId="0" fontId="52" fillId="7"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2" fillId="47" borderId="0" applyNumberFormat="0" applyBorder="0" applyAlignment="0" applyProtection="0">
      <alignment vertical="center"/>
    </xf>
    <xf numFmtId="0" fontId="52" fillId="48" borderId="0" applyNumberFormat="0" applyBorder="0" applyAlignment="0" applyProtection="0">
      <alignment vertical="center"/>
    </xf>
    <xf numFmtId="0" fontId="51" fillId="15" borderId="0" applyNumberFormat="0" applyBorder="0" applyAlignment="0" applyProtection="0">
      <alignment vertical="center"/>
    </xf>
    <xf numFmtId="177" fontId="0" fillId="0" borderId="0" applyFont="0" applyFill="0" applyBorder="0" applyAlignment="0" applyProtection="0"/>
    <xf numFmtId="180" fontId="53" fillId="0" borderId="0" applyFont="0" applyFill="0" applyBorder="0" applyAlignment="0" applyProtection="0"/>
    <xf numFmtId="181" fontId="54" fillId="0" borderId="0" applyFont="0" applyFill="0" applyBorder="0" applyAlignment="0" applyProtection="0"/>
    <xf numFmtId="0" fontId="53" fillId="0" borderId="0"/>
    <xf numFmtId="0" fontId="0" fillId="0" borderId="0"/>
    <xf numFmtId="0" fontId="54" fillId="0" borderId="0"/>
    <xf numFmtId="0" fontId="0" fillId="0" borderId="0"/>
    <xf numFmtId="9" fontId="0" fillId="0" borderId="0" applyFont="0" applyFill="0" applyBorder="0" applyAlignment="0" applyProtection="0"/>
  </cellStyleXfs>
  <cellXfs count="346">
    <xf numFmtId="0" fontId="0" fillId="0" borderId="0" xfId="0"/>
    <xf numFmtId="0" fontId="1" fillId="0" borderId="0" xfId="0" applyFont="1" applyAlignment="1">
      <alignment horizontal="center"/>
    </xf>
    <xf numFmtId="0" fontId="2" fillId="2" borderId="0" xfId="0" applyFont="1" applyFill="1" applyAlignment="1">
      <alignment vertic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shrinkToFit="1" readingOrder="1"/>
    </xf>
    <xf numFmtId="0" fontId="6" fillId="0" borderId="0" xfId="0" applyFont="1" applyAlignment="1">
      <alignment horizontal="center" vertical="center" wrapText="1"/>
    </xf>
    <xf numFmtId="0" fontId="5" fillId="0" borderId="0" xfId="0" applyFont="1" applyAlignment="1">
      <alignment horizontal="center"/>
    </xf>
    <xf numFmtId="0" fontId="2" fillId="2" borderId="0" xfId="0" applyFont="1" applyFill="1" applyAlignment="1">
      <alignment horizontal="center" vertical="center"/>
    </xf>
    <xf numFmtId="0" fontId="7" fillId="3" borderId="1" xfId="0" applyFont="1" applyFill="1" applyBorder="1" applyAlignment="1">
      <alignment horizontal="center"/>
    </xf>
    <xf numFmtId="0" fontId="8" fillId="0" borderId="2" xfId="0" applyFont="1" applyBorder="1"/>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3" fontId="2" fillId="0" borderId="5" xfId="0" applyNumberFormat="1" applyFont="1" applyBorder="1" applyAlignment="1">
      <alignment horizontal="center" vertical="center" wrapText="1"/>
    </xf>
    <xf numFmtId="0" fontId="11" fillId="0" borderId="5" xfId="0" applyFont="1" applyBorder="1" applyAlignment="1">
      <alignment horizontal="center" vertical="center"/>
    </xf>
    <xf numFmtId="182" fontId="12" fillId="2" borderId="5" xfId="0" applyNumberFormat="1" applyFont="1" applyFill="1" applyBorder="1" applyAlignment="1">
      <alignment horizontal="center" vertical="center"/>
    </xf>
    <xf numFmtId="183" fontId="2" fillId="2" borderId="5" xfId="0" applyNumberFormat="1" applyFont="1" applyFill="1" applyBorder="1" applyAlignment="1">
      <alignment horizontal="center" vertical="center"/>
    </xf>
    <xf numFmtId="183" fontId="12" fillId="2" borderId="5" xfId="0" applyNumberFormat="1" applyFont="1" applyFill="1" applyBorder="1" applyAlignment="1">
      <alignment horizontal="center" vertical="center"/>
    </xf>
    <xf numFmtId="3" fontId="13"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0" fontId="2" fillId="0" borderId="5" xfId="0" applyFont="1" applyBorder="1" applyAlignment="1">
      <alignment horizontal="left"/>
    </xf>
    <xf numFmtId="182" fontId="14" fillId="0" borderId="5" xfId="0" applyNumberFormat="1" applyFont="1" applyBorder="1" applyAlignment="1">
      <alignment horizontal="center" vertical="center"/>
    </xf>
    <xf numFmtId="182" fontId="14" fillId="0" borderId="7" xfId="0" applyNumberFormat="1" applyFont="1" applyBorder="1" applyAlignment="1">
      <alignment horizontal="center" vertical="center"/>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7" xfId="0" applyFont="1" applyBorder="1" applyAlignment="1">
      <alignment horizontal="center" vertical="center"/>
    </xf>
    <xf numFmtId="0" fontId="2" fillId="0" borderId="8" xfId="0" applyFont="1" applyBorder="1" applyAlignment="1">
      <alignment horizontal="center" vertical="center"/>
    </xf>
    <xf numFmtId="0" fontId="10" fillId="0" borderId="5" xfId="0" applyFont="1" applyBorder="1" applyAlignment="1">
      <alignment horizontal="left" wrapText="1"/>
    </xf>
    <xf numFmtId="0" fontId="10" fillId="0" borderId="7" xfId="0" applyFont="1" applyBorder="1" applyAlignment="1">
      <alignment horizontal="left" wrapText="1"/>
    </xf>
    <xf numFmtId="183" fontId="12" fillId="2" borderId="7" xfId="0" applyNumberFormat="1" applyFont="1" applyFill="1" applyBorder="1" applyAlignment="1">
      <alignment horizontal="center" vertical="center"/>
    </xf>
    <xf numFmtId="0" fontId="9" fillId="4" borderId="9" xfId="0" applyFont="1" applyFill="1" applyBorder="1" applyAlignment="1">
      <alignment horizontal="center" vertical="center" wrapText="1"/>
    </xf>
    <xf numFmtId="0" fontId="8" fillId="0" borderId="10" xfId="0" applyFont="1" applyBorder="1"/>
    <xf numFmtId="3" fontId="9" fillId="4" borderId="10" xfId="0" applyNumberFormat="1" applyFont="1" applyFill="1" applyBorder="1" applyAlignment="1">
      <alignment horizontal="center" vertical="center" wrapText="1"/>
    </xf>
    <xf numFmtId="0" fontId="9" fillId="4" borderId="10" xfId="0" applyFont="1" applyFill="1" applyBorder="1" applyAlignment="1">
      <alignment horizontal="center" vertical="center" wrapText="1"/>
    </xf>
    <xf numFmtId="183" fontId="9" fillId="4" borderId="10" xfId="0" applyNumberFormat="1"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0" xfId="0" applyFont="1" applyFill="1" applyAlignment="1">
      <alignment horizontal="center" vertical="center" wrapText="1"/>
    </xf>
    <xf numFmtId="0" fontId="2" fillId="0" borderId="0" xfId="0" applyFont="1" applyAlignment="1">
      <alignment horizontal="center"/>
    </xf>
    <xf numFmtId="0" fontId="0" fillId="0" borderId="0" xfId="55"/>
    <xf numFmtId="0" fontId="0" fillId="0" borderId="0" xfId="55" applyAlignment="1">
      <alignment wrapText="1"/>
    </xf>
    <xf numFmtId="0" fontId="16" fillId="0" borderId="0" xfId="55" applyFont="1" applyAlignment="1">
      <alignment horizontal="center" wrapText="1"/>
    </xf>
    <xf numFmtId="0" fontId="2" fillId="0" borderId="0" xfId="55" applyFont="1"/>
    <xf numFmtId="0" fontId="16" fillId="0" borderId="0" xfId="55" applyFont="1" applyAlignment="1">
      <alignment horizontal="center"/>
    </xf>
    <xf numFmtId="0" fontId="2" fillId="0" borderId="0" xfId="55" applyFont="1" applyAlignment="1">
      <alignment wrapText="1"/>
    </xf>
    <xf numFmtId="0" fontId="10" fillId="0" borderId="0" xfId="55" applyFont="1" applyAlignment="1">
      <alignment horizontal="center" vertical="center" shrinkToFit="1" readingOrder="1"/>
    </xf>
    <xf numFmtId="0" fontId="9" fillId="0" borderId="0" xfId="55" applyFont="1" applyAlignment="1">
      <alignment horizontal="left" vertical="center" wrapText="1"/>
    </xf>
    <xf numFmtId="0" fontId="9" fillId="2" borderId="0" xfId="55" applyFont="1" applyFill="1" applyAlignment="1">
      <alignment horizontal="center" vertical="center" wrapText="1"/>
    </xf>
    <xf numFmtId="0" fontId="8" fillId="0" borderId="0" xfId="55" applyFont="1"/>
    <xf numFmtId="0" fontId="9" fillId="6" borderId="12" xfId="55" applyFont="1" applyFill="1" applyBorder="1" applyAlignment="1">
      <alignment horizontal="left" vertical="center" wrapText="1"/>
    </xf>
    <xf numFmtId="0" fontId="8" fillId="0" borderId="13" xfId="55" applyFont="1" applyBorder="1"/>
    <xf numFmtId="0" fontId="9" fillId="6" borderId="14" xfId="55" applyFont="1" applyFill="1" applyBorder="1" applyAlignment="1">
      <alignment horizontal="center" vertical="center" wrapText="1"/>
    </xf>
    <xf numFmtId="0" fontId="9" fillId="6" borderId="15" xfId="55" applyFont="1" applyFill="1" applyBorder="1" applyAlignment="1">
      <alignment horizontal="center" vertical="center" wrapText="1"/>
    </xf>
    <xf numFmtId="0" fontId="2" fillId="2" borderId="16" xfId="55" applyFont="1" applyFill="1" applyBorder="1" applyAlignment="1">
      <alignment horizontal="center" vertical="center"/>
    </xf>
    <xf numFmtId="0" fontId="8" fillId="0" borderId="17" xfId="55" applyFont="1" applyBorder="1"/>
    <xf numFmtId="0" fontId="8" fillId="0" borderId="18" xfId="55" applyFont="1" applyBorder="1" applyAlignment="1">
      <alignment horizontal="center" wrapText="1"/>
    </xf>
    <xf numFmtId="0" fontId="8" fillId="0" borderId="19" xfId="55" applyFont="1" applyBorder="1" applyAlignment="1">
      <alignment horizontal="center" wrapText="1"/>
    </xf>
    <xf numFmtId="0" fontId="2" fillId="2" borderId="0" xfId="55" applyFont="1" applyFill="1" applyAlignment="1">
      <alignment vertical="center"/>
    </xf>
    <xf numFmtId="0" fontId="17" fillId="2" borderId="0" xfId="55" applyFont="1" applyFill="1" applyAlignment="1">
      <alignment horizontal="left" vertical="center" wrapText="1"/>
    </xf>
    <xf numFmtId="0" fontId="17" fillId="2" borderId="0" xfId="55" applyFont="1" applyFill="1" applyAlignment="1">
      <alignment horizontal="center" vertical="center"/>
    </xf>
    <xf numFmtId="0" fontId="18" fillId="0" borderId="0" xfId="55" applyFont="1" applyAlignment="1">
      <alignment horizontal="center" vertical="center" wrapText="1"/>
    </xf>
    <xf numFmtId="0" fontId="10" fillId="0" borderId="0" xfId="55" applyFont="1" applyAlignment="1">
      <alignment horizontal="center" vertical="center" wrapText="1"/>
    </xf>
    <xf numFmtId="0" fontId="2" fillId="0" borderId="0" xfId="55" applyFont="1" applyAlignment="1">
      <alignment vertical="center"/>
    </xf>
    <xf numFmtId="2" fontId="9" fillId="2" borderId="0" xfId="55" applyNumberFormat="1" applyFont="1" applyFill="1" applyAlignment="1">
      <alignment horizontal="center" vertical="center"/>
    </xf>
    <xf numFmtId="0" fontId="9" fillId="6" borderId="1" xfId="55" applyFont="1" applyFill="1" applyBorder="1" applyAlignment="1">
      <alignment horizontal="center" vertical="center" wrapText="1"/>
    </xf>
    <xf numFmtId="0" fontId="9" fillId="6" borderId="2" xfId="55" applyFont="1" applyFill="1" applyBorder="1" applyAlignment="1">
      <alignment horizontal="center" vertical="center" wrapText="1"/>
    </xf>
    <xf numFmtId="0" fontId="9" fillId="6" borderId="2" xfId="55" applyFont="1" applyFill="1" applyBorder="1" applyAlignment="1">
      <alignment vertical="center"/>
    </xf>
    <xf numFmtId="0" fontId="9" fillId="6" borderId="20" xfId="55" applyFont="1" applyFill="1" applyBorder="1" applyAlignment="1">
      <alignment vertical="center" wrapText="1"/>
    </xf>
    <xf numFmtId="0" fontId="9" fillId="0" borderId="4" xfId="55" applyFont="1" applyBorder="1" applyAlignment="1">
      <alignment horizontal="center" vertical="center"/>
    </xf>
    <xf numFmtId="0" fontId="9" fillId="0" borderId="5" xfId="55" applyFont="1" applyBorder="1" applyAlignment="1">
      <alignment horizontal="left" vertical="center" wrapText="1"/>
    </xf>
    <xf numFmtId="0" fontId="9" fillId="0" borderId="5" xfId="55" applyFont="1" applyBorder="1" applyAlignment="1">
      <alignment horizontal="center" vertical="center" wrapText="1"/>
    </xf>
    <xf numFmtId="184" fontId="2" fillId="0" borderId="21" xfId="55" applyNumberFormat="1" applyFont="1" applyBorder="1"/>
    <xf numFmtId="0" fontId="2" fillId="0" borderId="4" xfId="55" applyFont="1" applyBorder="1" applyAlignment="1">
      <alignment horizontal="center" vertical="center"/>
    </xf>
    <xf numFmtId="0" fontId="2" fillId="0" borderId="5" xfId="55" applyFont="1" applyBorder="1" applyAlignment="1">
      <alignment horizontal="left" vertical="center" wrapText="1"/>
    </xf>
    <xf numFmtId="10" fontId="2" fillId="2" borderId="5" xfId="56" applyNumberFormat="1" applyFont="1" applyFill="1" applyBorder="1" applyAlignment="1">
      <alignment horizontal="center" vertical="center"/>
    </xf>
    <xf numFmtId="0" fontId="19" fillId="7" borderId="5" xfId="52" applyFont="1" applyFill="1" applyBorder="1" applyAlignment="1">
      <alignment vertical="center" wrapText="1"/>
    </xf>
    <xf numFmtId="0" fontId="20" fillId="8" borderId="5" xfId="55" applyFont="1" applyFill="1" applyBorder="1" applyAlignment="1">
      <alignment horizontal="center" vertical="center"/>
    </xf>
    <xf numFmtId="0" fontId="2" fillId="2" borderId="5" xfId="55" applyFont="1" applyFill="1" applyBorder="1" applyAlignment="1">
      <alignment horizontal="center" vertical="center"/>
    </xf>
    <xf numFmtId="0" fontId="2" fillId="0" borderId="21" xfId="55" applyFont="1" applyBorder="1"/>
    <xf numFmtId="9" fontId="2" fillId="0" borderId="5" xfId="56" applyFont="1" applyBorder="1" applyAlignment="1">
      <alignment horizontal="center" vertical="center"/>
    </xf>
    <xf numFmtId="0" fontId="2" fillId="0" borderId="9" xfId="55" applyFont="1" applyBorder="1" applyAlignment="1">
      <alignment horizontal="center" vertical="center"/>
    </xf>
    <xf numFmtId="0" fontId="9" fillId="0" borderId="10" xfId="55" applyFont="1" applyBorder="1" applyAlignment="1">
      <alignment horizontal="left" vertical="center" wrapText="1"/>
    </xf>
    <xf numFmtId="10" fontId="9" fillId="2" borderId="10" xfId="56" applyNumberFormat="1" applyFont="1" applyFill="1" applyBorder="1" applyAlignment="1">
      <alignment horizontal="center" vertical="center"/>
    </xf>
    <xf numFmtId="184" fontId="9" fillId="0" borderId="22" xfId="55" applyNumberFormat="1" applyFont="1" applyBorder="1"/>
    <xf numFmtId="0" fontId="2" fillId="2" borderId="0" xfId="55" applyFont="1" applyFill="1" applyAlignment="1">
      <alignment vertical="center" wrapText="1"/>
    </xf>
    <xf numFmtId="0" fontId="0" fillId="0" borderId="0" xfId="0" applyAlignment="1">
      <alignment wrapText="1"/>
    </xf>
    <xf numFmtId="0" fontId="16" fillId="0" borderId="0" xfId="0" applyFont="1" applyAlignment="1">
      <alignment horizontal="center" wrapText="1"/>
    </xf>
    <xf numFmtId="0" fontId="2" fillId="0" borderId="0" xfId="0" applyFont="1"/>
    <xf numFmtId="0" fontId="16" fillId="0" borderId="0" xfId="0" applyFont="1" applyAlignment="1">
      <alignment horizontal="center"/>
    </xf>
    <xf numFmtId="0" fontId="2" fillId="0" borderId="0" xfId="0" applyFont="1" applyAlignment="1">
      <alignment wrapText="1"/>
    </xf>
    <xf numFmtId="0" fontId="10" fillId="0" borderId="0" xfId="0" applyFont="1" applyAlignment="1">
      <alignment horizontal="center" vertical="center" shrinkToFit="1" readingOrder="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8" fillId="0" borderId="0" xfId="0" applyFont="1"/>
    <xf numFmtId="0" fontId="9" fillId="6" borderId="23" xfId="0" applyFont="1" applyFill="1" applyBorder="1" applyAlignment="1">
      <alignment horizontal="left" vertical="center" wrapText="1"/>
    </xf>
    <xf numFmtId="0" fontId="8" fillId="0" borderId="24" xfId="0" applyFont="1" applyBorder="1"/>
    <xf numFmtId="0" fontId="9" fillId="6" borderId="25"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2" fillId="2" borderId="27" xfId="0" applyFont="1" applyFill="1" applyBorder="1" applyAlignment="1">
      <alignment horizontal="center" vertical="center"/>
    </xf>
    <xf numFmtId="0" fontId="8" fillId="0" borderId="28" xfId="0" applyFont="1" applyBorder="1"/>
    <xf numFmtId="0" fontId="8" fillId="0" borderId="29" xfId="0" applyFont="1" applyBorder="1" applyAlignment="1">
      <alignment horizontal="center" wrapText="1"/>
    </xf>
    <xf numFmtId="0" fontId="8" fillId="0" borderId="30" xfId="0" applyFont="1" applyBorder="1" applyAlignment="1">
      <alignment horizont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xf>
    <xf numFmtId="0" fontId="2" fillId="6" borderId="23" xfId="0" applyFont="1" applyFill="1" applyBorder="1" applyAlignment="1">
      <alignment horizontal="left" vertical="center"/>
    </xf>
    <xf numFmtId="0" fontId="8" fillId="0" borderId="26" xfId="0" applyFont="1" applyBorder="1"/>
    <xf numFmtId="0" fontId="13" fillId="9" borderId="31" xfId="0" applyFont="1" applyFill="1" applyBorder="1" applyAlignment="1">
      <alignment horizontal="left" vertical="center" wrapText="1"/>
    </xf>
    <xf numFmtId="0" fontId="8" fillId="0" borderId="32" xfId="0" applyFont="1" applyBorder="1"/>
    <xf numFmtId="0" fontId="8" fillId="0" borderId="33" xfId="0" applyFont="1" applyBorder="1" applyAlignment="1">
      <alignment horizontal="center" wrapText="1"/>
    </xf>
    <xf numFmtId="0" fontId="8" fillId="0" borderId="34" xfId="0" applyFont="1" applyBorder="1" applyAlignment="1">
      <alignment horizontal="center" wrapText="1"/>
    </xf>
    <xf numFmtId="0" fontId="21" fillId="9" borderId="31"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9" fillId="6" borderId="1" xfId="0" applyFont="1" applyFill="1" applyBorder="1" applyAlignment="1">
      <alignment horizontal="center" vertical="center"/>
    </xf>
    <xf numFmtId="0" fontId="8" fillId="0" borderId="20" xfId="0" applyFont="1" applyBorder="1"/>
    <xf numFmtId="0" fontId="9" fillId="9" borderId="0" xfId="0" applyFont="1" applyFill="1" applyAlignment="1">
      <alignment vertical="center"/>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21" xfId="0" applyFont="1" applyFill="1" applyBorder="1" applyAlignment="1">
      <alignment horizontal="center" vertical="center"/>
    </xf>
    <xf numFmtId="0" fontId="2" fillId="2" borderId="4" xfId="0" applyFont="1" applyFill="1" applyBorder="1" applyAlignment="1">
      <alignment vertical="center"/>
    </xf>
    <xf numFmtId="0" fontId="11" fillId="0" borderId="5" xfId="0" applyFont="1" applyBorder="1" applyAlignment="1">
      <alignment horizontal="center" wrapText="1"/>
    </xf>
    <xf numFmtId="183" fontId="11" fillId="0" borderId="5" xfId="0" applyNumberFormat="1" applyFont="1" applyBorder="1" applyAlignment="1">
      <alignment horizontal="center"/>
    </xf>
    <xf numFmtId="183" fontId="9" fillId="2" borderId="21" xfId="0" applyNumberFormat="1" applyFont="1" applyFill="1" applyBorder="1" applyAlignment="1">
      <alignment horizontal="center" vertical="center"/>
    </xf>
    <xf numFmtId="0" fontId="11" fillId="0" borderId="5" xfId="0" applyFont="1" applyBorder="1" applyAlignment="1">
      <alignment horizontal="left" vertical="center"/>
    </xf>
    <xf numFmtId="0" fontId="2" fillId="2" borderId="0" xfId="0" applyFont="1" applyFill="1" applyAlignment="1">
      <alignment vertical="center" wrapText="1"/>
    </xf>
    <xf numFmtId="0" fontId="22" fillId="10" borderId="2"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0" borderId="5" xfId="0" applyFont="1" applyBorder="1" applyAlignment="1">
      <alignment horizontal="left" vertical="center"/>
    </xf>
    <xf numFmtId="0" fontId="8" fillId="0" borderId="5" xfId="0" applyFont="1" applyBorder="1"/>
    <xf numFmtId="0" fontId="9" fillId="0" borderId="5" xfId="0" applyFont="1" applyBorder="1" applyAlignment="1">
      <alignment vertical="center"/>
    </xf>
    <xf numFmtId="0" fontId="9" fillId="0" borderId="21" xfId="0" applyFont="1" applyBorder="1" applyAlignment="1">
      <alignment vertical="center"/>
    </xf>
    <xf numFmtId="0" fontId="2" fillId="2" borderId="4" xfId="0" applyFont="1" applyFill="1" applyBorder="1" applyAlignment="1">
      <alignment horizontal="center" vertical="center"/>
    </xf>
    <xf numFmtId="0" fontId="2" fillId="0" borderId="5" xfId="0" applyFont="1" applyBorder="1" applyAlignment="1">
      <alignment horizontal="left" vertical="center"/>
    </xf>
    <xf numFmtId="183" fontId="2" fillId="0" borderId="5" xfId="0" applyNumberFormat="1" applyFont="1" applyBorder="1"/>
    <xf numFmtId="183" fontId="2" fillId="0" borderId="21" xfId="0" applyNumberFormat="1" applyFont="1" applyBorder="1"/>
    <xf numFmtId="183" fontId="2" fillId="2" borderId="5" xfId="0" applyNumberFormat="1" applyFont="1" applyFill="1" applyBorder="1" applyAlignment="1">
      <alignment vertical="center"/>
    </xf>
    <xf numFmtId="183" fontId="2" fillId="2" borderId="21" xfId="0" applyNumberFormat="1" applyFont="1" applyFill="1" applyBorder="1" applyAlignment="1">
      <alignment vertical="center"/>
    </xf>
    <xf numFmtId="0" fontId="2" fillId="0" borderId="5" xfId="0" applyFont="1" applyBorder="1"/>
    <xf numFmtId="183" fontId="2" fillId="2" borderId="21" xfId="0" applyNumberFormat="1" applyFont="1" applyFill="1" applyBorder="1" applyAlignment="1">
      <alignment horizontal="center" vertical="center"/>
    </xf>
    <xf numFmtId="0" fontId="2" fillId="9" borderId="5" xfId="0" applyFont="1" applyFill="1" applyBorder="1" applyAlignment="1">
      <alignment horizontal="left" vertical="center" wrapText="1"/>
    </xf>
    <xf numFmtId="0" fontId="2" fillId="0" borderId="21" xfId="0" applyFont="1" applyBorder="1"/>
    <xf numFmtId="0" fontId="9" fillId="9" borderId="5" xfId="0" applyFont="1" applyFill="1" applyBorder="1" applyAlignment="1">
      <alignment horizontal="left" vertical="center" wrapText="1"/>
    </xf>
    <xf numFmtId="0" fontId="23" fillId="0" borderId="5" xfId="0" applyFont="1" applyBorder="1"/>
    <xf numFmtId="185" fontId="9" fillId="0" borderId="5" xfId="0" applyNumberFormat="1" applyFont="1" applyBorder="1" applyAlignment="1">
      <alignment vertical="center"/>
    </xf>
    <xf numFmtId="185" fontId="9" fillId="0" borderId="21" xfId="0" applyNumberFormat="1" applyFont="1" applyBorder="1" applyAlignment="1">
      <alignment vertical="center"/>
    </xf>
    <xf numFmtId="185" fontId="2" fillId="0" borderId="5" xfId="0" applyNumberFormat="1" applyFont="1" applyBorder="1" applyAlignment="1">
      <alignment vertical="center"/>
    </xf>
    <xf numFmtId="0" fontId="2" fillId="2" borderId="9" xfId="0" applyFont="1" applyFill="1" applyBorder="1" applyAlignment="1">
      <alignment vertical="center"/>
    </xf>
    <xf numFmtId="0" fontId="9" fillId="0" borderId="10" xfId="0" applyFont="1" applyBorder="1" applyAlignment="1">
      <alignment horizontal="left" vertical="center"/>
    </xf>
    <xf numFmtId="185" fontId="9" fillId="0" borderId="10" xfId="0" applyNumberFormat="1" applyFont="1" applyBorder="1" applyAlignment="1">
      <alignment vertical="center"/>
    </xf>
    <xf numFmtId="185" fontId="9" fillId="0" borderId="22" xfId="0" applyNumberFormat="1" applyFont="1" applyBorder="1" applyAlignment="1">
      <alignment vertical="center"/>
    </xf>
    <xf numFmtId="0" fontId="9" fillId="0" borderId="0" xfId="0" applyFont="1" applyAlignment="1">
      <alignment horizontal="left" vertical="center"/>
    </xf>
    <xf numFmtId="185" fontId="9" fillId="0" borderId="0" xfId="0" applyNumberFormat="1" applyFont="1" applyAlignment="1">
      <alignment vertical="center"/>
    </xf>
    <xf numFmtId="0" fontId="2" fillId="0" borderId="0" xfId="0" applyFont="1" applyAlignment="1">
      <alignment horizontal="center" vertical="center"/>
    </xf>
    <xf numFmtId="0" fontId="9" fillId="6" borderId="1" xfId="0" applyFont="1" applyFill="1" applyBorder="1" applyAlignment="1">
      <alignment horizontal="left" vertical="center"/>
    </xf>
    <xf numFmtId="0" fontId="9" fillId="0" borderId="4" xfId="0" applyFont="1" applyBorder="1" applyAlignment="1">
      <alignment horizontal="left" vertical="center" wrapText="1"/>
    </xf>
    <xf numFmtId="0" fontId="8" fillId="0" borderId="5" xfId="0" applyFont="1" applyBorder="1" applyAlignment="1">
      <alignment wrapText="1"/>
    </xf>
    <xf numFmtId="0" fontId="2" fillId="0" borderId="5" xfId="0" applyFont="1" applyBorder="1" applyAlignment="1">
      <alignment vertical="center"/>
    </xf>
    <xf numFmtId="0" fontId="2" fillId="0" borderId="5" xfId="0" applyFont="1" applyBorder="1" applyAlignment="1">
      <alignment vertical="center" wrapText="1"/>
    </xf>
    <xf numFmtId="185" fontId="13" fillId="2" borderId="5" xfId="0" applyNumberFormat="1" applyFont="1" applyFill="1" applyBorder="1" applyAlignment="1">
      <alignment vertical="center"/>
    </xf>
    <xf numFmtId="0" fontId="9" fillId="0" borderId="5" xfId="0" applyFont="1" applyBorder="1" applyAlignment="1">
      <alignment vertical="center" wrapText="1"/>
    </xf>
    <xf numFmtId="185" fontId="9" fillId="2" borderId="5" xfId="0" applyNumberFormat="1" applyFont="1" applyFill="1" applyBorder="1" applyAlignment="1">
      <alignment vertical="center"/>
    </xf>
    <xf numFmtId="0" fontId="9" fillId="0" borderId="0" xfId="0" applyFont="1" applyAlignment="1">
      <alignment vertical="center"/>
    </xf>
    <xf numFmtId="0" fontId="9" fillId="0" borderId="0" xfId="0" applyFont="1" applyAlignment="1">
      <alignment vertical="center" wrapText="1"/>
    </xf>
    <xf numFmtId="185" fontId="9" fillId="2" borderId="0" xfId="0" applyNumberFormat="1" applyFont="1" applyFill="1" applyAlignment="1">
      <alignment vertical="center"/>
    </xf>
    <xf numFmtId="0" fontId="10" fillId="11" borderId="5" xfId="0" applyFont="1" applyFill="1" applyBorder="1" applyAlignment="1">
      <alignment horizontal="right" vertical="center"/>
    </xf>
    <xf numFmtId="185" fontId="10" fillId="12" borderId="5" xfId="0" applyNumberFormat="1" applyFont="1" applyFill="1" applyBorder="1" applyAlignment="1">
      <alignment vertical="center"/>
    </xf>
    <xf numFmtId="0" fontId="9" fillId="6" borderId="1" xfId="0" applyFont="1" applyFill="1" applyBorder="1" applyAlignment="1">
      <alignment horizontal="lef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5" xfId="0" applyFont="1" applyBorder="1" applyAlignment="1">
      <alignment horizontal="center"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2" fontId="2" fillId="2" borderId="5" xfId="0" applyNumberFormat="1" applyFont="1" applyFill="1" applyBorder="1" applyAlignment="1">
      <alignment horizontal="center" vertical="center"/>
    </xf>
    <xf numFmtId="0" fontId="24" fillId="0" borderId="35" xfId="0" applyFont="1" applyBorder="1" applyAlignment="1">
      <alignment vertical="center" wrapText="1"/>
    </xf>
    <xf numFmtId="0" fontId="24" fillId="0" borderId="36" xfId="0" applyFont="1" applyBorder="1" applyAlignment="1">
      <alignment vertical="center" wrapText="1"/>
    </xf>
    <xf numFmtId="2" fontId="24" fillId="2" borderId="5" xfId="0" applyNumberFormat="1" applyFont="1" applyFill="1" applyBorder="1" applyAlignment="1">
      <alignment horizontal="center" vertical="center"/>
    </xf>
    <xf numFmtId="185" fontId="24" fillId="2" borderId="5" xfId="0" applyNumberFormat="1" applyFont="1" applyFill="1" applyBorder="1" applyAlignment="1">
      <alignment vertical="center"/>
    </xf>
    <xf numFmtId="0" fontId="9" fillId="0" borderId="37" xfId="0" applyFont="1" applyBorder="1" applyAlignment="1">
      <alignment vertical="center" wrapText="1"/>
    </xf>
    <xf numFmtId="0" fontId="9" fillId="0" borderId="38" xfId="0" applyFont="1" applyBorder="1" applyAlignment="1">
      <alignment vertical="center" wrapText="1"/>
    </xf>
    <xf numFmtId="2" fontId="9" fillId="2" borderId="10" xfId="0" applyNumberFormat="1" applyFont="1" applyFill="1" applyBorder="1" applyAlignment="1">
      <alignment horizontal="center" vertical="center"/>
    </xf>
    <xf numFmtId="185" fontId="9" fillId="2" borderId="10" xfId="0" applyNumberFormat="1" applyFont="1" applyFill="1" applyBorder="1" applyAlignment="1">
      <alignment vertical="center"/>
    </xf>
    <xf numFmtId="0" fontId="24" fillId="2" borderId="0" xfId="0" applyFont="1" applyFill="1" applyAlignment="1">
      <alignment vertical="center"/>
    </xf>
    <xf numFmtId="0" fontId="24" fillId="2" borderId="0" xfId="0" applyFont="1" applyFill="1" applyAlignment="1">
      <alignment vertical="center" wrapText="1"/>
    </xf>
    <xf numFmtId="0" fontId="21" fillId="6" borderId="1" xfId="0" applyFont="1" applyFill="1" applyBorder="1" applyAlignment="1">
      <alignment horizontal="left" vertical="center"/>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184" fontId="2" fillId="0" borderId="5" xfId="0" applyNumberFormat="1" applyFont="1" applyBorder="1" applyAlignment="1">
      <alignment vertical="center"/>
    </xf>
    <xf numFmtId="0" fontId="9" fillId="0" borderId="37" xfId="0" applyFont="1" applyBorder="1" applyAlignment="1">
      <alignment horizontal="left" vertical="center"/>
    </xf>
    <xf numFmtId="0" fontId="9" fillId="0" borderId="38" xfId="0" applyFont="1" applyBorder="1" applyAlignment="1">
      <alignment horizontal="left" vertical="center"/>
    </xf>
    <xf numFmtId="186" fontId="9" fillId="0" borderId="0" xfId="0" applyNumberFormat="1" applyFont="1" applyAlignment="1">
      <alignment horizontal="center" vertical="center"/>
    </xf>
    <xf numFmtId="0" fontId="2" fillId="2" borderId="4" xfId="0" applyFont="1" applyFill="1" applyBorder="1" applyAlignment="1">
      <alignment horizontal="left" vertical="center"/>
    </xf>
    <xf numFmtId="186" fontId="9" fillId="0" borderId="5" xfId="0" applyNumberFormat="1" applyFont="1" applyBorder="1" applyAlignment="1">
      <alignment vertical="center"/>
    </xf>
    <xf numFmtId="185" fontId="13" fillId="0" borderId="5" xfId="0" applyNumberFormat="1" applyFont="1" applyBorder="1" applyAlignment="1">
      <alignment vertical="center"/>
    </xf>
    <xf numFmtId="0" fontId="2" fillId="2" borderId="9" xfId="0" applyFont="1" applyFill="1" applyBorder="1" applyAlignment="1">
      <alignment horizontal="left" vertical="center"/>
    </xf>
    <xf numFmtId="0" fontId="2" fillId="2" borderId="0" xfId="0" applyFont="1" applyFill="1" applyAlignment="1">
      <alignment horizontal="left" vertical="center"/>
    </xf>
    <xf numFmtId="185" fontId="10" fillId="11" borderId="5" xfId="0" applyNumberFormat="1" applyFont="1" applyFill="1" applyBorder="1" applyAlignment="1">
      <alignment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5" xfId="0" applyFont="1" applyBorder="1" applyAlignment="1">
      <alignment horizontal="left" vertical="center" wrapText="1"/>
    </xf>
    <xf numFmtId="187" fontId="8" fillId="0" borderId="5" xfId="3" applyNumberFormat="1" applyFont="1" applyFill="1" applyBorder="1" applyAlignment="1">
      <alignment horizontal="center" vertical="center"/>
    </xf>
    <xf numFmtId="4" fontId="8" fillId="0" borderId="5" xfId="0" applyNumberFormat="1" applyFont="1" applyBorder="1" applyAlignment="1">
      <alignment vertical="center"/>
    </xf>
    <xf numFmtId="9" fontId="8" fillId="0" borderId="5" xfId="0" applyNumberFormat="1" applyFont="1" applyBorder="1" applyAlignment="1">
      <alignment horizontal="center" vertical="center" wrapText="1"/>
    </xf>
    <xf numFmtId="10" fontId="8" fillId="0" borderId="5" xfId="3" applyNumberFormat="1" applyFont="1" applyFill="1" applyBorder="1" applyAlignment="1">
      <alignment horizontal="center" vertical="center" wrapText="1"/>
    </xf>
    <xf numFmtId="187" fontId="8" fillId="0" borderId="5" xfId="3" applyNumberFormat="1" applyFont="1" applyFill="1" applyBorder="1" applyAlignment="1">
      <alignment horizontal="center" vertical="center" wrapText="1"/>
    </xf>
    <xf numFmtId="2" fontId="8" fillId="0" borderId="5" xfId="0" applyNumberFormat="1" applyFont="1" applyBorder="1" applyAlignment="1">
      <alignment vertical="center"/>
    </xf>
    <xf numFmtId="0" fontId="9" fillId="0" borderId="7" xfId="0" applyFont="1" applyBorder="1" applyAlignment="1">
      <alignment horizontal="left" vertical="center" wrapText="1"/>
    </xf>
    <xf numFmtId="0" fontId="8" fillId="0" borderId="7" xfId="0" applyFont="1" applyBorder="1"/>
    <xf numFmtId="185" fontId="9" fillId="2" borderId="7" xfId="0" applyNumberFormat="1" applyFont="1" applyFill="1" applyBorder="1" applyAlignment="1">
      <alignment vertical="center"/>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8" fillId="0" borderId="41" xfId="0" applyFont="1" applyBorder="1"/>
    <xf numFmtId="0" fontId="10" fillId="12" borderId="35" xfId="0" applyFont="1" applyFill="1" applyBorder="1" applyAlignment="1">
      <alignment horizontal="right" vertical="center"/>
    </xf>
    <xf numFmtId="0" fontId="10" fillId="12" borderId="42" xfId="0" applyFont="1" applyFill="1" applyBorder="1" applyAlignment="1">
      <alignment horizontal="right" vertical="center"/>
    </xf>
    <xf numFmtId="0" fontId="10" fillId="12" borderId="36" xfId="0" applyFont="1" applyFill="1" applyBorder="1" applyAlignment="1">
      <alignment horizontal="right" vertical="center"/>
    </xf>
    <xf numFmtId="185" fontId="10" fillId="12" borderId="5" xfId="0" applyNumberFormat="1" applyFont="1" applyFill="1" applyBorder="1" applyAlignment="1">
      <alignment vertical="center"/>
    </xf>
    <xf numFmtId="185" fontId="10" fillId="12" borderId="5" xfId="0" applyNumberFormat="1" applyFont="1" applyFill="1" applyBorder="1" applyAlignment="1">
      <alignment horizontal="center" vertical="center"/>
    </xf>
    <xf numFmtId="188" fontId="8" fillId="0" borderId="5" xfId="3" applyNumberFormat="1" applyFont="1" applyFill="1" applyBorder="1" applyAlignment="1">
      <alignment horizontal="center" vertical="center" wrapText="1"/>
    </xf>
    <xf numFmtId="189" fontId="8" fillId="0" borderId="5" xfId="3" applyNumberFormat="1" applyFont="1" applyFill="1" applyBorder="1" applyAlignment="1">
      <alignment horizontal="center" vertical="center" wrapText="1"/>
    </xf>
    <xf numFmtId="190" fontId="8" fillId="0" borderId="5" xfId="3" applyNumberFormat="1" applyFont="1" applyFill="1" applyBorder="1" applyAlignment="1">
      <alignment horizontal="center" vertical="center" wrapText="1"/>
    </xf>
    <xf numFmtId="0" fontId="2" fillId="0" borderId="5" xfId="0" applyFont="1" applyBorder="1" applyAlignment="1">
      <alignment horizontal="center" vertical="center" wrapText="1"/>
    </xf>
    <xf numFmtId="4" fontId="13" fillId="0" borderId="5" xfId="0" applyNumberFormat="1" applyFont="1" applyBorder="1" applyAlignment="1">
      <alignment vertical="center"/>
    </xf>
    <xf numFmtId="4" fontId="13" fillId="2" borderId="5" xfId="0" applyNumberFormat="1" applyFont="1" applyFill="1" applyBorder="1" applyAlignment="1">
      <alignment vertical="center"/>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9" fillId="0" borderId="10" xfId="0" applyFont="1" applyBorder="1" applyAlignment="1">
      <alignment horizontal="left" vertical="center" wrapText="1"/>
    </xf>
    <xf numFmtId="0" fontId="9" fillId="2" borderId="4" xfId="0" applyFont="1" applyFill="1" applyBorder="1" applyAlignment="1">
      <alignment horizontal="left" vertical="center"/>
    </xf>
    <xf numFmtId="183" fontId="8" fillId="0" borderId="5" xfId="0" applyNumberFormat="1" applyFont="1" applyBorder="1" applyAlignment="1">
      <alignment vertical="center"/>
    </xf>
    <xf numFmtId="185" fontId="8" fillId="9" borderId="5" xfId="0" applyNumberFormat="1" applyFont="1" applyFill="1" applyBorder="1" applyAlignment="1">
      <alignment vertical="center"/>
    </xf>
    <xf numFmtId="185" fontId="13" fillId="9" borderId="5" xfId="0" applyNumberFormat="1" applyFont="1" applyFill="1" applyBorder="1" applyAlignment="1">
      <alignment vertical="center"/>
    </xf>
    <xf numFmtId="0" fontId="2" fillId="0" borderId="9" xfId="0" applyFont="1" applyBorder="1" applyAlignment="1">
      <alignment vertical="center"/>
    </xf>
    <xf numFmtId="183" fontId="9" fillId="0" borderId="10" xfId="0" applyNumberFormat="1" applyFont="1" applyBorder="1" applyAlignment="1">
      <alignment vertical="center"/>
    </xf>
    <xf numFmtId="0" fontId="2" fillId="0" borderId="0" xfId="0" applyFont="1" applyAlignment="1">
      <alignment vertical="center"/>
    </xf>
    <xf numFmtId="183" fontId="9" fillId="0" borderId="0" xfId="0" applyNumberFormat="1" applyFont="1" applyAlignment="1">
      <alignment vertical="center"/>
    </xf>
    <xf numFmtId="183" fontId="10" fillId="11" borderId="5" xfId="0" applyNumberFormat="1" applyFont="1" applyFill="1" applyBorder="1" applyAlignment="1">
      <alignment vertical="center"/>
    </xf>
    <xf numFmtId="0" fontId="9" fillId="0" borderId="0" xfId="0" applyFont="1" applyAlignment="1">
      <alignment horizontal="left" vertical="center" wrapText="1"/>
    </xf>
    <xf numFmtId="2" fontId="9" fillId="2" borderId="0" xfId="0" applyNumberFormat="1" applyFont="1" applyFill="1" applyAlignment="1">
      <alignment horizontal="center" vertical="center"/>
    </xf>
    <xf numFmtId="0" fontId="9" fillId="6" borderId="43"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9" fillId="6" borderId="2" xfId="0" applyFont="1" applyFill="1" applyBorder="1" applyAlignment="1">
      <alignment vertical="center"/>
    </xf>
    <xf numFmtId="10" fontId="2" fillId="2" borderId="5" xfId="3" applyNumberFormat="1" applyFont="1" applyFill="1" applyBorder="1" applyAlignment="1">
      <alignment horizontal="center" vertical="center"/>
    </xf>
    <xf numFmtId="0" fontId="19" fillId="7" borderId="35" xfId="52" applyFont="1" applyFill="1" applyBorder="1" applyAlignment="1">
      <alignment vertical="center" wrapText="1"/>
    </xf>
    <xf numFmtId="0" fontId="20" fillId="13" borderId="46" xfId="0" applyFont="1" applyFill="1" applyBorder="1" applyAlignment="1">
      <alignment horizontal="center" vertical="center"/>
    </xf>
    <xf numFmtId="0" fontId="20" fillId="13" borderId="47" xfId="0" applyFont="1" applyFill="1" applyBorder="1" applyAlignment="1">
      <alignment horizontal="center" vertical="center"/>
    </xf>
    <xf numFmtId="185" fontId="21" fillId="14" borderId="5" xfId="0" applyNumberFormat="1" applyFont="1" applyFill="1" applyBorder="1" applyAlignment="1">
      <alignment vertical="center"/>
    </xf>
    <xf numFmtId="191" fontId="2" fillId="15" borderId="5" xfId="0" applyNumberFormat="1" applyFont="1" applyFill="1" applyBorder="1" applyAlignment="1">
      <alignment horizontal="center" vertical="center" wrapText="1"/>
    </xf>
    <xf numFmtId="192" fontId="2" fillId="15" borderId="5" xfId="1" applyNumberFormat="1" applyFont="1" applyFill="1" applyBorder="1" applyAlignment="1">
      <alignment horizontal="center" vertical="center"/>
    </xf>
    <xf numFmtId="185" fontId="21" fillId="16" borderId="5" xfId="0" applyNumberFormat="1" applyFont="1" applyFill="1" applyBorder="1" applyAlignment="1">
      <alignment vertical="center"/>
    </xf>
    <xf numFmtId="0" fontId="2" fillId="2" borderId="5" xfId="0" applyFont="1" applyFill="1" applyBorder="1" applyAlignment="1">
      <alignment horizontal="center" vertical="center"/>
    </xf>
    <xf numFmtId="183" fontId="2" fillId="0" borderId="0" xfId="0" applyNumberFormat="1" applyFont="1"/>
    <xf numFmtId="9" fontId="2" fillId="0" borderId="5" xfId="3" applyFont="1" applyBorder="1" applyAlignment="1">
      <alignment horizontal="center" vertical="center"/>
    </xf>
    <xf numFmtId="0" fontId="2" fillId="0" borderId="9" xfId="0" applyFont="1" applyBorder="1" applyAlignment="1">
      <alignment horizontal="center" vertical="center"/>
    </xf>
    <xf numFmtId="10" fontId="9" fillId="2" borderId="10" xfId="3" applyNumberFormat="1" applyFont="1" applyFill="1" applyBorder="1" applyAlignment="1">
      <alignment horizontal="center" vertical="center"/>
    </xf>
    <xf numFmtId="0" fontId="9" fillId="3" borderId="48" xfId="0" applyFont="1" applyFill="1" applyBorder="1" applyAlignment="1">
      <alignment horizontal="center" vertical="center"/>
    </xf>
    <xf numFmtId="0" fontId="9" fillId="3" borderId="0" xfId="0" applyFont="1" applyFill="1" applyAlignment="1">
      <alignment horizontal="center" vertical="center"/>
    </xf>
    <xf numFmtId="0" fontId="22" fillId="0" borderId="0" xfId="53" applyFont="1"/>
    <xf numFmtId="0" fontId="0" fillId="0" borderId="0" xfId="53"/>
    <xf numFmtId="0" fontId="0" fillId="0" borderId="0" xfId="53" applyAlignment="1">
      <alignment horizontal="center" vertical="center"/>
    </xf>
    <xf numFmtId="0" fontId="25" fillId="0" borderId="0" xfId="53" applyFont="1" applyAlignment="1">
      <alignment horizontal="center" wrapText="1"/>
    </xf>
    <xf numFmtId="0" fontId="25" fillId="0" borderId="0" xfId="53" applyFont="1" applyAlignment="1">
      <alignment wrapText="1"/>
    </xf>
    <xf numFmtId="0" fontId="26" fillId="0" borderId="0" xfId="53" applyFont="1" applyAlignment="1">
      <alignment wrapText="1"/>
    </xf>
    <xf numFmtId="0" fontId="25" fillId="0" borderId="0" xfId="53" applyFont="1" applyAlignment="1">
      <alignment horizontal="center"/>
    </xf>
    <xf numFmtId="0" fontId="25" fillId="0" borderId="0" xfId="53" applyFont="1"/>
    <xf numFmtId="0" fontId="22" fillId="0" borderId="0" xfId="53" applyFont="1" applyAlignment="1">
      <alignment horizontal="center"/>
    </xf>
    <xf numFmtId="0" fontId="0" fillId="0" borderId="0" xfId="53" applyAlignment="1">
      <alignment horizontal="center"/>
    </xf>
    <xf numFmtId="0" fontId="27" fillId="0" borderId="0" xfId="53" applyFont="1" applyAlignment="1">
      <alignment horizontal="center" vertical="distributed" wrapText="1" shrinkToFit="1" readingOrder="1"/>
    </xf>
    <xf numFmtId="0" fontId="27" fillId="0" borderId="0" xfId="53" applyFont="1" applyAlignment="1">
      <alignment vertical="distributed" wrapText="1" shrinkToFit="1" readingOrder="1"/>
    </xf>
    <xf numFmtId="0" fontId="27" fillId="0" borderId="0" xfId="53" applyFont="1" applyAlignment="1">
      <alignment horizontal="center" vertical="center" wrapText="1"/>
    </xf>
    <xf numFmtId="0" fontId="27" fillId="0" borderId="0" xfId="53" applyFont="1" applyAlignment="1">
      <alignment vertical="center" wrapText="1"/>
    </xf>
    <xf numFmtId="0" fontId="22" fillId="17" borderId="1" xfId="53" applyFont="1" applyFill="1" applyBorder="1" applyAlignment="1">
      <alignment horizontal="center" vertical="center" wrapText="1"/>
    </xf>
    <xf numFmtId="0" fontId="22" fillId="17" borderId="2" xfId="53" applyFont="1" applyFill="1" applyBorder="1" applyAlignment="1">
      <alignment horizontal="center" vertical="center" wrapText="1"/>
    </xf>
    <xf numFmtId="0" fontId="22" fillId="17" borderId="20" xfId="53" applyFont="1" applyFill="1" applyBorder="1" applyAlignment="1">
      <alignment horizontal="center" vertical="center" wrapText="1"/>
    </xf>
    <xf numFmtId="0" fontId="22" fillId="0" borderId="4" xfId="53" applyFont="1" applyBorder="1" applyAlignment="1">
      <alignment horizontal="center" vertical="center" wrapText="1"/>
    </xf>
    <xf numFmtId="0" fontId="22" fillId="0" borderId="5" xfId="53" applyFont="1" applyBorder="1" applyAlignment="1">
      <alignment horizontal="center" vertical="center" wrapText="1"/>
    </xf>
    <xf numFmtId="0" fontId="22" fillId="0" borderId="21" xfId="53" applyFont="1" applyBorder="1" applyAlignment="1">
      <alignment horizontal="center" vertical="center" wrapText="1"/>
    </xf>
    <xf numFmtId="0" fontId="0" fillId="0" borderId="4" xfId="53" applyBorder="1" applyAlignment="1">
      <alignment horizontal="center" vertical="center"/>
    </xf>
    <xf numFmtId="0" fontId="28" fillId="0" borderId="5" xfId="0" applyFont="1" applyBorder="1" applyAlignment="1">
      <alignment horizontal="center" vertical="center" wrapText="1"/>
    </xf>
    <xf numFmtId="0" fontId="0" fillId="0" borderId="5" xfId="53" applyBorder="1" applyAlignment="1">
      <alignment horizontal="center" vertical="center"/>
    </xf>
    <xf numFmtId="183" fontId="0" fillId="0" borderId="5" xfId="53" applyNumberFormat="1" applyBorder="1" applyAlignment="1">
      <alignment horizontal="center" vertical="center"/>
    </xf>
    <xf numFmtId="183" fontId="0" fillId="0" borderId="21" xfId="53" applyNumberFormat="1" applyBorder="1" applyAlignment="1">
      <alignment horizontal="center" vertical="center"/>
    </xf>
    <xf numFmtId="0" fontId="0" fillId="0" borderId="5" xfId="53" applyFont="1" applyBorder="1" applyAlignment="1">
      <alignment horizontal="center" vertical="center" wrapText="1"/>
    </xf>
    <xf numFmtId="0" fontId="22" fillId="0" borderId="9" xfId="53" applyFont="1" applyBorder="1" applyAlignment="1">
      <alignment horizontal="center"/>
    </xf>
    <xf numFmtId="0" fontId="22" fillId="0" borderId="10" xfId="53" applyFont="1" applyBorder="1" applyAlignment="1">
      <alignment horizontal="center"/>
    </xf>
    <xf numFmtId="183" fontId="22" fillId="0" borderId="22" xfId="53" applyNumberFormat="1" applyFont="1" applyBorder="1"/>
    <xf numFmtId="0" fontId="29" fillId="0" borderId="5" xfId="0" applyFont="1" applyBorder="1" applyAlignment="1">
      <alignment horizontal="center" vertical="center" wrapText="1"/>
    </xf>
    <xf numFmtId="0" fontId="22" fillId="0" borderId="0" xfId="53" applyFont="1" applyAlignment="1">
      <alignment horizontal="center" wrapText="1"/>
    </xf>
    <xf numFmtId="0" fontId="20" fillId="18" borderId="1" xfId="53" applyFont="1" applyFill="1" applyBorder="1" applyAlignment="1">
      <alignment horizontal="center" vertical="top" wrapText="1"/>
    </xf>
    <xf numFmtId="0" fontId="20" fillId="18" borderId="2" xfId="53" applyFont="1" applyFill="1" applyBorder="1" applyAlignment="1">
      <alignment horizontal="center" vertical="top" wrapText="1"/>
    </xf>
    <xf numFmtId="0" fontId="30" fillId="0" borderId="4" xfId="53" applyFont="1" applyBorder="1" applyAlignment="1">
      <alignment horizontal="center" vertical="center" wrapText="1"/>
    </xf>
    <xf numFmtId="0" fontId="30" fillId="0" borderId="5" xfId="53" applyFont="1" applyBorder="1" applyAlignment="1">
      <alignment horizontal="center" vertical="center" wrapText="1"/>
    </xf>
    <xf numFmtId="0" fontId="28" fillId="0" borderId="0" xfId="53" applyFont="1"/>
    <xf numFmtId="0" fontId="28" fillId="0" borderId="4" xfId="53" applyFont="1" applyBorder="1" applyAlignment="1">
      <alignment horizontal="center" vertical="center" wrapText="1"/>
    </xf>
    <xf numFmtId="0" fontId="28" fillId="0" borderId="5" xfId="53" applyFont="1" applyBorder="1" applyAlignment="1">
      <alignment horizontal="left" vertical="center" wrapText="1"/>
    </xf>
    <xf numFmtId="0" fontId="28" fillId="19" borderId="5" xfId="53" applyFont="1" applyFill="1" applyBorder="1" applyAlignment="1">
      <alignment horizontal="center" vertical="center" wrapText="1"/>
    </xf>
    <xf numFmtId="4" fontId="28" fillId="0" borderId="5" xfId="53" applyNumberFormat="1" applyFont="1" applyBorder="1" applyAlignment="1">
      <alignment horizontal="center" vertical="center" wrapText="1"/>
    </xf>
    <xf numFmtId="183" fontId="28" fillId="0" borderId="5" xfId="53" applyNumberFormat="1" applyFont="1" applyBorder="1" applyAlignment="1">
      <alignment horizontal="center" vertical="center" wrapText="1"/>
    </xf>
    <xf numFmtId="183" fontId="20" fillId="0" borderId="4" xfId="54" applyNumberFormat="1" applyFont="1" applyBorder="1" applyAlignment="1">
      <alignment horizontal="center" wrapText="1"/>
    </xf>
    <xf numFmtId="183" fontId="20" fillId="0" borderId="5" xfId="54" applyNumberFormat="1" applyFont="1" applyBorder="1" applyAlignment="1">
      <alignment horizontal="center" wrapText="1"/>
    </xf>
    <xf numFmtId="0" fontId="31" fillId="0" borderId="0" xfId="53" applyFont="1" applyAlignment="1">
      <alignment horizontal="center" vertical="center" wrapText="1"/>
    </xf>
    <xf numFmtId="0" fontId="9" fillId="0" borderId="0" xfId="0" applyFont="1" applyAlignment="1">
      <alignment horizontal="center" wrapText="1"/>
    </xf>
    <xf numFmtId="0" fontId="9" fillId="0" borderId="0" xfId="0" applyFont="1" applyAlignment="1">
      <alignment horizontal="center"/>
    </xf>
    <xf numFmtId="183" fontId="2" fillId="0" borderId="0" xfId="0" applyNumberFormat="1" applyFont="1" applyAlignment="1">
      <alignment horizontal="center" vertical="center"/>
    </xf>
    <xf numFmtId="0" fontId="6" fillId="0" borderId="0" xfId="0" applyFont="1" applyAlignment="1">
      <alignment horizontal="center" vertical="center" shrinkToFit="1" readingOrder="1"/>
    </xf>
    <xf numFmtId="0" fontId="21" fillId="4" borderId="5" xfId="0" applyFont="1" applyFill="1" applyBorder="1" applyAlignment="1">
      <alignment horizontal="center" vertical="center" wrapText="1"/>
    </xf>
    <xf numFmtId="183" fontId="9" fillId="4"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183" fontId="2" fillId="0" borderId="5" xfId="0" applyNumberFormat="1" applyFont="1" applyBorder="1" applyAlignment="1">
      <alignment horizontal="center" vertical="center"/>
    </xf>
    <xf numFmtId="193" fontId="2" fillId="9" borderId="5" xfId="0" applyNumberFormat="1" applyFont="1" applyFill="1" applyBorder="1" applyAlignment="1">
      <alignment horizontal="center" vertical="center"/>
    </xf>
    <xf numFmtId="183" fontId="0" fillId="0" borderId="5" xfId="0" applyNumberFormat="1" applyBorder="1"/>
    <xf numFmtId="0" fontId="9" fillId="0" borderId="0" xfId="0" applyFont="1" applyAlignment="1">
      <alignment wrapText="1"/>
    </xf>
    <xf numFmtId="0" fontId="9" fillId="0" borderId="0" xfId="0" applyFont="1"/>
    <xf numFmtId="0" fontId="2" fillId="0" borderId="0" xfId="0" applyFont="1" applyAlignment="1">
      <alignment horizontal="center" wrapText="1"/>
    </xf>
    <xf numFmtId="0" fontId="6" fillId="0" borderId="0" xfId="0" applyFont="1" applyAlignment="1">
      <alignment vertical="center" shrinkToFit="1" readingOrder="1"/>
    </xf>
    <xf numFmtId="0" fontId="6" fillId="0" borderId="0" xfId="0" applyFont="1" applyAlignment="1">
      <alignment horizontal="left" vertical="center" shrinkToFit="1" readingOrder="1"/>
    </xf>
    <xf numFmtId="0" fontId="6" fillId="0" borderId="0" xfId="0" applyFont="1" applyAlignment="1">
      <alignment vertical="center" wrapText="1"/>
    </xf>
    <xf numFmtId="0" fontId="30" fillId="20" borderId="1"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20" xfId="0" applyFont="1" applyFill="1" applyBorder="1" applyAlignment="1">
      <alignment horizontal="center" vertical="center" wrapText="1"/>
    </xf>
    <xf numFmtId="0" fontId="26" fillId="21" borderId="4" xfId="0" applyFont="1" applyFill="1" applyBorder="1" applyAlignment="1">
      <alignment horizontal="center" vertical="center"/>
    </xf>
    <xf numFmtId="0" fontId="28" fillId="21" borderId="5" xfId="0" applyFont="1" applyFill="1" applyBorder="1" applyAlignment="1">
      <alignment horizontal="center" vertical="center" wrapText="1"/>
    </xf>
    <xf numFmtId="0" fontId="28" fillId="0" borderId="5" xfId="0" applyFont="1" applyBorder="1" applyAlignment="1">
      <alignment horizontal="left" vertical="center" wrapText="1"/>
    </xf>
    <xf numFmtId="0" fontId="28" fillId="0" borderId="21" xfId="0" applyFont="1" applyBorder="1" applyAlignment="1">
      <alignment horizontal="left" vertical="center" wrapText="1"/>
    </xf>
    <xf numFmtId="0" fontId="28" fillId="0" borderId="5" xfId="52" applyFont="1" applyBorder="1" applyAlignment="1">
      <alignment horizontal="left" vertical="center" wrapText="1"/>
    </xf>
    <xf numFmtId="0" fontId="29" fillId="0" borderId="21" xfId="0" applyFont="1" applyBorder="1" applyAlignment="1">
      <alignment horizontal="left" vertical="center" wrapText="1"/>
    </xf>
    <xf numFmtId="0" fontId="29" fillId="0" borderId="21" xfId="0" applyFont="1" applyBorder="1" applyAlignment="1">
      <alignment horizontal="center" vertical="center" wrapText="1"/>
    </xf>
    <xf numFmtId="0" fontId="29" fillId="0" borderId="5" xfId="0" applyFont="1" applyBorder="1" applyAlignment="1">
      <alignment horizontal="left" vertical="center" wrapText="1"/>
    </xf>
    <xf numFmtId="0" fontId="28" fillId="19" borderId="5" xfId="0" applyFont="1" applyFill="1" applyBorder="1" applyAlignment="1">
      <alignment horizontal="left" vertical="center" wrapText="1"/>
    </xf>
    <xf numFmtId="0" fontId="26" fillId="21" borderId="9" xfId="0" applyFont="1" applyFill="1" applyBorder="1" applyAlignment="1">
      <alignment horizontal="center" vertical="center"/>
    </xf>
    <xf numFmtId="0" fontId="28" fillId="21"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8" fillId="0" borderId="22" xfId="0" applyFont="1" applyBorder="1" applyAlignment="1">
      <alignment horizontal="left" vertical="center" wrapText="1"/>
    </xf>
    <xf numFmtId="0" fontId="9" fillId="0" borderId="0" xfId="0" applyFont="1" applyAlignment="1">
      <alignment horizontal="center" vertical="center" shrinkToFit="1" readingOrder="1"/>
    </xf>
    <xf numFmtId="0" fontId="32" fillId="0" borderId="0" xfId="0" applyFont="1" applyAlignment="1">
      <alignment horizontal="center"/>
    </xf>
    <xf numFmtId="0" fontId="32" fillId="0" borderId="0" xfId="0" applyFont="1"/>
    <xf numFmtId="0" fontId="33" fillId="0" borderId="0" xfId="0" applyFont="1"/>
  </cellXfs>
  <cellStyles count="57">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2 2" xfId="50"/>
    <cellStyle name="Moeda 3" xfId="51"/>
    <cellStyle name="Normal 2" xfId="52"/>
    <cellStyle name="Normal 3" xfId="53"/>
    <cellStyle name="Normal 3 2" xfId="54"/>
    <cellStyle name="Normal 4" xfId="55"/>
    <cellStyle name="Porcentagem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hyperlink" Target="#'Anexo III-A Equip.'!A1"/><Relationship Id="rId5" Type="http://schemas.openxmlformats.org/officeDocument/2006/relationships/hyperlink" Target="#'Anexo II-B Sal&#225;rios'!A1"/><Relationship Id="rId4" Type="http://schemas.openxmlformats.org/officeDocument/2006/relationships/hyperlink" Target="#'Anexo II-A Endere&#231;o'!A1"/><Relationship Id="rId3" Type="http://schemas.openxmlformats.org/officeDocument/2006/relationships/hyperlink" Target="#'Anexo IV B - Custo Total MDO'!A1"/><Relationship Id="rId2" Type="http://schemas.openxmlformats.org/officeDocument/2006/relationships/hyperlink" Target="#'An IV A Custo G1'!A1"/><Relationship Id="rId1" Type="http://schemas.openxmlformats.org/officeDocument/2006/relationships/hyperlink" Target="#'Anexo III-B Uniformes'!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10</xdr:row>
      <xdr:rowOff>190499</xdr:rowOff>
    </xdr:from>
    <xdr:ext cx="2466975" cy="901065"/>
    <xdr:sp>
      <xdr:nvSpPr>
        <xdr:cNvPr id="4" name="Shape 4">
          <a:hlinkClick xmlns:r="http://schemas.openxmlformats.org/officeDocument/2006/relationships" r:id="rId1"/>
        </xdr:cNvPr>
        <xdr:cNvSpPr/>
      </xdr:nvSpPr>
      <xdr:spPr>
        <a:xfrm>
          <a:off x="0" y="2733040"/>
          <a:ext cx="2466975" cy="90106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III-B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dos Uniformes</a:t>
          </a:r>
          <a:r>
            <a:rPr lang="en-US" sz="1100" b="1" baseline="0">
              <a:solidFill>
                <a:schemeClr val="lt1"/>
              </a:solidFill>
              <a:latin typeface="Calibri" panose="020F0502020204030204"/>
              <a:ea typeface="Calibri" panose="020F0502020204030204"/>
              <a:cs typeface="Calibri" panose="020F0502020204030204"/>
              <a:sym typeface="Calibri" panose="020F0502020204030204"/>
            </a:rPr>
            <a:t> </a:t>
          </a: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619125</xdr:colOff>
      <xdr:row>11</xdr:row>
      <xdr:rowOff>0</xdr:rowOff>
    </xdr:from>
    <xdr:ext cx="2466975" cy="948690"/>
    <xdr:sp>
      <xdr:nvSpPr>
        <xdr:cNvPr id="6" name="Shape 6">
          <a:hlinkClick xmlns:r="http://schemas.openxmlformats.org/officeDocument/2006/relationships" r:id="rId2"/>
        </xdr:cNvPr>
        <xdr:cNvSpPr/>
      </xdr:nvSpPr>
      <xdr:spPr>
        <a:xfrm>
          <a:off x="2695575" y="2733675"/>
          <a:ext cx="2466975" cy="94869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 A - Custo Postos Item1</a:t>
          </a:r>
          <a:r>
            <a:rPr lang="en-US" sz="1100" b="1">
              <a:solidFill>
                <a:schemeClr val="lt1"/>
              </a:solidFill>
              <a:latin typeface="Calibri" panose="020F0502020204030204"/>
              <a:ea typeface="Calibri" panose="020F0502020204030204"/>
              <a:cs typeface="Calibri" panose="020F0502020204030204"/>
              <a:sym typeface="Calibri" panose="020F0502020204030204"/>
            </a:rPr>
            <a:t>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771525</xdr:colOff>
      <xdr:row>11</xdr:row>
      <xdr:rowOff>0</xdr:rowOff>
    </xdr:from>
    <xdr:ext cx="2476500" cy="939165"/>
    <xdr:sp>
      <xdr:nvSpPr>
        <xdr:cNvPr id="7" name="Shape 7">
          <a:hlinkClick xmlns:r="http://schemas.openxmlformats.org/officeDocument/2006/relationships" r:id="rId3"/>
        </xdr:cNvPr>
        <xdr:cNvSpPr/>
      </xdr:nvSpPr>
      <xdr:spPr>
        <a:xfrm>
          <a:off x="5336540" y="2733675"/>
          <a:ext cx="2476500" cy="93916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B</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totais (preenchimento licitante)</a:t>
          </a:r>
          <a:br>
            <a:rPr lang="en-US" sz="1200" b="1">
              <a:solidFill>
                <a:schemeClr val="lt1"/>
              </a:solidFill>
              <a:latin typeface="Calibri" panose="020F0502020204030204"/>
              <a:ea typeface="Calibri" panose="020F0502020204030204"/>
              <a:cs typeface="Calibri" panose="020F0502020204030204"/>
              <a:sym typeface="Calibri" panose="020F0502020204030204"/>
            </a:rPr>
          </a:br>
          <a:r>
            <a:rPr lang="en-US" sz="1200" b="1">
              <a:solidFill>
                <a:schemeClr val="lt1"/>
              </a:solidFill>
              <a:latin typeface="Calibri" panose="020F0502020204030204"/>
              <a:ea typeface="Calibri" panose="020F0502020204030204"/>
              <a:cs typeface="Calibri" panose="020F0502020204030204"/>
              <a:sym typeface="Calibri" panose="020F0502020204030204"/>
            </a:rPr>
            <a:t>Item 1</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5</xdr:row>
      <xdr:rowOff>95250</xdr:rowOff>
    </xdr:from>
    <xdr:ext cx="2486025" cy="962025"/>
    <xdr:sp>
      <xdr:nvSpPr>
        <xdr:cNvPr id="9" name="Shape 9">
          <a:hlinkClick xmlns:r="http://schemas.openxmlformats.org/officeDocument/2006/relationships" r:id="rId4"/>
        </xdr:cNvPr>
        <xdr:cNvSpPr/>
      </xdr:nvSpPr>
      <xdr:spPr>
        <a:xfrm>
          <a:off x="0" y="1685925"/>
          <a:ext cx="2486025" cy="962025"/>
        </a:xfrm>
        <a:prstGeom prst="roundRect">
          <a:avLst>
            <a:gd name="adj" fmla="val 13138"/>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A - Endereço das Unidades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590550</xdr:colOff>
      <xdr:row>5</xdr:row>
      <xdr:rowOff>95250</xdr:rowOff>
    </xdr:from>
    <xdr:ext cx="2495550" cy="942975"/>
    <xdr:sp>
      <xdr:nvSpPr>
        <xdr:cNvPr id="10" name="Shape 10">
          <a:hlinkClick xmlns:r="http://schemas.openxmlformats.org/officeDocument/2006/relationships" r:id="rId5"/>
        </xdr:cNvPr>
        <xdr:cNvSpPr/>
      </xdr:nvSpPr>
      <xdr:spPr>
        <a:xfrm>
          <a:off x="2667000" y="1685925"/>
          <a:ext cx="2495550" cy="94297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B - Salário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723900</xdr:colOff>
      <xdr:row>5</xdr:row>
      <xdr:rowOff>114300</xdr:rowOff>
    </xdr:from>
    <xdr:ext cx="2466975" cy="933450"/>
    <xdr:sp>
      <xdr:nvSpPr>
        <xdr:cNvPr id="3" name="Shape 4">
          <a:hlinkClick xmlns:r="http://schemas.openxmlformats.org/officeDocument/2006/relationships" r:id="rId6"/>
        </xdr:cNvPr>
        <xdr:cNvSpPr/>
      </xdr:nvSpPr>
      <xdr:spPr>
        <a:xfrm>
          <a:off x="5288915" y="1704975"/>
          <a:ext cx="2466975" cy="93345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III-A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de equipamentos </a:t>
          </a:r>
          <a:endParaRPr lang="en-US" sz="1100" b="1">
            <a:solidFill>
              <a:schemeClr val="lt1"/>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Clr>
              <a:schemeClr val="lt1"/>
            </a:buClr>
            <a:buSzPts val="1200"/>
            <a:buFont typeface="Calibri" panose="020F0502020204030204"/>
            <a:buNone/>
          </a:pP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4</xdr:col>
      <xdr:colOff>1228726</xdr:colOff>
      <xdr:row>0</xdr:row>
      <xdr:rowOff>0</xdr:rowOff>
    </xdr:from>
    <xdr:ext cx="742950" cy="51054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038850" y="0"/>
          <a:ext cx="742950" cy="510540"/>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4</xdr:col>
      <xdr:colOff>158750</xdr:colOff>
      <xdr:row>0</xdr:row>
      <xdr:rowOff>0</xdr:rowOff>
    </xdr:from>
    <xdr:ext cx="1114425" cy="71628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5125085" y="0"/>
          <a:ext cx="1114425" cy="716280"/>
        </a:xfrm>
        <a:prstGeom prst="rect">
          <a:avLst/>
        </a:prstGeom>
        <a:noFill/>
      </xdr:spPr>
    </xdr:pic>
    <xdr:clientData fLock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180976</xdr:colOff>
      <xdr:row>0</xdr:row>
      <xdr:rowOff>0</xdr:rowOff>
    </xdr:from>
    <xdr:to>
      <xdr:col>5</xdr:col>
      <xdr:colOff>931548</xdr:colOff>
      <xdr:row>2</xdr:row>
      <xdr:rowOff>123825</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146800" y="0"/>
          <a:ext cx="750570" cy="49022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11906</xdr:colOff>
      <xdr:row>0</xdr:row>
      <xdr:rowOff>0</xdr:rowOff>
    </xdr:from>
    <xdr:to>
      <xdr:col>4</xdr:col>
      <xdr:colOff>1002386</xdr:colOff>
      <xdr:row>3</xdr:row>
      <xdr:rowOff>59530</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252210" y="0"/>
          <a:ext cx="990600" cy="63817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4</xdr:col>
      <xdr:colOff>409575</xdr:colOff>
      <xdr:row>0</xdr:row>
      <xdr:rowOff>0</xdr:rowOff>
    </xdr:from>
    <xdr:ext cx="1095375" cy="74676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405245" y="0"/>
          <a:ext cx="1095375" cy="746760"/>
        </a:xfrm>
        <a:prstGeom prst="rect">
          <a:avLst/>
        </a:prstGeom>
        <a:noFill/>
      </xdr:spPr>
    </xdr:pic>
    <xdr:clientData fLocksWithSheet="0"/>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4</xdr:col>
      <xdr:colOff>409575</xdr:colOff>
      <xdr:row>0</xdr:row>
      <xdr:rowOff>0</xdr:rowOff>
    </xdr:from>
    <xdr:ext cx="1095375" cy="775335"/>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405245" y="0"/>
          <a:ext cx="1095375" cy="775335"/>
        </a:xfrm>
        <a:prstGeom prst="rect">
          <a:avLst/>
        </a:prstGeom>
        <a:noFill/>
      </xdr:spPr>
    </xdr:pic>
    <xdr:clientData fLocksWithSheet="0"/>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10</xdr:col>
      <xdr:colOff>752475</xdr:colOff>
      <xdr:row>0</xdr:row>
      <xdr:rowOff>28575</xdr:rowOff>
    </xdr:from>
    <xdr:ext cx="1066800" cy="68961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10803255" y="28575"/>
          <a:ext cx="1066800" cy="6896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0"/>
  <sheetViews>
    <sheetView showGridLines="0" workbookViewId="0">
      <selection activeCell="A4" sqref="A4:I4"/>
    </sheetView>
  </sheetViews>
  <sheetFormatPr defaultColWidth="14.4259259259259" defaultRowHeight="15" customHeight="1"/>
  <cols>
    <col min="1" max="1" width="8.85185185185185" customWidth="1"/>
    <col min="2" max="2" width="21.4259259259259" customWidth="1"/>
    <col min="3" max="3" width="17.287037037037" customWidth="1"/>
    <col min="4" max="4" width="19" customWidth="1"/>
    <col min="5" max="5" width="12.287037037037" customWidth="1"/>
    <col min="6" max="6" width="8.42592592592593" customWidth="1"/>
    <col min="7" max="7" width="10.8518518518519" customWidth="1"/>
    <col min="8" max="14" width="8.85185185185185" customWidth="1"/>
  </cols>
  <sheetData>
    <row r="1" ht="18" customHeight="1" spans="1:14">
      <c r="A1" s="90" t="s">
        <v>0</v>
      </c>
      <c r="B1" s="90"/>
      <c r="C1" s="90"/>
      <c r="D1" s="90"/>
      <c r="E1" s="90"/>
      <c r="F1" s="90"/>
      <c r="G1" s="90"/>
      <c r="H1" s="90"/>
      <c r="I1" s="90"/>
    </row>
    <row r="2" ht="18" spans="1:14">
      <c r="A2" s="92" t="s">
        <v>1</v>
      </c>
      <c r="B2" s="92"/>
      <c r="C2" s="92"/>
      <c r="D2" s="92"/>
      <c r="E2" s="92"/>
      <c r="F2" s="92"/>
      <c r="G2" s="92"/>
      <c r="H2" s="92"/>
      <c r="I2" s="92"/>
    </row>
    <row r="3" ht="14.25" customHeight="1" spans="1:14">
      <c r="A3" s="342"/>
      <c r="H3" s="323"/>
    </row>
    <row r="4" ht="60" customHeight="1" spans="1:14">
      <c r="A4" s="95" t="s">
        <v>2</v>
      </c>
      <c r="B4" s="95"/>
      <c r="C4" s="95"/>
      <c r="D4" s="95"/>
      <c r="E4" s="95"/>
      <c r="F4" s="95"/>
      <c r="G4" s="95"/>
      <c r="H4" s="95"/>
      <c r="I4" s="95"/>
    </row>
    <row r="5" customHeight="1" spans="1:14">
      <c r="A5" s="343" t="s">
        <v>3</v>
      </c>
      <c r="B5" s="343"/>
      <c r="C5" s="343"/>
      <c r="D5" s="343"/>
      <c r="E5" s="343"/>
      <c r="F5" s="343"/>
      <c r="G5" s="343"/>
      <c r="H5" s="343"/>
      <c r="I5" s="343"/>
      <c r="J5" s="344"/>
      <c r="K5" s="344"/>
      <c r="L5" s="344"/>
      <c r="M5" s="344"/>
      <c r="N5" s="344"/>
    </row>
    <row r="15" ht="15.6" spans="1:14">
      <c r="E15" s="345"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I1"/>
    <mergeCell ref="A2:I2"/>
    <mergeCell ref="A3:G3"/>
    <mergeCell ref="A4:I4"/>
    <mergeCell ref="A5:I5"/>
  </mergeCells>
  <pageMargins left="0.509722222222222" right="0.509722222222222" top="0.869444444444444" bottom="0.789583333333333" header="0" footer="0"/>
  <pageSetup paperSize="9" scale="84" orientation="landscape" horizontalDpi="600"/>
  <headerFooter>
    <oddHeader>&amp;C23069.156633/2025-49
PE 51/2026</oddHeader>
    <oddFooter>&amp;L&amp;A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3"/>
  <sheetViews>
    <sheetView zoomScalePageLayoutView="80" workbookViewId="0">
      <selection activeCell="A4" sqref="A4:I4"/>
    </sheetView>
  </sheetViews>
  <sheetFormatPr defaultColWidth="14.4259259259259" defaultRowHeight="14.4"/>
  <cols>
    <col min="1" max="1" width="4.71296296296296" customWidth="1"/>
    <col min="2" max="2" width="25.712962962963" customWidth="1"/>
    <col min="3" max="3" width="9" style="89" customWidth="1"/>
    <col min="4" max="4" width="30.712962962963" customWidth="1"/>
    <col min="5" max="5" width="30.8518518518519" style="89" customWidth="1"/>
    <col min="6" max="6" width="33.8518518518519" style="89" customWidth="1"/>
    <col min="7" max="19" width="9.13888888888889" customWidth="1"/>
    <col min="20" max="26" width="8.71296296296296" customWidth="1"/>
  </cols>
  <sheetData>
    <row r="1" spans="1:27">
      <c r="A1" s="309" t="s">
        <v>0</v>
      </c>
      <c r="B1" s="309"/>
      <c r="C1" s="309"/>
      <c r="D1" s="309"/>
      <c r="E1" s="309"/>
      <c r="F1" s="319"/>
      <c r="G1" s="319"/>
      <c r="H1" s="319"/>
      <c r="I1" s="319"/>
      <c r="J1" s="319"/>
      <c r="K1" s="319"/>
      <c r="L1" s="319"/>
      <c r="M1" s="319"/>
      <c r="N1" s="319"/>
      <c r="O1" s="319"/>
      <c r="P1" s="319"/>
      <c r="Q1" s="319"/>
      <c r="R1" s="319"/>
      <c r="S1" s="319"/>
      <c r="T1" s="91"/>
      <c r="U1" s="91"/>
      <c r="V1" s="91"/>
      <c r="W1" s="91"/>
      <c r="X1" s="91"/>
      <c r="Y1" s="91"/>
      <c r="Z1" s="91"/>
      <c r="AA1" s="91"/>
    </row>
    <row r="2" spans="1:27">
      <c r="A2" s="310" t="s">
        <v>1</v>
      </c>
      <c r="B2" s="310"/>
      <c r="C2" s="310"/>
      <c r="D2" s="310"/>
      <c r="E2" s="310"/>
      <c r="F2" s="320"/>
      <c r="G2" s="320"/>
      <c r="H2" s="320"/>
      <c r="I2" s="320"/>
      <c r="J2" s="320"/>
      <c r="K2" s="320"/>
      <c r="L2" s="320"/>
      <c r="M2" s="320"/>
      <c r="N2" s="320"/>
      <c r="O2" s="320"/>
      <c r="P2" s="320"/>
      <c r="Q2" s="320"/>
      <c r="R2" s="320"/>
      <c r="S2" s="320"/>
      <c r="T2" s="91"/>
      <c r="U2" s="91"/>
      <c r="V2" s="91"/>
      <c r="W2" s="91"/>
      <c r="X2" s="91"/>
      <c r="Y2" s="91"/>
      <c r="Z2" s="91"/>
      <c r="AA2" s="91"/>
    </row>
    <row r="3" spans="1:27">
      <c r="A3" s="310"/>
      <c r="B3" s="310"/>
      <c r="C3" s="321"/>
      <c r="D3" s="42"/>
      <c r="E3" s="321"/>
      <c r="F3" s="321"/>
      <c r="G3" s="42"/>
      <c r="H3" s="42"/>
      <c r="I3" s="91"/>
      <c r="J3" s="91"/>
      <c r="K3" s="91"/>
      <c r="L3" s="91"/>
      <c r="M3" s="91"/>
      <c r="N3" s="91"/>
      <c r="O3" s="91"/>
      <c r="P3" s="91"/>
      <c r="Q3" s="91"/>
      <c r="R3" s="91"/>
      <c r="S3" s="91"/>
      <c r="T3" s="91"/>
      <c r="U3" s="91"/>
      <c r="V3" s="91"/>
      <c r="W3" s="91"/>
      <c r="X3" s="91"/>
      <c r="Y3" s="91"/>
      <c r="Z3" s="91"/>
      <c r="AA3" s="91"/>
    </row>
    <row r="4" spans="1:27">
      <c r="A4" s="312" t="s">
        <v>5</v>
      </c>
      <c r="B4" s="312"/>
      <c r="C4" s="312"/>
      <c r="D4" s="312"/>
      <c r="E4" s="312"/>
      <c r="F4" s="322"/>
      <c r="G4" s="323"/>
      <c r="H4" s="323"/>
      <c r="I4" s="323"/>
      <c r="J4" s="323"/>
      <c r="K4" s="323"/>
      <c r="L4" s="323"/>
      <c r="M4" s="323"/>
      <c r="N4" s="323"/>
      <c r="O4" s="323"/>
      <c r="P4" s="323"/>
      <c r="Q4" s="323"/>
      <c r="R4" s="323"/>
      <c r="S4" s="323"/>
      <c r="T4" s="91"/>
      <c r="U4" s="91"/>
      <c r="V4" s="91"/>
      <c r="W4" s="91"/>
      <c r="X4" s="91"/>
      <c r="Y4" s="91"/>
      <c r="Z4" s="91"/>
      <c r="AA4" s="91"/>
    </row>
    <row r="5" ht="60" customHeight="1" spans="1:27">
      <c r="A5" s="6" t="s">
        <v>2</v>
      </c>
      <c r="B5" s="6"/>
      <c r="C5" s="6"/>
      <c r="D5" s="6"/>
      <c r="E5" s="6"/>
      <c r="F5" s="324"/>
      <c r="G5" s="324"/>
      <c r="H5" s="324"/>
      <c r="I5" s="324"/>
      <c r="J5" s="324"/>
      <c r="K5" s="324"/>
      <c r="L5" s="324"/>
      <c r="M5" s="324"/>
      <c r="N5" s="324"/>
      <c r="O5" s="324"/>
      <c r="P5" s="324"/>
      <c r="Q5" s="324"/>
      <c r="R5" s="324"/>
      <c r="S5" s="324"/>
      <c r="T5" s="91"/>
      <c r="U5" s="91"/>
      <c r="V5" s="91"/>
      <c r="W5" s="91"/>
      <c r="X5" s="91"/>
      <c r="Y5" s="91"/>
      <c r="Z5" s="91"/>
      <c r="AA5" s="91"/>
    </row>
    <row r="6" ht="15.15" spans="1:27">
      <c r="A6" s="91"/>
      <c r="B6" s="91"/>
      <c r="C6" s="93"/>
      <c r="D6" s="91"/>
      <c r="E6" s="93"/>
      <c r="F6" s="93"/>
      <c r="G6" s="91"/>
      <c r="H6" s="91"/>
      <c r="I6" s="91"/>
      <c r="J6" s="91"/>
      <c r="K6" s="91"/>
      <c r="L6" s="91"/>
      <c r="M6" s="91"/>
      <c r="N6" s="91"/>
      <c r="O6" s="91"/>
      <c r="P6" s="91"/>
      <c r="Q6" s="91"/>
      <c r="R6" s="91"/>
      <c r="S6" s="91"/>
      <c r="T6" s="91"/>
      <c r="U6" s="91"/>
      <c r="V6" s="91"/>
      <c r="W6" s="91"/>
      <c r="X6" s="91"/>
      <c r="Y6" s="91"/>
      <c r="Z6" s="91"/>
      <c r="AA6" s="91"/>
    </row>
    <row r="7" spans="1:27">
      <c r="A7" s="325" t="s">
        <v>6</v>
      </c>
      <c r="B7" s="326" t="s">
        <v>7</v>
      </c>
      <c r="C7" s="326" t="s">
        <v>8</v>
      </c>
      <c r="D7" s="326" t="s">
        <v>9</v>
      </c>
      <c r="E7" s="327"/>
      <c r="F7" s="93"/>
      <c r="G7" s="91"/>
      <c r="H7" s="91"/>
      <c r="I7" s="91"/>
      <c r="J7" s="91"/>
      <c r="K7" s="91"/>
      <c r="L7" s="91"/>
      <c r="M7" s="91"/>
      <c r="N7" s="91"/>
      <c r="O7" s="91"/>
      <c r="P7" s="91"/>
      <c r="Q7" s="91"/>
      <c r="R7" s="91"/>
      <c r="S7" s="91"/>
      <c r="T7" s="91"/>
      <c r="U7" s="91"/>
      <c r="V7" s="91"/>
      <c r="W7" s="91"/>
      <c r="X7" s="91"/>
      <c r="Y7" s="91"/>
      <c r="Z7" s="91"/>
      <c r="AA7" s="91"/>
    </row>
    <row r="8" ht="27.6" spans="1:27">
      <c r="A8" s="328">
        <v>1</v>
      </c>
      <c r="B8" s="329" t="s">
        <v>10</v>
      </c>
      <c r="C8" s="286">
        <v>1</v>
      </c>
      <c r="D8" s="330" t="s">
        <v>11</v>
      </c>
      <c r="E8" s="331" t="s">
        <v>12</v>
      </c>
      <c r="F8" s="93"/>
      <c r="G8" s="91"/>
      <c r="H8" s="91"/>
      <c r="I8" s="91"/>
      <c r="J8" s="91"/>
      <c r="K8" s="91"/>
      <c r="L8" s="91"/>
      <c r="M8" s="91"/>
      <c r="N8" s="91"/>
      <c r="O8" s="91"/>
      <c r="P8" s="91"/>
      <c r="Q8" s="91"/>
      <c r="R8" s="91"/>
      <c r="S8" s="91"/>
      <c r="T8" s="91"/>
      <c r="U8" s="91"/>
      <c r="V8" s="91"/>
      <c r="W8" s="91"/>
      <c r="X8" s="91"/>
      <c r="Y8" s="91"/>
      <c r="Z8" s="91"/>
      <c r="AA8" s="91"/>
    </row>
    <row r="9" spans="1:27">
      <c r="A9" s="328"/>
      <c r="B9" s="329"/>
      <c r="C9" s="286">
        <v>2</v>
      </c>
      <c r="D9" s="330" t="s">
        <v>13</v>
      </c>
      <c r="E9" s="331" t="s">
        <v>14</v>
      </c>
      <c r="F9" s="93"/>
      <c r="G9" s="91"/>
      <c r="H9" s="91"/>
      <c r="I9" s="91"/>
      <c r="J9" s="91"/>
      <c r="K9" s="91"/>
      <c r="L9" s="91"/>
      <c r="M9" s="91"/>
      <c r="N9" s="91"/>
      <c r="O9" s="91"/>
      <c r="P9" s="91"/>
      <c r="Q9" s="91"/>
      <c r="R9" s="91"/>
      <c r="S9" s="91"/>
      <c r="T9" s="91"/>
      <c r="U9" s="91"/>
      <c r="V9" s="91"/>
      <c r="W9" s="91"/>
      <c r="X9" s="91"/>
      <c r="Y9" s="91"/>
      <c r="Z9" s="91"/>
      <c r="AA9" s="91"/>
    </row>
    <row r="10" spans="1:27">
      <c r="A10" s="328"/>
      <c r="B10" s="329" t="s">
        <v>15</v>
      </c>
      <c r="C10" s="286">
        <v>3</v>
      </c>
      <c r="D10" s="332" t="s">
        <v>16</v>
      </c>
      <c r="E10" s="331" t="s">
        <v>17</v>
      </c>
      <c r="F10" s="93"/>
      <c r="G10" s="91"/>
      <c r="H10" s="91"/>
      <c r="I10" s="91"/>
      <c r="J10" s="91"/>
      <c r="K10" s="91"/>
      <c r="L10" s="91"/>
      <c r="M10" s="91"/>
      <c r="N10" s="91"/>
      <c r="O10" s="91"/>
      <c r="P10" s="91"/>
      <c r="Q10" s="91"/>
      <c r="R10" s="91"/>
      <c r="S10" s="91"/>
      <c r="T10" s="91"/>
      <c r="U10" s="91"/>
      <c r="V10" s="91"/>
      <c r="W10" s="91"/>
      <c r="X10" s="91"/>
      <c r="Y10" s="91"/>
      <c r="Z10" s="91"/>
      <c r="AA10" s="91"/>
    </row>
    <row r="11" spans="1:27">
      <c r="A11" s="328"/>
      <c r="B11" s="329"/>
      <c r="C11" s="286">
        <v>4</v>
      </c>
      <c r="D11" s="332" t="s">
        <v>18</v>
      </c>
      <c r="E11" s="331"/>
      <c r="F11" s="93"/>
      <c r="G11" s="91"/>
      <c r="H11" s="91"/>
      <c r="I11" s="91"/>
      <c r="J11" s="91"/>
      <c r="K11" s="91"/>
      <c r="L11" s="91"/>
      <c r="M11" s="91"/>
      <c r="N11" s="91"/>
      <c r="O11" s="91"/>
      <c r="P11" s="91"/>
      <c r="Q11" s="91"/>
      <c r="R11" s="91"/>
      <c r="S11" s="91"/>
      <c r="T11" s="91"/>
      <c r="U11" s="91"/>
      <c r="V11" s="91"/>
      <c r="W11" s="91"/>
      <c r="X11" s="91"/>
      <c r="Y11" s="91"/>
      <c r="Z11" s="91"/>
      <c r="AA11" s="91"/>
    </row>
    <row r="12" ht="27.6" spans="1:27">
      <c r="A12" s="328"/>
      <c r="B12" s="329"/>
      <c r="C12" s="286">
        <v>5</v>
      </c>
      <c r="D12" s="332" t="s">
        <v>19</v>
      </c>
      <c r="E12" s="331"/>
      <c r="F12" s="93"/>
      <c r="G12" s="91"/>
      <c r="H12" s="91"/>
      <c r="I12" s="91"/>
      <c r="J12" s="91"/>
      <c r="K12" s="91"/>
      <c r="L12" s="91"/>
      <c r="M12" s="91"/>
      <c r="N12" s="91"/>
      <c r="O12" s="91"/>
      <c r="P12" s="91"/>
      <c r="Q12" s="91"/>
      <c r="R12" s="91"/>
      <c r="S12" s="91"/>
      <c r="T12" s="91"/>
      <c r="U12" s="91"/>
      <c r="V12" s="91"/>
      <c r="W12" s="91"/>
      <c r="X12" s="91"/>
      <c r="Y12" s="91"/>
      <c r="Z12" s="91"/>
      <c r="AA12" s="91"/>
    </row>
    <row r="13" spans="1:27">
      <c r="A13" s="328"/>
      <c r="B13" s="329"/>
      <c r="C13" s="286">
        <v>6</v>
      </c>
      <c r="D13" s="332" t="s">
        <v>20</v>
      </c>
      <c r="E13" s="331"/>
      <c r="F13" s="93"/>
      <c r="G13" s="91"/>
      <c r="H13" s="91"/>
      <c r="I13" s="91"/>
      <c r="J13" s="91"/>
      <c r="K13" s="91"/>
      <c r="L13" s="91"/>
      <c r="M13" s="91"/>
      <c r="N13" s="91"/>
      <c r="O13" s="91"/>
      <c r="P13" s="91"/>
      <c r="Q13" s="91"/>
      <c r="R13" s="91"/>
      <c r="S13" s="91"/>
      <c r="T13" s="91"/>
      <c r="U13" s="91"/>
      <c r="V13" s="91"/>
      <c r="W13" s="91"/>
      <c r="X13" s="91"/>
      <c r="Y13" s="91"/>
      <c r="Z13" s="91"/>
      <c r="AA13" s="91"/>
    </row>
    <row r="14" ht="27.6" spans="1:27">
      <c r="A14" s="328"/>
      <c r="B14" s="329"/>
      <c r="C14" s="286">
        <v>7</v>
      </c>
      <c r="D14" s="332" t="s">
        <v>21</v>
      </c>
      <c r="E14" s="331"/>
      <c r="F14" s="93"/>
      <c r="G14" s="91"/>
      <c r="H14" s="91"/>
      <c r="I14" s="91"/>
      <c r="J14" s="91"/>
      <c r="K14" s="91"/>
      <c r="L14" s="91"/>
      <c r="M14" s="91"/>
      <c r="N14" s="91"/>
      <c r="O14" s="91"/>
      <c r="P14" s="91"/>
      <c r="Q14" s="91"/>
      <c r="R14" s="91"/>
      <c r="S14" s="91"/>
      <c r="T14" s="91"/>
      <c r="U14" s="91"/>
      <c r="V14" s="91"/>
      <c r="W14" s="91"/>
      <c r="X14" s="91"/>
      <c r="Y14" s="91"/>
      <c r="Z14" s="91"/>
      <c r="AA14" s="91"/>
    </row>
    <row r="15" spans="1:27">
      <c r="A15" s="328"/>
      <c r="B15" s="329"/>
      <c r="C15" s="286">
        <v>8</v>
      </c>
      <c r="D15" s="332" t="s">
        <v>22</v>
      </c>
      <c r="E15" s="331"/>
      <c r="F15" s="93"/>
      <c r="G15" s="91"/>
      <c r="H15" s="91"/>
      <c r="I15" s="91"/>
      <c r="J15" s="91"/>
      <c r="K15" s="91"/>
      <c r="L15" s="91"/>
      <c r="M15" s="91"/>
      <c r="N15" s="91"/>
      <c r="O15" s="91"/>
      <c r="P15" s="91"/>
      <c r="Q15" s="91"/>
      <c r="R15" s="91"/>
      <c r="S15" s="91"/>
      <c r="T15" s="91"/>
      <c r="U15" s="91"/>
      <c r="V15" s="91"/>
      <c r="W15" s="91"/>
      <c r="X15" s="91"/>
      <c r="Y15" s="91"/>
      <c r="Z15" s="91"/>
      <c r="AA15" s="91"/>
    </row>
    <row r="16" ht="27.6" spans="1:27">
      <c r="A16" s="328"/>
      <c r="B16" s="329"/>
      <c r="C16" s="286">
        <v>9</v>
      </c>
      <c r="D16" s="332" t="s">
        <v>23</v>
      </c>
      <c r="E16" s="331"/>
      <c r="F16" s="93"/>
      <c r="G16" s="91"/>
      <c r="H16" s="91"/>
      <c r="I16" s="91"/>
      <c r="J16" s="91"/>
      <c r="K16" s="91"/>
      <c r="L16" s="91"/>
      <c r="M16" s="91"/>
      <c r="N16" s="91"/>
      <c r="O16" s="91"/>
      <c r="P16" s="91"/>
      <c r="Q16" s="91"/>
      <c r="R16" s="91"/>
      <c r="S16" s="91"/>
      <c r="T16" s="91"/>
      <c r="U16" s="91"/>
      <c r="V16" s="91"/>
      <c r="W16" s="91"/>
      <c r="X16" s="91"/>
      <c r="Y16" s="91"/>
      <c r="Z16" s="91"/>
      <c r="AA16" s="91"/>
    </row>
    <row r="17" spans="1:27">
      <c r="A17" s="328"/>
      <c r="B17" s="329"/>
      <c r="C17" s="286">
        <v>10</v>
      </c>
      <c r="D17" s="332" t="s">
        <v>24</v>
      </c>
      <c r="E17" s="331"/>
      <c r="F17" s="93"/>
      <c r="G17" s="91"/>
      <c r="H17" s="91"/>
      <c r="I17" s="91"/>
      <c r="J17" s="91"/>
      <c r="K17" s="91"/>
      <c r="L17" s="91"/>
      <c r="M17" s="91"/>
      <c r="N17" s="91"/>
      <c r="O17" s="91"/>
      <c r="P17" s="91"/>
      <c r="Q17" s="91"/>
      <c r="R17" s="91"/>
      <c r="S17" s="91"/>
      <c r="T17" s="91"/>
      <c r="U17" s="91"/>
      <c r="V17" s="91"/>
      <c r="W17" s="91"/>
      <c r="X17" s="91"/>
      <c r="Y17" s="91"/>
      <c r="Z17" s="91"/>
      <c r="AA17" s="91"/>
    </row>
    <row r="18" spans="1:27">
      <c r="A18" s="328"/>
      <c r="B18" s="329"/>
      <c r="C18" s="286">
        <v>11</v>
      </c>
      <c r="D18" s="332" t="s">
        <v>25</v>
      </c>
      <c r="E18" s="331"/>
      <c r="F18" s="93"/>
      <c r="G18" s="91"/>
      <c r="H18" s="91"/>
      <c r="I18" s="91"/>
      <c r="J18" s="91"/>
      <c r="K18" s="91"/>
      <c r="L18" s="91"/>
      <c r="M18" s="91"/>
      <c r="N18" s="91"/>
      <c r="O18" s="91"/>
      <c r="P18" s="91"/>
      <c r="Q18" s="91"/>
      <c r="R18" s="91"/>
      <c r="S18" s="91"/>
      <c r="T18" s="91"/>
      <c r="U18" s="91"/>
      <c r="V18" s="91"/>
      <c r="W18" s="91"/>
      <c r="X18" s="91"/>
      <c r="Y18" s="91"/>
      <c r="Z18" s="91"/>
      <c r="AA18" s="91"/>
    </row>
    <row r="19" spans="1:27">
      <c r="A19" s="328"/>
      <c r="B19" s="329" t="s">
        <v>26</v>
      </c>
      <c r="C19" s="286">
        <v>12</v>
      </c>
      <c r="D19" s="332" t="s">
        <v>27</v>
      </c>
      <c r="E19" s="333" t="s">
        <v>17</v>
      </c>
      <c r="F19" s="93"/>
      <c r="G19" s="91"/>
      <c r="H19" s="91"/>
      <c r="I19" s="91"/>
      <c r="J19" s="91"/>
      <c r="K19" s="91"/>
      <c r="L19" s="91"/>
      <c r="M19" s="91"/>
      <c r="N19" s="91"/>
      <c r="O19" s="91"/>
      <c r="P19" s="91"/>
      <c r="Q19" s="91"/>
      <c r="R19" s="91"/>
      <c r="S19" s="91"/>
      <c r="T19" s="91"/>
      <c r="U19" s="91"/>
      <c r="V19" s="91"/>
      <c r="W19" s="91"/>
      <c r="X19" s="91"/>
      <c r="Y19" s="91"/>
      <c r="Z19" s="91"/>
      <c r="AA19" s="91"/>
    </row>
    <row r="20" spans="1:27">
      <c r="A20" s="328"/>
      <c r="B20" s="329"/>
      <c r="C20" s="286">
        <v>13</v>
      </c>
      <c r="D20" s="332" t="s">
        <v>28</v>
      </c>
      <c r="E20" s="333"/>
      <c r="F20" s="93"/>
      <c r="G20" s="91"/>
      <c r="H20" s="91"/>
      <c r="I20" s="91"/>
      <c r="J20" s="91"/>
      <c r="K20" s="91"/>
      <c r="L20" s="91"/>
      <c r="M20" s="91"/>
      <c r="N20" s="91"/>
      <c r="O20" s="91"/>
      <c r="P20" s="91"/>
      <c r="Q20" s="91"/>
      <c r="R20" s="91"/>
      <c r="S20" s="91"/>
      <c r="T20" s="91"/>
      <c r="U20" s="91"/>
      <c r="V20" s="91"/>
      <c r="W20" s="91"/>
      <c r="X20" s="91"/>
      <c r="Y20" s="91"/>
      <c r="Z20" s="91"/>
      <c r="AA20" s="91"/>
    </row>
    <row r="21" spans="1:27">
      <c r="A21" s="328"/>
      <c r="B21" s="329" t="s">
        <v>29</v>
      </c>
      <c r="C21" s="286">
        <v>14</v>
      </c>
      <c r="D21" s="332" t="s">
        <v>30</v>
      </c>
      <c r="E21" s="334" t="s">
        <v>17</v>
      </c>
      <c r="F21" s="93"/>
      <c r="G21" s="91"/>
      <c r="H21" s="91"/>
      <c r="I21" s="91"/>
      <c r="J21" s="91"/>
      <c r="K21" s="91"/>
      <c r="L21" s="91"/>
      <c r="M21" s="91"/>
      <c r="N21" s="91"/>
      <c r="O21" s="91"/>
      <c r="P21" s="91"/>
      <c r="Q21" s="91"/>
      <c r="R21" s="91"/>
      <c r="S21" s="91"/>
      <c r="T21" s="91"/>
      <c r="U21" s="91"/>
      <c r="V21" s="91"/>
      <c r="W21" s="91"/>
      <c r="X21" s="91"/>
      <c r="Y21" s="91"/>
      <c r="Z21" s="91"/>
      <c r="AA21" s="91"/>
    </row>
    <row r="22" spans="1:27">
      <c r="A22" s="328"/>
      <c r="B22" s="329"/>
      <c r="C22" s="286">
        <v>15</v>
      </c>
      <c r="D22" s="332" t="s">
        <v>31</v>
      </c>
      <c r="E22" s="334"/>
      <c r="F22" s="93"/>
      <c r="G22" s="91"/>
      <c r="H22" s="91"/>
      <c r="I22" s="91"/>
      <c r="J22" s="91"/>
      <c r="K22" s="91"/>
      <c r="L22" s="91"/>
      <c r="M22" s="91"/>
      <c r="N22" s="91"/>
      <c r="O22" s="91"/>
      <c r="P22" s="91"/>
      <c r="Q22" s="91"/>
      <c r="R22" s="91"/>
      <c r="S22" s="91"/>
      <c r="T22" s="91"/>
      <c r="U22" s="91"/>
      <c r="V22" s="91"/>
      <c r="W22" s="91"/>
      <c r="X22" s="91"/>
      <c r="Y22" s="91"/>
      <c r="Z22" s="91"/>
      <c r="AA22" s="91"/>
    </row>
    <row r="23" spans="1:27">
      <c r="A23" s="328"/>
      <c r="B23" s="329"/>
      <c r="C23" s="286">
        <v>16</v>
      </c>
      <c r="D23" s="332" t="s">
        <v>32</v>
      </c>
      <c r="E23" s="334"/>
      <c r="F23" s="93"/>
      <c r="G23" s="91"/>
      <c r="H23" s="91"/>
      <c r="I23" s="91"/>
      <c r="J23" s="91"/>
      <c r="K23" s="91"/>
      <c r="L23" s="91"/>
      <c r="M23" s="91"/>
      <c r="N23" s="91"/>
      <c r="O23" s="91"/>
      <c r="P23" s="91"/>
      <c r="Q23" s="91"/>
      <c r="R23" s="91"/>
      <c r="S23" s="91"/>
      <c r="T23" s="91"/>
      <c r="U23" s="91"/>
      <c r="V23" s="91"/>
      <c r="W23" s="91"/>
      <c r="X23" s="91"/>
      <c r="Y23" s="91"/>
      <c r="Z23" s="91"/>
      <c r="AA23" s="91"/>
    </row>
    <row r="24" spans="1:27">
      <c r="A24" s="328"/>
      <c r="B24" s="329"/>
      <c r="C24" s="286">
        <v>17</v>
      </c>
      <c r="D24" s="332" t="s">
        <v>33</v>
      </c>
      <c r="E24" s="334"/>
      <c r="F24" s="93"/>
      <c r="G24" s="91"/>
      <c r="H24" s="91"/>
      <c r="I24" s="91"/>
      <c r="J24" s="91"/>
      <c r="K24" s="91"/>
      <c r="L24" s="91"/>
      <c r="M24" s="91"/>
      <c r="N24" s="91"/>
      <c r="O24" s="91"/>
      <c r="P24" s="91"/>
      <c r="Q24" s="91"/>
      <c r="R24" s="91"/>
      <c r="S24" s="91"/>
      <c r="T24" s="91"/>
      <c r="U24" s="91"/>
      <c r="V24" s="91"/>
      <c r="W24" s="91"/>
      <c r="X24" s="91"/>
      <c r="Y24" s="91"/>
      <c r="Z24" s="91"/>
      <c r="AA24" s="91"/>
    </row>
    <row r="25" ht="27.6" spans="1:27">
      <c r="A25" s="328"/>
      <c r="B25" s="329"/>
      <c r="C25" s="286">
        <v>18</v>
      </c>
      <c r="D25" s="332" t="s">
        <v>34</v>
      </c>
      <c r="E25" s="333" t="s">
        <v>35</v>
      </c>
      <c r="F25" s="93"/>
      <c r="G25" s="91"/>
      <c r="H25" s="91"/>
      <c r="I25" s="91"/>
      <c r="J25" s="91"/>
      <c r="K25" s="91"/>
      <c r="L25" s="91"/>
      <c r="M25" s="91"/>
      <c r="N25" s="91"/>
      <c r="O25" s="91"/>
      <c r="P25" s="91"/>
      <c r="Q25" s="91"/>
      <c r="R25" s="91"/>
      <c r="S25" s="91"/>
      <c r="T25" s="91"/>
      <c r="U25" s="91"/>
      <c r="V25" s="91"/>
      <c r="W25" s="91"/>
      <c r="X25" s="91"/>
      <c r="Y25" s="91"/>
      <c r="Z25" s="91"/>
      <c r="AA25" s="91"/>
    </row>
    <row r="26" spans="1:27">
      <c r="A26" s="328"/>
      <c r="B26" s="329" t="s">
        <v>36</v>
      </c>
      <c r="C26" s="286">
        <v>19</v>
      </c>
      <c r="D26" s="332" t="s">
        <v>37</v>
      </c>
      <c r="E26" s="331" t="s">
        <v>17</v>
      </c>
      <c r="F26" s="93"/>
      <c r="G26" s="91"/>
      <c r="H26" s="91"/>
      <c r="I26" s="91"/>
      <c r="J26" s="91"/>
      <c r="K26" s="91"/>
      <c r="L26" s="91"/>
      <c r="M26" s="91"/>
      <c r="N26" s="91"/>
      <c r="O26" s="91"/>
      <c r="P26" s="91"/>
      <c r="Q26" s="91"/>
      <c r="R26" s="91"/>
      <c r="S26" s="91"/>
      <c r="T26" s="91"/>
      <c r="U26" s="91"/>
      <c r="V26" s="91"/>
      <c r="W26" s="91"/>
      <c r="X26" s="91"/>
      <c r="Y26" s="91"/>
      <c r="Z26" s="91"/>
      <c r="AA26" s="91"/>
    </row>
    <row r="27" spans="1:27">
      <c r="A27" s="328"/>
      <c r="B27" s="329"/>
      <c r="C27" s="286">
        <v>20</v>
      </c>
      <c r="D27" s="332" t="s">
        <v>38</v>
      </c>
      <c r="E27" s="331"/>
      <c r="F27" s="93"/>
      <c r="G27" s="91"/>
      <c r="H27" s="91"/>
      <c r="I27" s="91"/>
      <c r="J27" s="91"/>
      <c r="K27" s="91"/>
      <c r="L27" s="91"/>
      <c r="M27" s="91"/>
      <c r="N27" s="91"/>
      <c r="O27" s="91"/>
      <c r="P27" s="91"/>
      <c r="Q27" s="91"/>
      <c r="R27" s="91"/>
      <c r="S27" s="91"/>
      <c r="T27" s="91"/>
      <c r="U27" s="91"/>
      <c r="V27" s="91"/>
      <c r="W27" s="91"/>
      <c r="X27" s="91"/>
      <c r="Y27" s="91"/>
      <c r="Z27" s="91"/>
      <c r="AA27" s="91"/>
    </row>
    <row r="28" ht="27.6" spans="1:27">
      <c r="A28" s="328"/>
      <c r="B28" s="329"/>
      <c r="C28" s="286">
        <v>21</v>
      </c>
      <c r="D28" s="332" t="s">
        <v>39</v>
      </c>
      <c r="E28" s="331"/>
      <c r="F28" s="93"/>
      <c r="G28" s="91"/>
      <c r="H28" s="91"/>
      <c r="I28" s="91"/>
      <c r="J28" s="91"/>
      <c r="K28" s="91"/>
      <c r="L28" s="91"/>
      <c r="M28" s="91"/>
      <c r="N28" s="91"/>
      <c r="O28" s="91"/>
      <c r="P28" s="91"/>
      <c r="Q28" s="91"/>
      <c r="R28" s="91"/>
      <c r="S28" s="91"/>
      <c r="T28" s="91"/>
      <c r="U28" s="91"/>
      <c r="V28" s="91"/>
      <c r="W28" s="91"/>
      <c r="X28" s="91"/>
      <c r="Y28" s="91"/>
      <c r="Z28" s="91"/>
      <c r="AA28" s="91"/>
    </row>
    <row r="29" spans="1:27">
      <c r="A29" s="328"/>
      <c r="B29" s="329" t="s">
        <v>40</v>
      </c>
      <c r="C29" s="286">
        <v>23</v>
      </c>
      <c r="D29" s="335" t="s">
        <v>41</v>
      </c>
      <c r="E29" s="331" t="s">
        <v>42</v>
      </c>
      <c r="F29" s="93"/>
      <c r="G29" s="91"/>
      <c r="H29" s="91"/>
      <c r="I29" s="91"/>
      <c r="J29" s="91"/>
      <c r="K29" s="91"/>
      <c r="L29" s="91"/>
      <c r="M29" s="91"/>
      <c r="N29" s="91"/>
      <c r="O29" s="91"/>
      <c r="P29" s="91"/>
      <c r="Q29" s="91"/>
      <c r="R29" s="91"/>
      <c r="S29" s="91"/>
      <c r="T29" s="91"/>
      <c r="U29" s="91"/>
      <c r="V29" s="91"/>
      <c r="W29" s="91"/>
      <c r="X29" s="91"/>
      <c r="Y29" s="91"/>
      <c r="Z29" s="91"/>
      <c r="AA29" s="91"/>
    </row>
    <row r="30" spans="1:27">
      <c r="A30" s="328"/>
      <c r="B30" s="329"/>
      <c r="C30" s="286">
        <v>24</v>
      </c>
      <c r="D30" s="335" t="s">
        <v>43</v>
      </c>
      <c r="E30" s="331"/>
      <c r="F30" s="93"/>
      <c r="G30" s="91"/>
      <c r="H30" s="91"/>
      <c r="I30" s="91"/>
      <c r="J30" s="91"/>
      <c r="K30" s="91"/>
      <c r="L30" s="91"/>
      <c r="M30" s="91"/>
      <c r="N30" s="91"/>
      <c r="O30" s="91"/>
      <c r="P30" s="91"/>
      <c r="Q30" s="91"/>
      <c r="R30" s="91"/>
      <c r="S30" s="91"/>
      <c r="T30" s="91"/>
      <c r="U30" s="91"/>
      <c r="V30" s="91"/>
      <c r="W30" s="91"/>
      <c r="X30" s="91"/>
      <c r="Y30" s="91"/>
      <c r="Z30" s="91"/>
      <c r="AA30" s="91"/>
    </row>
    <row r="31" spans="1:27">
      <c r="A31" s="328"/>
      <c r="B31" s="329"/>
      <c r="C31" s="286">
        <v>25</v>
      </c>
      <c r="D31" s="335" t="s">
        <v>44</v>
      </c>
      <c r="E31" s="331"/>
      <c r="F31" s="93"/>
      <c r="G31" s="91"/>
      <c r="H31" s="91"/>
      <c r="I31" s="91"/>
      <c r="J31" s="91"/>
      <c r="K31" s="91"/>
      <c r="L31" s="91"/>
      <c r="M31" s="91"/>
      <c r="N31" s="91"/>
      <c r="O31" s="91"/>
      <c r="P31" s="91"/>
      <c r="Q31" s="91"/>
      <c r="R31" s="91"/>
      <c r="S31" s="91"/>
      <c r="T31" s="91"/>
      <c r="U31" s="91"/>
      <c r="V31" s="91"/>
      <c r="W31" s="91"/>
      <c r="X31" s="91"/>
      <c r="Y31" s="91"/>
      <c r="Z31" s="91"/>
      <c r="AA31" s="91"/>
    </row>
    <row r="32" ht="27.6" spans="1:27">
      <c r="A32" s="328"/>
      <c r="B32" s="329"/>
      <c r="C32" s="286">
        <v>26</v>
      </c>
      <c r="D32" s="335" t="s">
        <v>45</v>
      </c>
      <c r="E32" s="331"/>
      <c r="F32" s="93"/>
      <c r="G32" s="91"/>
      <c r="H32" s="91"/>
      <c r="I32" s="91"/>
      <c r="J32" s="91"/>
      <c r="K32" s="91"/>
      <c r="L32" s="91"/>
      <c r="M32" s="91"/>
      <c r="N32" s="91"/>
      <c r="O32" s="91"/>
      <c r="P32" s="91"/>
      <c r="Q32" s="91"/>
      <c r="R32" s="91"/>
      <c r="S32" s="91"/>
      <c r="T32" s="91"/>
      <c r="U32" s="91"/>
      <c r="V32" s="91"/>
      <c r="W32" s="91"/>
      <c r="X32" s="91"/>
      <c r="Y32" s="91"/>
      <c r="Z32" s="91"/>
      <c r="AA32" s="91"/>
    </row>
    <row r="33" ht="27.6" spans="1:27">
      <c r="A33" s="328"/>
      <c r="B33" s="329"/>
      <c r="C33" s="286">
        <v>27</v>
      </c>
      <c r="D33" s="335" t="s">
        <v>46</v>
      </c>
      <c r="E33" s="331"/>
      <c r="F33" s="93"/>
      <c r="G33" s="91"/>
      <c r="H33" s="91"/>
      <c r="I33" s="91"/>
      <c r="J33" s="91"/>
      <c r="K33" s="91"/>
      <c r="L33" s="91"/>
      <c r="M33" s="91"/>
      <c r="N33" s="91"/>
      <c r="O33" s="91"/>
      <c r="P33" s="91"/>
      <c r="Q33" s="91"/>
      <c r="R33" s="91"/>
      <c r="S33" s="91"/>
      <c r="T33" s="91"/>
      <c r="U33" s="91"/>
      <c r="V33" s="91"/>
      <c r="W33" s="91"/>
      <c r="X33" s="91"/>
      <c r="Y33" s="91"/>
      <c r="Z33" s="91"/>
      <c r="AA33" s="91"/>
    </row>
    <row r="34" spans="1:27">
      <c r="A34" s="328"/>
      <c r="B34" s="329"/>
      <c r="C34" s="286">
        <v>28</v>
      </c>
      <c r="D34" s="330" t="s">
        <v>47</v>
      </c>
      <c r="E34" s="331"/>
      <c r="F34" s="93"/>
      <c r="G34" s="91"/>
      <c r="H34" s="91"/>
      <c r="I34" s="91"/>
      <c r="J34" s="91"/>
      <c r="K34" s="91"/>
      <c r="L34" s="91"/>
      <c r="M34" s="91"/>
      <c r="N34" s="91"/>
      <c r="O34" s="91"/>
      <c r="P34" s="91"/>
      <c r="Q34" s="91"/>
      <c r="R34" s="91"/>
      <c r="S34" s="91"/>
      <c r="T34" s="91"/>
      <c r="U34" s="91"/>
      <c r="V34" s="91"/>
      <c r="W34" s="91"/>
      <c r="X34" s="91"/>
      <c r="Y34" s="91"/>
      <c r="Z34" s="91"/>
      <c r="AA34" s="91"/>
    </row>
    <row r="35" ht="27.6" spans="1:27">
      <c r="A35" s="328"/>
      <c r="B35" s="329"/>
      <c r="C35" s="286">
        <v>29</v>
      </c>
      <c r="D35" s="335" t="s">
        <v>48</v>
      </c>
      <c r="E35" s="331"/>
      <c r="F35" s="93"/>
      <c r="G35" s="91"/>
      <c r="H35" s="91"/>
      <c r="I35" s="91"/>
      <c r="J35" s="91"/>
      <c r="K35" s="91"/>
      <c r="L35" s="91"/>
      <c r="M35" s="91"/>
      <c r="N35" s="91"/>
      <c r="O35" s="91"/>
      <c r="P35" s="91"/>
      <c r="Q35" s="91"/>
      <c r="R35" s="91"/>
      <c r="S35" s="91"/>
      <c r="T35" s="91"/>
      <c r="U35" s="91"/>
      <c r="V35" s="91"/>
      <c r="W35" s="91"/>
      <c r="X35" s="91"/>
      <c r="Y35" s="91"/>
      <c r="Z35" s="91"/>
      <c r="AA35" s="91"/>
    </row>
    <row r="36" spans="1:27">
      <c r="A36" s="328"/>
      <c r="B36" s="329"/>
      <c r="C36" s="286">
        <v>30</v>
      </c>
      <c r="D36" s="335" t="s">
        <v>49</v>
      </c>
      <c r="E36" s="331"/>
      <c r="F36" s="93"/>
      <c r="G36" s="91"/>
      <c r="H36" s="91"/>
      <c r="I36" s="91"/>
      <c r="J36" s="91"/>
      <c r="K36" s="91"/>
      <c r="L36" s="91"/>
      <c r="M36" s="91"/>
      <c r="N36" s="91"/>
      <c r="O36" s="91"/>
      <c r="P36" s="91"/>
      <c r="Q36" s="91"/>
      <c r="R36" s="91"/>
      <c r="S36" s="91"/>
      <c r="T36" s="91"/>
      <c r="U36" s="91"/>
      <c r="V36" s="91"/>
      <c r="W36" s="91"/>
      <c r="X36" s="91"/>
      <c r="Y36" s="91"/>
      <c r="Z36" s="91"/>
      <c r="AA36" s="91"/>
    </row>
    <row r="37" spans="1:27">
      <c r="A37" s="328"/>
      <c r="B37" s="329"/>
      <c r="C37" s="286">
        <v>31</v>
      </c>
      <c r="D37" s="335" t="s">
        <v>50</v>
      </c>
      <c r="E37" s="331"/>
      <c r="F37" s="93"/>
      <c r="G37" s="91"/>
      <c r="H37" s="91"/>
      <c r="I37" s="91"/>
      <c r="J37" s="91"/>
      <c r="K37" s="91"/>
      <c r="L37" s="91"/>
      <c r="M37" s="91"/>
      <c r="N37" s="91"/>
      <c r="O37" s="91"/>
      <c r="P37" s="91"/>
      <c r="Q37" s="91"/>
      <c r="R37" s="91"/>
      <c r="S37" s="91"/>
      <c r="T37" s="91"/>
      <c r="U37" s="91"/>
      <c r="V37" s="91"/>
      <c r="W37" s="91"/>
      <c r="X37" s="91"/>
      <c r="Y37" s="91"/>
      <c r="Z37" s="91"/>
      <c r="AA37" s="91"/>
    </row>
    <row r="38" spans="1:27">
      <c r="A38" s="328"/>
      <c r="B38" s="329"/>
      <c r="C38" s="286">
        <v>32</v>
      </c>
      <c r="D38" s="335" t="s">
        <v>51</v>
      </c>
      <c r="E38" s="331"/>
      <c r="F38" s="93"/>
      <c r="G38" s="91"/>
      <c r="H38" s="91"/>
      <c r="I38" s="91"/>
      <c r="J38" s="91"/>
      <c r="K38" s="91"/>
      <c r="L38" s="91"/>
      <c r="M38" s="91"/>
      <c r="N38" s="91"/>
      <c r="O38" s="91"/>
      <c r="P38" s="91"/>
      <c r="Q38" s="91"/>
      <c r="R38" s="91"/>
      <c r="S38" s="91"/>
      <c r="T38" s="91"/>
      <c r="U38" s="91"/>
      <c r="V38" s="91"/>
      <c r="W38" s="91"/>
      <c r="X38" s="91"/>
      <c r="Y38" s="91"/>
      <c r="Z38" s="91"/>
      <c r="AA38" s="91"/>
    </row>
    <row r="39" ht="27.6" spans="1:27">
      <c r="A39" s="328"/>
      <c r="B39" s="329" t="s">
        <v>52</v>
      </c>
      <c r="C39" s="286">
        <v>33</v>
      </c>
      <c r="D39" s="335" t="s">
        <v>53</v>
      </c>
      <c r="E39" s="331" t="s">
        <v>54</v>
      </c>
      <c r="F39" s="93"/>
      <c r="G39" s="91"/>
      <c r="H39" s="91"/>
      <c r="I39" s="91"/>
      <c r="J39" s="91"/>
      <c r="K39" s="91"/>
      <c r="L39" s="91"/>
      <c r="M39" s="91"/>
      <c r="N39" s="91"/>
      <c r="O39" s="91"/>
      <c r="P39" s="91"/>
      <c r="Q39" s="91"/>
      <c r="R39" s="91"/>
      <c r="S39" s="91"/>
      <c r="T39" s="91"/>
      <c r="U39" s="91"/>
      <c r="V39" s="91"/>
      <c r="W39" s="91"/>
      <c r="X39" s="91"/>
      <c r="Y39" s="91"/>
      <c r="Z39" s="91"/>
      <c r="AA39" s="91"/>
    </row>
    <row r="40" ht="27.6" spans="1:27">
      <c r="A40" s="328"/>
      <c r="B40" s="329"/>
      <c r="C40" s="286">
        <v>34</v>
      </c>
      <c r="D40" s="335" t="s">
        <v>55</v>
      </c>
      <c r="E40" s="331"/>
      <c r="F40" s="93"/>
      <c r="G40" s="91"/>
      <c r="H40" s="91"/>
      <c r="I40" s="91"/>
      <c r="J40" s="91"/>
      <c r="K40" s="91"/>
      <c r="L40" s="91"/>
      <c r="M40" s="91"/>
      <c r="N40" s="91"/>
      <c r="O40" s="91"/>
      <c r="P40" s="91"/>
      <c r="Q40" s="91"/>
      <c r="R40" s="91"/>
      <c r="S40" s="91"/>
      <c r="T40" s="91"/>
      <c r="U40" s="91"/>
      <c r="V40" s="91"/>
      <c r="W40" s="91"/>
      <c r="X40" s="91"/>
      <c r="Y40" s="91"/>
      <c r="Z40" s="91"/>
      <c r="AA40" s="91"/>
    </row>
    <row r="41" ht="27.6" spans="1:27">
      <c r="A41" s="328"/>
      <c r="B41" s="329"/>
      <c r="C41" s="286">
        <v>35</v>
      </c>
      <c r="D41" s="335" t="s">
        <v>56</v>
      </c>
      <c r="E41" s="331"/>
      <c r="F41" s="93"/>
      <c r="G41" s="91"/>
      <c r="H41" s="91"/>
      <c r="I41" s="91"/>
      <c r="J41" s="91"/>
      <c r="K41" s="91"/>
      <c r="L41" s="91"/>
      <c r="M41" s="91"/>
      <c r="N41" s="91"/>
      <c r="O41" s="91"/>
      <c r="P41" s="91"/>
      <c r="Q41" s="91"/>
      <c r="R41" s="91"/>
      <c r="S41" s="91"/>
      <c r="T41" s="91"/>
      <c r="U41" s="91"/>
      <c r="V41" s="91"/>
      <c r="W41" s="91"/>
      <c r="X41" s="91"/>
      <c r="Y41" s="91"/>
      <c r="Z41" s="91"/>
      <c r="AA41" s="91"/>
    </row>
    <row r="42" spans="1:27">
      <c r="A42" s="328"/>
      <c r="B42" s="329" t="s">
        <v>57</v>
      </c>
      <c r="C42" s="286">
        <v>36</v>
      </c>
      <c r="D42" s="335" t="s">
        <v>58</v>
      </c>
      <c r="E42" s="331" t="s">
        <v>54</v>
      </c>
      <c r="F42" s="93"/>
      <c r="G42" s="91"/>
      <c r="H42" s="91"/>
      <c r="I42" s="91"/>
      <c r="J42" s="91"/>
      <c r="K42" s="91"/>
      <c r="L42" s="91"/>
      <c r="M42" s="91"/>
      <c r="N42" s="91"/>
      <c r="O42" s="91"/>
      <c r="P42" s="91"/>
      <c r="Q42" s="91"/>
      <c r="R42" s="91"/>
      <c r="S42" s="91"/>
      <c r="T42" s="91"/>
      <c r="U42" s="91"/>
      <c r="V42" s="91"/>
      <c r="W42" s="91"/>
      <c r="X42" s="91"/>
      <c r="Y42" s="91"/>
      <c r="Z42" s="91"/>
      <c r="AA42" s="91"/>
    </row>
    <row r="43" spans="1:27">
      <c r="A43" s="328"/>
      <c r="B43" s="329"/>
      <c r="C43" s="286">
        <v>37</v>
      </c>
      <c r="D43" s="335" t="s">
        <v>59</v>
      </c>
      <c r="E43" s="331"/>
      <c r="F43" s="93"/>
      <c r="G43" s="91"/>
      <c r="H43" s="91"/>
      <c r="I43" s="91"/>
      <c r="J43" s="91"/>
      <c r="K43" s="91"/>
      <c r="L43" s="91"/>
      <c r="M43" s="91"/>
      <c r="N43" s="91"/>
      <c r="O43" s="91"/>
      <c r="P43" s="91"/>
      <c r="Q43" s="91"/>
      <c r="R43" s="91"/>
      <c r="S43" s="91"/>
      <c r="T43" s="91"/>
      <c r="U43" s="91"/>
      <c r="V43" s="91"/>
      <c r="W43" s="91"/>
      <c r="X43" s="91"/>
      <c r="Y43" s="91"/>
      <c r="Z43" s="91"/>
      <c r="AA43" s="91"/>
    </row>
    <row r="44" spans="1:27">
      <c r="A44" s="328"/>
      <c r="B44" s="329" t="s">
        <v>60</v>
      </c>
      <c r="C44" s="286">
        <v>38</v>
      </c>
      <c r="D44" s="335" t="s">
        <v>61</v>
      </c>
      <c r="E44" s="331" t="s">
        <v>62</v>
      </c>
      <c r="F44" s="93"/>
      <c r="G44" s="91"/>
      <c r="H44" s="91"/>
      <c r="I44" s="91"/>
      <c r="J44" s="91"/>
      <c r="K44" s="91"/>
      <c r="L44" s="91"/>
      <c r="M44" s="91"/>
      <c r="N44" s="91"/>
      <c r="O44" s="91"/>
      <c r="P44" s="91"/>
      <c r="Q44" s="91"/>
      <c r="R44" s="91"/>
      <c r="S44" s="91"/>
      <c r="T44" s="91"/>
      <c r="U44" s="91"/>
      <c r="V44" s="91"/>
      <c r="W44" s="91"/>
      <c r="X44" s="91"/>
      <c r="Y44" s="91"/>
      <c r="Z44" s="91"/>
      <c r="AA44" s="91"/>
    </row>
    <row r="45" spans="1:27">
      <c r="A45" s="328"/>
      <c r="B45" s="329"/>
      <c r="C45" s="286">
        <v>39</v>
      </c>
      <c r="D45" s="335" t="s">
        <v>63</v>
      </c>
      <c r="E45" s="331"/>
      <c r="F45" s="93"/>
      <c r="G45" s="91"/>
      <c r="H45" s="91"/>
      <c r="I45" s="91"/>
      <c r="J45" s="91"/>
      <c r="K45" s="91"/>
      <c r="L45" s="91"/>
      <c r="M45" s="91"/>
      <c r="N45" s="91"/>
      <c r="O45" s="91"/>
      <c r="P45" s="91"/>
      <c r="Q45" s="91"/>
      <c r="R45" s="91"/>
      <c r="S45" s="91"/>
      <c r="T45" s="91"/>
      <c r="U45" s="91"/>
      <c r="V45" s="91"/>
      <c r="W45" s="91"/>
      <c r="X45" s="91"/>
      <c r="Y45" s="91"/>
      <c r="Z45" s="91"/>
      <c r="AA45" s="91"/>
    </row>
    <row r="46" spans="1:27">
      <c r="A46" s="328"/>
      <c r="B46" s="329"/>
      <c r="C46" s="286">
        <v>40</v>
      </c>
      <c r="D46" s="335" t="s">
        <v>64</v>
      </c>
      <c r="E46" s="331"/>
      <c r="F46" s="93"/>
      <c r="G46" s="91"/>
      <c r="H46" s="91"/>
      <c r="I46" s="91"/>
      <c r="J46" s="91"/>
      <c r="K46" s="91"/>
      <c r="L46" s="91"/>
      <c r="M46" s="91"/>
      <c r="N46" s="91"/>
      <c r="O46" s="91"/>
      <c r="P46" s="91"/>
      <c r="Q46" s="91"/>
      <c r="R46" s="91"/>
      <c r="S46" s="91"/>
      <c r="T46" s="91"/>
      <c r="U46" s="91"/>
      <c r="V46" s="91"/>
      <c r="W46" s="91"/>
      <c r="X46" s="91"/>
      <c r="Y46" s="91"/>
      <c r="Z46" s="91"/>
      <c r="AA46" s="91"/>
    </row>
    <row r="47" spans="1:27">
      <c r="A47" s="328"/>
      <c r="B47" s="329"/>
      <c r="C47" s="286">
        <v>41</v>
      </c>
      <c r="D47" s="335" t="s">
        <v>65</v>
      </c>
      <c r="E47" s="331"/>
      <c r="F47" s="93"/>
      <c r="G47" s="91"/>
      <c r="H47" s="91"/>
      <c r="I47" s="91"/>
      <c r="J47" s="91"/>
      <c r="K47" s="91"/>
      <c r="L47" s="91"/>
      <c r="M47" s="91"/>
      <c r="N47" s="91"/>
      <c r="O47" s="91"/>
      <c r="P47" s="91"/>
      <c r="Q47" s="91"/>
      <c r="R47" s="91"/>
      <c r="S47" s="91"/>
      <c r="T47" s="91"/>
      <c r="U47" s="91"/>
      <c r="V47" s="91"/>
      <c r="W47" s="91"/>
      <c r="X47" s="91"/>
      <c r="Y47" s="91"/>
      <c r="Z47" s="91"/>
      <c r="AA47" s="91"/>
    </row>
    <row r="48" spans="1:27">
      <c r="A48" s="328"/>
      <c r="B48" s="329"/>
      <c r="C48" s="286">
        <v>42</v>
      </c>
      <c r="D48" s="335" t="s">
        <v>66</v>
      </c>
      <c r="E48" s="331"/>
      <c r="F48" s="93"/>
      <c r="G48" s="91"/>
      <c r="H48" s="91"/>
      <c r="I48" s="91"/>
      <c r="J48" s="91"/>
      <c r="K48" s="91"/>
      <c r="L48" s="91"/>
      <c r="M48" s="91"/>
      <c r="N48" s="91"/>
      <c r="O48" s="91"/>
      <c r="P48" s="91"/>
      <c r="Q48" s="91"/>
      <c r="R48" s="91"/>
      <c r="S48" s="91"/>
      <c r="T48" s="91"/>
      <c r="U48" s="91"/>
      <c r="V48" s="91"/>
      <c r="W48" s="91"/>
      <c r="X48" s="91"/>
      <c r="Y48" s="91"/>
      <c r="Z48" s="91"/>
      <c r="AA48" s="91"/>
    </row>
    <row r="49" spans="1:27">
      <c r="A49" s="328"/>
      <c r="B49" s="329"/>
      <c r="C49" s="286">
        <v>43</v>
      </c>
      <c r="D49" s="335" t="s">
        <v>67</v>
      </c>
      <c r="E49" s="331"/>
      <c r="F49" s="93"/>
      <c r="G49" s="91"/>
      <c r="H49" s="91"/>
      <c r="I49" s="91"/>
      <c r="J49" s="91"/>
      <c r="K49" s="91"/>
      <c r="L49" s="91"/>
      <c r="M49" s="91"/>
      <c r="N49" s="91"/>
      <c r="O49" s="91"/>
      <c r="P49" s="91"/>
      <c r="Q49" s="91"/>
      <c r="R49" s="91"/>
      <c r="S49" s="91"/>
      <c r="T49" s="91"/>
      <c r="U49" s="91"/>
      <c r="V49" s="91"/>
      <c r="W49" s="91"/>
      <c r="X49" s="91"/>
      <c r="Y49" s="91"/>
      <c r="Z49" s="91"/>
      <c r="AA49" s="91"/>
    </row>
    <row r="50" spans="1:27">
      <c r="A50" s="328"/>
      <c r="B50" s="329"/>
      <c r="C50" s="286">
        <v>44</v>
      </c>
      <c r="D50" s="335" t="s">
        <v>68</v>
      </c>
      <c r="E50" s="331"/>
      <c r="F50" s="93"/>
      <c r="G50" s="91"/>
      <c r="H50" s="91"/>
      <c r="I50" s="91"/>
      <c r="J50" s="91"/>
      <c r="K50" s="91"/>
      <c r="L50" s="91"/>
      <c r="M50" s="91"/>
      <c r="N50" s="91"/>
      <c r="O50" s="91"/>
      <c r="P50" s="91"/>
      <c r="Q50" s="91"/>
      <c r="R50" s="91"/>
      <c r="S50" s="91"/>
      <c r="T50" s="91"/>
      <c r="U50" s="91"/>
      <c r="V50" s="91"/>
      <c r="W50" s="91"/>
      <c r="X50" s="91"/>
      <c r="Y50" s="91"/>
      <c r="Z50" s="91"/>
      <c r="AA50" s="91"/>
    </row>
    <row r="51" ht="27.6" spans="1:27">
      <c r="A51" s="328"/>
      <c r="B51" s="329" t="s">
        <v>69</v>
      </c>
      <c r="C51" s="286">
        <v>45</v>
      </c>
      <c r="D51" s="335" t="s">
        <v>70</v>
      </c>
      <c r="E51" s="331" t="s">
        <v>62</v>
      </c>
      <c r="F51" s="93"/>
      <c r="G51" s="91"/>
      <c r="H51" s="91"/>
      <c r="I51" s="91"/>
      <c r="J51" s="91"/>
      <c r="K51" s="91"/>
      <c r="L51" s="91"/>
      <c r="M51" s="91"/>
      <c r="N51" s="91"/>
      <c r="O51" s="91"/>
      <c r="P51" s="91"/>
      <c r="Q51" s="91"/>
      <c r="R51" s="91"/>
      <c r="S51" s="91"/>
      <c r="T51" s="91"/>
      <c r="U51" s="91"/>
      <c r="V51" s="91"/>
      <c r="W51" s="91"/>
      <c r="X51" s="91"/>
      <c r="Y51" s="91"/>
      <c r="Z51" s="91"/>
      <c r="AA51" s="91"/>
    </row>
    <row r="52" spans="1:27">
      <c r="A52" s="328"/>
      <c r="B52" s="329"/>
      <c r="C52" s="286">
        <v>46</v>
      </c>
      <c r="D52" s="335" t="s">
        <v>71</v>
      </c>
      <c r="E52" s="331"/>
      <c r="F52" s="93"/>
      <c r="G52" s="91"/>
      <c r="H52" s="91"/>
      <c r="I52" s="91"/>
      <c r="J52" s="91"/>
      <c r="K52" s="91"/>
      <c r="L52" s="91"/>
      <c r="M52" s="91"/>
      <c r="N52" s="91"/>
      <c r="O52" s="91"/>
      <c r="P52" s="91"/>
      <c r="Q52" s="91"/>
      <c r="R52" s="91"/>
      <c r="S52" s="91"/>
      <c r="T52" s="91"/>
      <c r="U52" s="91"/>
      <c r="V52" s="91"/>
      <c r="W52" s="91"/>
      <c r="X52" s="91"/>
      <c r="Y52" s="91"/>
      <c r="Z52" s="91"/>
      <c r="AA52" s="91"/>
    </row>
    <row r="53" ht="27.6" spans="1:27">
      <c r="A53" s="328"/>
      <c r="B53" s="329" t="s">
        <v>72</v>
      </c>
      <c r="C53" s="286">
        <v>47</v>
      </c>
      <c r="D53" s="335" t="s">
        <v>73</v>
      </c>
      <c r="E53" s="331" t="s">
        <v>62</v>
      </c>
      <c r="F53" s="93"/>
      <c r="G53" s="91"/>
      <c r="H53" s="91"/>
      <c r="I53" s="91"/>
      <c r="J53" s="91"/>
      <c r="K53" s="91"/>
      <c r="L53" s="91"/>
      <c r="M53" s="91"/>
      <c r="N53" s="91"/>
      <c r="O53" s="91"/>
      <c r="P53" s="91"/>
      <c r="Q53" s="91"/>
      <c r="R53" s="91"/>
      <c r="S53" s="91"/>
      <c r="T53" s="91"/>
      <c r="U53" s="91"/>
      <c r="V53" s="91"/>
      <c r="W53" s="91"/>
      <c r="X53" s="91"/>
      <c r="Y53" s="91"/>
      <c r="Z53" s="91"/>
      <c r="AA53" s="91"/>
    </row>
    <row r="54" ht="27.6" spans="1:27">
      <c r="A54" s="328"/>
      <c r="B54" s="329"/>
      <c r="C54" s="286">
        <v>48</v>
      </c>
      <c r="D54" s="336" t="s">
        <v>74</v>
      </c>
      <c r="E54" s="331"/>
      <c r="F54" s="93"/>
      <c r="G54" s="91"/>
      <c r="H54" s="91"/>
      <c r="I54" s="91"/>
      <c r="J54" s="91"/>
      <c r="K54" s="91"/>
      <c r="L54" s="91"/>
      <c r="M54" s="91"/>
      <c r="N54" s="91"/>
      <c r="O54" s="91"/>
      <c r="P54" s="91"/>
      <c r="Q54" s="91"/>
      <c r="R54" s="91"/>
      <c r="S54" s="91"/>
      <c r="T54" s="91"/>
      <c r="U54" s="91"/>
      <c r="V54" s="91"/>
      <c r="W54" s="91"/>
      <c r="X54" s="91"/>
      <c r="Y54" s="91"/>
      <c r="Z54" s="91"/>
      <c r="AA54" s="91"/>
    </row>
    <row r="55" spans="1:27">
      <c r="A55" s="328"/>
      <c r="B55" s="329"/>
      <c r="C55" s="286">
        <v>49</v>
      </c>
      <c r="D55" s="335" t="s">
        <v>75</v>
      </c>
      <c r="E55" s="331"/>
      <c r="F55" s="93"/>
      <c r="G55" s="91"/>
      <c r="H55" s="91"/>
      <c r="I55" s="91"/>
      <c r="J55" s="91"/>
      <c r="K55" s="91"/>
      <c r="L55" s="91"/>
      <c r="M55" s="91"/>
      <c r="N55" s="91"/>
      <c r="O55" s="91"/>
      <c r="P55" s="91"/>
      <c r="Q55" s="91"/>
      <c r="R55" s="91"/>
      <c r="S55" s="91"/>
      <c r="T55" s="91"/>
      <c r="U55" s="91"/>
      <c r="V55" s="91"/>
      <c r="W55" s="91"/>
      <c r="X55" s="91"/>
      <c r="Y55" s="91"/>
      <c r="Z55" s="91"/>
      <c r="AA55" s="91"/>
    </row>
    <row r="56" spans="1:27">
      <c r="A56" s="328"/>
      <c r="B56" s="329" t="s">
        <v>76</v>
      </c>
      <c r="C56" s="286">
        <v>50</v>
      </c>
      <c r="D56" s="335" t="s">
        <v>77</v>
      </c>
      <c r="E56" s="331" t="s">
        <v>62</v>
      </c>
      <c r="F56" s="93"/>
      <c r="G56" s="91"/>
      <c r="H56" s="91"/>
      <c r="I56" s="91"/>
      <c r="J56" s="91"/>
      <c r="K56" s="91"/>
      <c r="L56" s="91"/>
      <c r="M56" s="91"/>
      <c r="N56" s="91"/>
      <c r="O56" s="91"/>
      <c r="P56" s="91"/>
      <c r="Q56" s="91"/>
      <c r="R56" s="91"/>
      <c r="S56" s="91"/>
      <c r="T56" s="91"/>
      <c r="U56" s="91"/>
      <c r="V56" s="91"/>
      <c r="W56" s="91"/>
      <c r="X56" s="91"/>
      <c r="Y56" s="91"/>
      <c r="Z56" s="91"/>
      <c r="AA56" s="91"/>
    </row>
    <row r="57" spans="1:27">
      <c r="A57" s="328"/>
      <c r="B57" s="329"/>
      <c r="C57" s="286">
        <v>51</v>
      </c>
      <c r="D57" s="335" t="s">
        <v>78</v>
      </c>
      <c r="E57" s="331"/>
      <c r="F57" s="93"/>
      <c r="G57" s="91"/>
      <c r="H57" s="91"/>
      <c r="I57" s="91"/>
      <c r="J57" s="91"/>
      <c r="K57" s="91"/>
      <c r="L57" s="91"/>
      <c r="M57" s="91"/>
      <c r="N57" s="91"/>
      <c r="O57" s="91"/>
      <c r="P57" s="91"/>
      <c r="Q57" s="91"/>
      <c r="R57" s="91"/>
      <c r="S57" s="91"/>
      <c r="T57" s="91"/>
      <c r="U57" s="91"/>
      <c r="V57" s="91"/>
      <c r="W57" s="91"/>
      <c r="X57" s="91"/>
      <c r="Y57" s="91"/>
      <c r="Z57" s="91"/>
      <c r="AA57" s="91"/>
    </row>
    <row r="58" ht="27.6" spans="1:27">
      <c r="A58" s="328"/>
      <c r="B58" s="329" t="s">
        <v>79</v>
      </c>
      <c r="C58" s="286">
        <v>52</v>
      </c>
      <c r="D58" s="335" t="s">
        <v>80</v>
      </c>
      <c r="E58" s="333" t="s">
        <v>42</v>
      </c>
      <c r="F58" s="93"/>
      <c r="G58" s="91"/>
      <c r="H58" s="91"/>
      <c r="I58" s="91"/>
      <c r="J58" s="91"/>
      <c r="K58" s="91"/>
      <c r="L58" s="91"/>
      <c r="M58" s="91"/>
      <c r="N58" s="91"/>
      <c r="O58" s="91"/>
      <c r="P58" s="91"/>
      <c r="Q58" s="91"/>
      <c r="R58" s="91"/>
      <c r="S58" s="91"/>
      <c r="T58" s="91"/>
      <c r="U58" s="91"/>
      <c r="V58" s="91"/>
      <c r="W58" s="91"/>
      <c r="X58" s="91"/>
      <c r="Y58" s="91"/>
      <c r="Z58" s="91"/>
      <c r="AA58" s="91"/>
    </row>
    <row r="59" ht="27.6" spans="1:27">
      <c r="A59" s="328"/>
      <c r="B59" s="329"/>
      <c r="C59" s="286">
        <v>53</v>
      </c>
      <c r="D59" s="335" t="s">
        <v>81</v>
      </c>
      <c r="E59" s="333" t="s">
        <v>62</v>
      </c>
      <c r="F59" s="93"/>
      <c r="G59" s="91"/>
      <c r="H59" s="91"/>
      <c r="I59" s="91"/>
      <c r="J59" s="91"/>
      <c r="K59" s="91"/>
      <c r="L59" s="91"/>
      <c r="M59" s="91"/>
      <c r="N59" s="91"/>
      <c r="O59" s="91"/>
      <c r="P59" s="91"/>
      <c r="Q59" s="91"/>
      <c r="R59" s="91"/>
      <c r="S59" s="91"/>
      <c r="T59" s="91"/>
      <c r="U59" s="91"/>
      <c r="V59" s="91"/>
      <c r="W59" s="91"/>
      <c r="X59" s="91"/>
      <c r="Y59" s="91"/>
      <c r="Z59" s="91"/>
      <c r="AA59" s="91"/>
    </row>
    <row r="60" ht="27.6" spans="1:27">
      <c r="A60" s="328"/>
      <c r="B60" s="329"/>
      <c r="C60" s="286">
        <v>54</v>
      </c>
      <c r="D60" s="330" t="s">
        <v>82</v>
      </c>
      <c r="E60" s="331" t="s">
        <v>83</v>
      </c>
      <c r="F60" s="93"/>
      <c r="G60" s="91"/>
      <c r="H60" s="91"/>
      <c r="I60" s="91"/>
      <c r="J60" s="91"/>
      <c r="K60" s="91"/>
      <c r="L60" s="91"/>
      <c r="M60" s="91"/>
      <c r="N60" s="91"/>
      <c r="O60" s="91"/>
      <c r="P60" s="91"/>
      <c r="Q60" s="91"/>
      <c r="R60" s="91"/>
      <c r="S60" s="91"/>
      <c r="T60" s="91"/>
      <c r="U60" s="91"/>
      <c r="V60" s="91"/>
      <c r="W60" s="91"/>
      <c r="X60" s="91"/>
      <c r="Y60" s="91"/>
      <c r="Z60" s="91"/>
      <c r="AA60" s="91"/>
    </row>
    <row r="61" ht="27.6" spans="1:27">
      <c r="A61" s="328"/>
      <c r="B61" s="329"/>
      <c r="C61" s="286">
        <v>55</v>
      </c>
      <c r="D61" s="330" t="s">
        <v>84</v>
      </c>
      <c r="E61" s="333" t="s">
        <v>12</v>
      </c>
      <c r="F61" s="93"/>
      <c r="G61" s="91"/>
      <c r="H61" s="91"/>
      <c r="I61" s="91"/>
      <c r="J61" s="91"/>
      <c r="K61" s="91"/>
      <c r="L61" s="91"/>
      <c r="M61" s="91"/>
      <c r="N61" s="91"/>
      <c r="O61" s="91"/>
      <c r="P61" s="91"/>
      <c r="Q61" s="91"/>
      <c r="R61" s="91"/>
      <c r="S61" s="91"/>
      <c r="T61" s="91"/>
      <c r="U61" s="91"/>
      <c r="V61" s="91"/>
      <c r="W61" s="91"/>
      <c r="X61" s="91"/>
      <c r="Y61" s="91"/>
      <c r="Z61" s="91"/>
      <c r="AA61" s="91"/>
    </row>
    <row r="62" ht="27.6" spans="1:27">
      <c r="A62" s="328"/>
      <c r="B62" s="329"/>
      <c r="C62" s="286">
        <v>56</v>
      </c>
      <c r="D62" s="335" t="s">
        <v>85</v>
      </c>
      <c r="E62" s="333" t="s">
        <v>42</v>
      </c>
      <c r="F62" s="93"/>
      <c r="G62" s="91"/>
      <c r="H62" s="91"/>
      <c r="I62" s="91"/>
      <c r="J62" s="91"/>
      <c r="K62" s="91"/>
      <c r="L62" s="91"/>
      <c r="M62" s="91"/>
      <c r="N62" s="91"/>
      <c r="O62" s="91"/>
      <c r="P62" s="91"/>
      <c r="Q62" s="91"/>
      <c r="R62" s="91"/>
      <c r="S62" s="91"/>
      <c r="T62" s="91"/>
      <c r="U62" s="91"/>
      <c r="V62" s="91"/>
      <c r="W62" s="91"/>
      <c r="X62" s="91"/>
      <c r="Y62" s="91"/>
      <c r="Z62" s="91"/>
      <c r="AA62" s="91"/>
    </row>
    <row r="63" ht="27.6" spans="1:27">
      <c r="A63" s="328"/>
      <c r="B63" s="329"/>
      <c r="C63" s="286">
        <v>57</v>
      </c>
      <c r="D63" s="330" t="s">
        <v>86</v>
      </c>
      <c r="E63" s="331" t="s">
        <v>87</v>
      </c>
      <c r="F63" s="93"/>
      <c r="G63" s="91"/>
      <c r="H63" s="91"/>
      <c r="I63" s="91"/>
      <c r="J63" s="91"/>
      <c r="K63" s="91"/>
      <c r="L63" s="91"/>
      <c r="M63" s="91"/>
      <c r="N63" s="91"/>
      <c r="O63" s="91"/>
      <c r="P63" s="91"/>
      <c r="Q63" s="91"/>
      <c r="R63" s="91"/>
      <c r="S63" s="91"/>
      <c r="T63" s="91"/>
      <c r="U63" s="91"/>
      <c r="V63" s="91"/>
      <c r="W63" s="91"/>
      <c r="X63" s="91"/>
      <c r="Y63" s="91"/>
      <c r="Z63" s="91"/>
      <c r="AA63" s="91"/>
    </row>
    <row r="64" ht="27.6" spans="1:27">
      <c r="A64" s="328"/>
      <c r="B64" s="329" t="s">
        <v>88</v>
      </c>
      <c r="C64" s="286">
        <v>58</v>
      </c>
      <c r="D64" s="335" t="s">
        <v>89</v>
      </c>
      <c r="E64" s="331" t="s">
        <v>90</v>
      </c>
      <c r="F64" s="93"/>
      <c r="G64" s="91"/>
      <c r="H64" s="91"/>
      <c r="I64" s="91"/>
      <c r="J64" s="91"/>
      <c r="K64" s="91"/>
      <c r="L64" s="91"/>
      <c r="M64" s="91"/>
      <c r="N64" s="91"/>
      <c r="O64" s="91"/>
      <c r="P64" s="91"/>
      <c r="Q64" s="91"/>
      <c r="R64" s="91"/>
      <c r="S64" s="91"/>
      <c r="T64" s="91"/>
      <c r="U64" s="91"/>
      <c r="V64" s="91"/>
      <c r="W64" s="91"/>
      <c r="X64" s="91"/>
      <c r="Y64" s="91"/>
      <c r="Z64" s="91"/>
      <c r="AA64" s="91"/>
    </row>
    <row r="65" ht="27.6" spans="1:27">
      <c r="A65" s="328"/>
      <c r="B65" s="329"/>
      <c r="C65" s="286">
        <v>59</v>
      </c>
      <c r="D65" s="335" t="s">
        <v>91</v>
      </c>
      <c r="E65" s="331" t="s">
        <v>92</v>
      </c>
      <c r="F65" s="93"/>
      <c r="G65" s="91"/>
      <c r="H65" s="91"/>
      <c r="I65" s="91"/>
      <c r="J65" s="91"/>
      <c r="K65" s="91"/>
      <c r="L65" s="91"/>
      <c r="M65" s="91"/>
      <c r="N65" s="91"/>
      <c r="O65" s="91"/>
      <c r="P65" s="91"/>
      <c r="Q65" s="91"/>
      <c r="R65" s="91"/>
      <c r="S65" s="91"/>
      <c r="T65" s="91"/>
      <c r="U65" s="91"/>
      <c r="V65" s="91"/>
      <c r="W65" s="91"/>
      <c r="X65" s="91"/>
      <c r="Y65" s="91"/>
      <c r="Z65" s="91"/>
      <c r="AA65" s="91"/>
    </row>
    <row r="66" ht="27.6" spans="1:27">
      <c r="A66" s="328"/>
      <c r="B66" s="329"/>
      <c r="C66" s="286">
        <v>60</v>
      </c>
      <c r="D66" s="335" t="s">
        <v>93</v>
      </c>
      <c r="E66" s="331" t="s">
        <v>94</v>
      </c>
      <c r="F66" s="93"/>
      <c r="G66" s="91"/>
      <c r="H66" s="91"/>
      <c r="I66" s="91"/>
      <c r="J66" s="91"/>
      <c r="K66" s="91"/>
      <c r="L66" s="91"/>
      <c r="M66" s="91"/>
      <c r="N66" s="91"/>
      <c r="O66" s="91"/>
      <c r="P66" s="91"/>
      <c r="Q66" s="91"/>
      <c r="R66" s="91"/>
      <c r="S66" s="91"/>
      <c r="T66" s="91"/>
      <c r="U66" s="91"/>
      <c r="V66" s="91"/>
      <c r="W66" s="91"/>
      <c r="X66" s="91"/>
      <c r="Y66" s="91"/>
      <c r="Z66" s="91"/>
      <c r="AA66" s="91"/>
    </row>
    <row r="67" ht="27.6" spans="1:27">
      <c r="A67" s="328"/>
      <c r="B67" s="329"/>
      <c r="C67" s="286">
        <v>61</v>
      </c>
      <c r="D67" s="335" t="s">
        <v>95</v>
      </c>
      <c r="E67" s="331" t="s">
        <v>96</v>
      </c>
      <c r="F67" s="93"/>
      <c r="G67" s="91"/>
      <c r="H67" s="91"/>
      <c r="I67" s="91"/>
      <c r="J67" s="91"/>
      <c r="K67" s="91"/>
      <c r="L67" s="91"/>
      <c r="M67" s="91"/>
      <c r="N67" s="91"/>
      <c r="O67" s="91"/>
      <c r="P67" s="91"/>
      <c r="Q67" s="91"/>
      <c r="R67" s="91"/>
      <c r="S67" s="91"/>
      <c r="T67" s="91"/>
      <c r="U67" s="91"/>
      <c r="V67" s="91"/>
      <c r="W67" s="91"/>
      <c r="X67" s="91"/>
      <c r="Y67" s="91"/>
      <c r="Z67" s="91"/>
      <c r="AA67" s="91"/>
    </row>
    <row r="68" ht="27.6" spans="1:27">
      <c r="A68" s="328"/>
      <c r="B68" s="329"/>
      <c r="C68" s="286">
        <v>62</v>
      </c>
      <c r="D68" s="335" t="s">
        <v>97</v>
      </c>
      <c r="E68" s="331" t="s">
        <v>98</v>
      </c>
      <c r="F68" s="93"/>
      <c r="G68" s="91"/>
      <c r="H68" s="91"/>
      <c r="I68" s="91"/>
      <c r="J68" s="91"/>
      <c r="K68" s="91"/>
      <c r="L68" s="91"/>
      <c r="M68" s="91"/>
      <c r="N68" s="91"/>
      <c r="O68" s="91"/>
      <c r="P68" s="91"/>
      <c r="Q68" s="91"/>
      <c r="R68" s="91"/>
      <c r="S68" s="91"/>
      <c r="T68" s="91"/>
      <c r="U68" s="91"/>
      <c r="V68" s="91"/>
      <c r="W68" s="91"/>
      <c r="X68" s="91"/>
      <c r="Y68" s="91"/>
      <c r="Z68" s="91"/>
      <c r="AA68" s="91"/>
    </row>
    <row r="69" ht="27.6" spans="1:27">
      <c r="A69" s="328"/>
      <c r="B69" s="329"/>
      <c r="C69" s="286">
        <v>63</v>
      </c>
      <c r="D69" s="335" t="s">
        <v>99</v>
      </c>
      <c r="E69" s="331" t="s">
        <v>83</v>
      </c>
      <c r="F69" s="93"/>
      <c r="G69" s="91"/>
      <c r="H69" s="91"/>
      <c r="I69" s="91"/>
      <c r="J69" s="91"/>
      <c r="K69" s="91"/>
      <c r="L69" s="91"/>
      <c r="M69" s="91"/>
      <c r="N69" s="91"/>
      <c r="O69" s="91"/>
      <c r="P69" s="91"/>
      <c r="Q69" s="91"/>
      <c r="R69" s="91"/>
      <c r="S69" s="91"/>
      <c r="T69" s="91"/>
      <c r="U69" s="91"/>
      <c r="V69" s="91"/>
      <c r="W69" s="91"/>
      <c r="X69" s="91"/>
      <c r="Y69" s="91"/>
      <c r="Z69" s="91"/>
      <c r="AA69" s="91"/>
    </row>
    <row r="70" ht="27.6" spans="1:27">
      <c r="A70" s="328"/>
      <c r="B70" s="329"/>
      <c r="C70" s="286">
        <v>64</v>
      </c>
      <c r="D70" s="330" t="s">
        <v>100</v>
      </c>
      <c r="E70" s="331" t="s">
        <v>101</v>
      </c>
      <c r="F70" s="93"/>
      <c r="G70" s="91"/>
      <c r="H70" s="91"/>
      <c r="I70" s="91"/>
      <c r="J70" s="91"/>
      <c r="K70" s="91"/>
      <c r="L70" s="91"/>
      <c r="M70" s="91"/>
      <c r="N70" s="91"/>
      <c r="O70" s="91"/>
      <c r="P70" s="91"/>
      <c r="Q70" s="91"/>
      <c r="R70" s="91"/>
      <c r="S70" s="91"/>
      <c r="T70" s="91"/>
      <c r="U70" s="91"/>
      <c r="V70" s="91"/>
      <c r="W70" s="91"/>
      <c r="X70" s="91"/>
      <c r="Y70" s="91"/>
      <c r="Z70" s="91"/>
      <c r="AA70" s="91"/>
    </row>
    <row r="71" ht="27.6" spans="1:27">
      <c r="A71" s="328"/>
      <c r="B71" s="329"/>
      <c r="C71" s="286">
        <v>65</v>
      </c>
      <c r="D71" s="335" t="s">
        <v>102</v>
      </c>
      <c r="E71" s="331" t="s">
        <v>103</v>
      </c>
      <c r="F71" s="93"/>
      <c r="G71" s="91"/>
      <c r="H71" s="91"/>
      <c r="I71" s="91"/>
      <c r="J71" s="91"/>
      <c r="K71" s="91"/>
      <c r="L71" s="91"/>
      <c r="M71" s="91"/>
      <c r="N71" s="91"/>
      <c r="O71" s="91"/>
      <c r="P71" s="91"/>
      <c r="Q71" s="91"/>
      <c r="R71" s="91"/>
      <c r="S71" s="91"/>
      <c r="T71" s="91"/>
      <c r="U71" s="91"/>
      <c r="V71" s="91"/>
      <c r="W71" s="91"/>
      <c r="X71" s="91"/>
      <c r="Y71" s="91"/>
      <c r="Z71" s="91"/>
      <c r="AA71" s="91"/>
    </row>
    <row r="72" ht="27.6" spans="1:27">
      <c r="A72" s="328"/>
      <c r="B72" s="329" t="s">
        <v>104</v>
      </c>
      <c r="C72" s="286">
        <v>66</v>
      </c>
      <c r="D72" s="335" t="s">
        <v>105</v>
      </c>
      <c r="E72" s="331" t="s">
        <v>106</v>
      </c>
      <c r="F72" s="93"/>
      <c r="G72" s="91"/>
      <c r="H72" s="91"/>
      <c r="I72" s="91"/>
      <c r="J72" s="91"/>
      <c r="K72" s="91"/>
      <c r="L72" s="91"/>
      <c r="M72" s="91"/>
      <c r="N72" s="91"/>
      <c r="O72" s="91"/>
      <c r="P72" s="91"/>
      <c r="Q72" s="91"/>
      <c r="R72" s="91"/>
      <c r="S72" s="91"/>
      <c r="T72" s="91"/>
      <c r="U72" s="91"/>
      <c r="V72" s="91"/>
      <c r="W72" s="91"/>
      <c r="X72" s="91"/>
      <c r="Y72" s="91"/>
      <c r="Z72" s="91"/>
      <c r="AA72" s="91"/>
    </row>
    <row r="73" spans="1:27">
      <c r="A73" s="328"/>
      <c r="B73" s="329"/>
      <c r="C73" s="286">
        <v>67</v>
      </c>
      <c r="D73" s="335" t="s">
        <v>107</v>
      </c>
      <c r="E73" s="331" t="s">
        <v>108</v>
      </c>
      <c r="F73" s="93"/>
      <c r="G73" s="91"/>
      <c r="H73" s="91"/>
      <c r="I73" s="91"/>
      <c r="J73" s="91"/>
      <c r="K73" s="91"/>
      <c r="L73" s="91"/>
      <c r="M73" s="91"/>
      <c r="N73" s="91"/>
      <c r="O73" s="91"/>
      <c r="P73" s="91"/>
      <c r="Q73" s="91"/>
      <c r="R73" s="91"/>
      <c r="S73" s="91"/>
      <c r="T73" s="91"/>
      <c r="U73" s="91"/>
      <c r="V73" s="91"/>
      <c r="W73" s="91"/>
      <c r="X73" s="91"/>
      <c r="Y73" s="91"/>
      <c r="Z73" s="91"/>
      <c r="AA73" s="91"/>
    </row>
    <row r="74" ht="27.6" spans="1:27">
      <c r="A74" s="328"/>
      <c r="B74" s="329" t="s">
        <v>109</v>
      </c>
      <c r="C74" s="286">
        <v>68</v>
      </c>
      <c r="D74" s="335" t="s">
        <v>110</v>
      </c>
      <c r="E74" s="331" t="s">
        <v>111</v>
      </c>
      <c r="F74" s="93"/>
      <c r="G74" s="91"/>
      <c r="H74" s="91"/>
      <c r="I74" s="91"/>
      <c r="J74" s="91"/>
      <c r="K74" s="91"/>
      <c r="L74" s="91"/>
      <c r="M74" s="91"/>
      <c r="N74" s="91"/>
      <c r="O74" s="91"/>
      <c r="P74" s="91"/>
      <c r="Q74" s="91"/>
      <c r="R74" s="91"/>
      <c r="S74" s="91"/>
      <c r="T74" s="91"/>
      <c r="U74" s="91"/>
      <c r="V74" s="91"/>
      <c r="W74" s="91"/>
      <c r="X74" s="91"/>
      <c r="Y74" s="91"/>
      <c r="Z74" s="91"/>
      <c r="AA74" s="91"/>
    </row>
    <row r="75" ht="27.6" spans="1:27">
      <c r="A75" s="328"/>
      <c r="B75" s="329"/>
      <c r="C75" s="286">
        <v>69</v>
      </c>
      <c r="D75" s="335" t="s">
        <v>112</v>
      </c>
      <c r="E75" s="331" t="s">
        <v>113</v>
      </c>
      <c r="F75" s="93"/>
      <c r="G75" s="91"/>
      <c r="H75" s="91"/>
      <c r="I75" s="91"/>
      <c r="J75" s="91"/>
      <c r="K75" s="91"/>
      <c r="L75" s="91"/>
      <c r="M75" s="91"/>
      <c r="N75" s="91"/>
      <c r="O75" s="91"/>
      <c r="P75" s="91"/>
      <c r="Q75" s="91"/>
      <c r="R75" s="91"/>
      <c r="S75" s="91"/>
      <c r="T75" s="91"/>
      <c r="U75" s="91"/>
      <c r="V75" s="91"/>
      <c r="W75" s="91"/>
      <c r="X75" s="91"/>
      <c r="Y75" s="91"/>
      <c r="Z75" s="91"/>
      <c r="AA75" s="91"/>
    </row>
    <row r="76" ht="27.6" spans="1:27">
      <c r="A76" s="328"/>
      <c r="B76" s="329" t="s">
        <v>114</v>
      </c>
      <c r="C76" s="286">
        <v>70</v>
      </c>
      <c r="D76" s="335" t="s">
        <v>115</v>
      </c>
      <c r="E76" s="331" t="s">
        <v>116</v>
      </c>
      <c r="F76" s="93"/>
      <c r="G76" s="91"/>
      <c r="H76" s="91"/>
      <c r="I76" s="91"/>
      <c r="J76" s="91"/>
      <c r="K76" s="91"/>
      <c r="L76" s="91"/>
      <c r="M76" s="91"/>
      <c r="N76" s="91"/>
      <c r="O76" s="91"/>
      <c r="P76" s="91"/>
      <c r="Q76" s="91"/>
      <c r="R76" s="91"/>
      <c r="S76" s="91"/>
      <c r="T76" s="91"/>
      <c r="U76" s="91"/>
      <c r="V76" s="91"/>
      <c r="W76" s="91"/>
      <c r="X76" s="91"/>
      <c r="Y76" s="91"/>
      <c r="Z76" s="91"/>
      <c r="AA76" s="91"/>
    </row>
    <row r="77" ht="27.6" spans="1:27">
      <c r="A77" s="328"/>
      <c r="B77" s="329"/>
      <c r="C77" s="286">
        <v>71</v>
      </c>
      <c r="D77" s="335" t="s">
        <v>117</v>
      </c>
      <c r="E77" s="331" t="s">
        <v>54</v>
      </c>
      <c r="F77" s="93"/>
      <c r="G77" s="91"/>
      <c r="H77" s="91"/>
      <c r="I77" s="91"/>
      <c r="J77" s="91"/>
      <c r="K77" s="91"/>
      <c r="L77" s="91"/>
      <c r="M77" s="91"/>
      <c r="N77" s="91"/>
      <c r="O77" s="91"/>
      <c r="P77" s="91"/>
      <c r="Q77" s="91"/>
      <c r="R77" s="91"/>
      <c r="S77" s="91"/>
      <c r="T77" s="91"/>
      <c r="U77" s="91"/>
      <c r="V77" s="91"/>
      <c r="W77" s="91"/>
      <c r="X77" s="91"/>
      <c r="Y77" s="91"/>
      <c r="Z77" s="91"/>
      <c r="AA77" s="91"/>
    </row>
    <row r="78" ht="27.6" spans="1:27">
      <c r="A78" s="328"/>
      <c r="B78" s="329" t="s">
        <v>118</v>
      </c>
      <c r="C78" s="286">
        <v>72</v>
      </c>
      <c r="D78" s="335" t="s">
        <v>119</v>
      </c>
      <c r="E78" s="331" t="s">
        <v>54</v>
      </c>
      <c r="F78" s="93"/>
      <c r="G78" s="91"/>
      <c r="H78" s="91"/>
      <c r="I78" s="91"/>
      <c r="J78" s="91"/>
      <c r="K78" s="91"/>
      <c r="L78" s="91"/>
      <c r="M78" s="91"/>
      <c r="N78" s="91"/>
      <c r="O78" s="91"/>
      <c r="P78" s="91"/>
      <c r="Q78" s="91"/>
      <c r="R78" s="91"/>
      <c r="S78" s="91"/>
      <c r="T78" s="91"/>
      <c r="U78" s="91"/>
      <c r="V78" s="91"/>
      <c r="W78" s="91"/>
      <c r="X78" s="91"/>
      <c r="Y78" s="91"/>
      <c r="Z78" s="91"/>
      <c r="AA78" s="91"/>
    </row>
    <row r="79" ht="27.6" spans="1:27">
      <c r="A79" s="328"/>
      <c r="B79" s="329"/>
      <c r="C79" s="286">
        <v>73</v>
      </c>
      <c r="D79" s="335" t="s">
        <v>120</v>
      </c>
      <c r="E79" s="331" t="s">
        <v>62</v>
      </c>
      <c r="F79" s="93"/>
      <c r="G79" s="91"/>
      <c r="H79" s="91"/>
      <c r="I79" s="91"/>
      <c r="J79" s="91"/>
      <c r="K79" s="91"/>
      <c r="L79" s="91"/>
      <c r="M79" s="91"/>
      <c r="N79" s="91"/>
      <c r="O79" s="91"/>
      <c r="P79" s="91"/>
      <c r="Q79" s="91"/>
      <c r="R79" s="91"/>
      <c r="S79" s="91"/>
      <c r="T79" s="91"/>
      <c r="U79" s="91"/>
      <c r="V79" s="91"/>
      <c r="W79" s="91"/>
      <c r="X79" s="91"/>
      <c r="Y79" s="91"/>
      <c r="Z79" s="91"/>
      <c r="AA79" s="91"/>
    </row>
    <row r="80" ht="27.6" spans="1:27">
      <c r="A80" s="328"/>
      <c r="B80" s="329" t="s">
        <v>121</v>
      </c>
      <c r="C80" s="286">
        <v>74</v>
      </c>
      <c r="D80" s="330" t="s">
        <v>122</v>
      </c>
      <c r="E80" s="331" t="s">
        <v>123</v>
      </c>
      <c r="F80" s="93"/>
      <c r="G80" s="91"/>
      <c r="H80" s="91"/>
      <c r="I80" s="91"/>
      <c r="J80" s="91"/>
      <c r="K80" s="91"/>
      <c r="L80" s="91"/>
      <c r="M80" s="91"/>
      <c r="N80" s="91"/>
      <c r="O80" s="91"/>
      <c r="P80" s="91"/>
      <c r="Q80" s="91"/>
      <c r="R80" s="91"/>
      <c r="S80" s="91"/>
      <c r="T80" s="91"/>
      <c r="U80" s="91"/>
      <c r="V80" s="91"/>
      <c r="W80" s="91"/>
      <c r="X80" s="91"/>
      <c r="Y80" s="91"/>
      <c r="Z80" s="91"/>
      <c r="AA80" s="91"/>
    </row>
    <row r="81" ht="27.6" spans="1:27">
      <c r="A81" s="328"/>
      <c r="B81" s="329"/>
      <c r="C81" s="286">
        <v>75</v>
      </c>
      <c r="D81" s="330" t="s">
        <v>124</v>
      </c>
      <c r="E81" s="331" t="s">
        <v>125</v>
      </c>
      <c r="F81" s="93"/>
      <c r="G81" s="91"/>
      <c r="H81" s="91"/>
      <c r="I81" s="91"/>
      <c r="J81" s="91"/>
      <c r="K81" s="91"/>
      <c r="L81" s="91"/>
      <c r="M81" s="91"/>
      <c r="N81" s="91"/>
      <c r="O81" s="91"/>
      <c r="P81" s="91"/>
      <c r="Q81" s="91"/>
      <c r="R81" s="91"/>
      <c r="S81" s="91"/>
      <c r="T81" s="91"/>
      <c r="U81" s="91"/>
      <c r="V81" s="91"/>
      <c r="W81" s="91"/>
      <c r="X81" s="91"/>
      <c r="Y81" s="91"/>
      <c r="Z81" s="91"/>
      <c r="AA81" s="91"/>
    </row>
    <row r="82" ht="27.6" spans="1:27">
      <c r="A82" s="328"/>
      <c r="B82" s="329"/>
      <c r="C82" s="286">
        <v>76</v>
      </c>
      <c r="D82" s="330" t="s">
        <v>126</v>
      </c>
      <c r="E82" s="331" t="s">
        <v>127</v>
      </c>
      <c r="F82" s="93"/>
      <c r="G82" s="91"/>
      <c r="H82" s="91"/>
      <c r="I82" s="91"/>
      <c r="J82" s="91"/>
      <c r="K82" s="91"/>
      <c r="L82" s="91"/>
      <c r="M82" s="91"/>
      <c r="N82" s="91"/>
      <c r="O82" s="91"/>
      <c r="P82" s="91"/>
      <c r="Q82" s="91"/>
      <c r="R82" s="91"/>
      <c r="S82" s="91"/>
      <c r="T82" s="91"/>
      <c r="U82" s="91"/>
      <c r="V82" s="91"/>
      <c r="W82" s="91"/>
      <c r="X82" s="91"/>
      <c r="Y82" s="91"/>
      <c r="Z82" s="91"/>
      <c r="AA82" s="91"/>
    </row>
    <row r="83" ht="27.6" spans="1:27">
      <c r="A83" s="328"/>
      <c r="B83" s="329"/>
      <c r="C83" s="286">
        <v>77</v>
      </c>
      <c r="D83" s="330" t="s">
        <v>128</v>
      </c>
      <c r="E83" s="331" t="s">
        <v>87</v>
      </c>
      <c r="F83" s="93"/>
      <c r="G83" s="91"/>
      <c r="H83" s="91"/>
      <c r="I83" s="91"/>
      <c r="J83" s="91"/>
      <c r="K83" s="91"/>
      <c r="L83" s="91"/>
      <c r="M83" s="91"/>
      <c r="N83" s="91"/>
      <c r="O83" s="91"/>
      <c r="P83" s="91"/>
      <c r="Q83" s="91"/>
      <c r="R83" s="91"/>
      <c r="S83" s="91"/>
      <c r="T83" s="91"/>
      <c r="U83" s="91"/>
      <c r="V83" s="91"/>
      <c r="W83" s="91"/>
      <c r="X83" s="91"/>
      <c r="Y83" s="91"/>
      <c r="Z83" s="91"/>
      <c r="AA83" s="91"/>
    </row>
    <row r="84" ht="27.6" spans="1:27">
      <c r="A84" s="328"/>
      <c r="B84" s="329"/>
      <c r="C84" s="286">
        <v>78</v>
      </c>
      <c r="D84" s="330" t="s">
        <v>129</v>
      </c>
      <c r="E84" s="331" t="s">
        <v>87</v>
      </c>
      <c r="F84" s="93"/>
      <c r="G84" s="91"/>
      <c r="H84" s="91"/>
      <c r="I84" s="91"/>
      <c r="J84" s="91"/>
      <c r="K84" s="91"/>
      <c r="L84" s="91"/>
      <c r="M84" s="91"/>
      <c r="N84" s="91"/>
      <c r="O84" s="91"/>
      <c r="P84" s="91"/>
      <c r="Q84" s="91"/>
      <c r="R84" s="91"/>
      <c r="S84" s="91"/>
      <c r="T84" s="91"/>
      <c r="U84" s="91"/>
      <c r="V84" s="91"/>
      <c r="W84" s="91"/>
      <c r="X84" s="91"/>
      <c r="Y84" s="91"/>
      <c r="Z84" s="91"/>
      <c r="AA84" s="91"/>
    </row>
    <row r="85" ht="27.6" spans="1:27">
      <c r="A85" s="328"/>
      <c r="B85" s="329"/>
      <c r="C85" s="286">
        <v>79</v>
      </c>
      <c r="D85" s="330" t="s">
        <v>130</v>
      </c>
      <c r="E85" s="331" t="s">
        <v>87</v>
      </c>
      <c r="F85" s="93"/>
      <c r="G85" s="91"/>
      <c r="H85" s="91"/>
      <c r="I85" s="91"/>
      <c r="J85" s="91"/>
      <c r="K85" s="91"/>
      <c r="L85" s="91"/>
      <c r="M85" s="91"/>
      <c r="N85" s="91"/>
      <c r="O85" s="91"/>
      <c r="P85" s="91"/>
      <c r="Q85" s="91"/>
      <c r="R85" s="91"/>
      <c r="S85" s="91"/>
      <c r="T85" s="91"/>
      <c r="U85" s="91"/>
      <c r="V85" s="91"/>
      <c r="W85" s="91"/>
      <c r="X85" s="91"/>
      <c r="Y85" s="91"/>
      <c r="Z85" s="91"/>
      <c r="AA85" s="91"/>
    </row>
    <row r="86" ht="27.6" spans="1:27">
      <c r="A86" s="328"/>
      <c r="B86" s="329"/>
      <c r="C86" s="286">
        <v>80</v>
      </c>
      <c r="D86" s="330" t="s">
        <v>131</v>
      </c>
      <c r="E86" s="331" t="s">
        <v>132</v>
      </c>
      <c r="F86" s="93"/>
      <c r="G86" s="91"/>
      <c r="H86" s="91"/>
      <c r="I86" s="91"/>
      <c r="J86" s="91"/>
      <c r="K86" s="91"/>
      <c r="L86" s="91"/>
      <c r="M86" s="91"/>
      <c r="N86" s="91"/>
      <c r="O86" s="91"/>
      <c r="P86" s="91"/>
      <c r="Q86" s="91"/>
      <c r="R86" s="91"/>
      <c r="S86" s="91"/>
      <c r="T86" s="91"/>
      <c r="U86" s="91"/>
      <c r="V86" s="91"/>
      <c r="W86" s="91"/>
      <c r="X86" s="91"/>
      <c r="Y86" s="91"/>
      <c r="Z86" s="91"/>
      <c r="AA86" s="91"/>
    </row>
    <row r="87" ht="27.6" spans="1:27">
      <c r="A87" s="328"/>
      <c r="B87" s="329"/>
      <c r="C87" s="286">
        <v>81</v>
      </c>
      <c r="D87" s="330" t="s">
        <v>133</v>
      </c>
      <c r="E87" s="331" t="s">
        <v>134</v>
      </c>
      <c r="F87" s="93"/>
      <c r="G87" s="91"/>
      <c r="H87" s="91"/>
      <c r="I87" s="91"/>
      <c r="J87" s="91"/>
      <c r="K87" s="91"/>
      <c r="L87" s="91"/>
      <c r="M87" s="91"/>
      <c r="N87" s="91"/>
      <c r="O87" s="91"/>
      <c r="P87" s="91"/>
      <c r="Q87" s="91"/>
      <c r="R87" s="91"/>
      <c r="S87" s="91"/>
      <c r="T87" s="91"/>
      <c r="U87" s="91"/>
      <c r="V87" s="91"/>
      <c r="W87" s="91"/>
      <c r="X87" s="91"/>
      <c r="Y87" s="91"/>
      <c r="Z87" s="91"/>
      <c r="AA87" s="91"/>
    </row>
    <row r="88" spans="1:27">
      <c r="A88" s="328"/>
      <c r="B88" s="329" t="s">
        <v>135</v>
      </c>
      <c r="C88" s="286">
        <v>82</v>
      </c>
      <c r="D88" s="335" t="s">
        <v>136</v>
      </c>
      <c r="E88" s="331" t="s">
        <v>137</v>
      </c>
      <c r="F88" s="93"/>
      <c r="G88" s="91"/>
      <c r="H88" s="91"/>
      <c r="I88" s="91"/>
      <c r="J88" s="91"/>
      <c r="K88" s="91"/>
      <c r="L88" s="91"/>
      <c r="M88" s="91"/>
      <c r="N88" s="91"/>
      <c r="O88" s="91"/>
      <c r="P88" s="91"/>
      <c r="Q88" s="91"/>
      <c r="R88" s="91"/>
      <c r="S88" s="91"/>
      <c r="T88" s="91"/>
      <c r="U88" s="91"/>
      <c r="V88" s="91"/>
      <c r="W88" s="91"/>
      <c r="X88" s="91"/>
      <c r="Y88" s="91"/>
      <c r="Z88" s="91"/>
      <c r="AA88" s="91"/>
    </row>
    <row r="89" spans="1:27">
      <c r="A89" s="328"/>
      <c r="B89" s="329"/>
      <c r="C89" s="286">
        <v>83</v>
      </c>
      <c r="D89" s="335" t="s">
        <v>138</v>
      </c>
      <c r="E89" s="331"/>
      <c r="F89" s="93"/>
      <c r="G89" s="91"/>
      <c r="H89" s="91"/>
      <c r="I89" s="91"/>
      <c r="J89" s="91"/>
      <c r="K89" s="91"/>
      <c r="L89" s="91"/>
      <c r="M89" s="91"/>
      <c r="N89" s="91"/>
      <c r="O89" s="91"/>
      <c r="P89" s="91"/>
      <c r="Q89" s="91"/>
      <c r="R89" s="91"/>
      <c r="S89" s="91"/>
      <c r="T89" s="91"/>
      <c r="U89" s="91"/>
      <c r="V89" s="91"/>
      <c r="W89" s="91"/>
      <c r="X89" s="91"/>
      <c r="Y89" s="91"/>
      <c r="Z89" s="91"/>
      <c r="AA89" s="91"/>
    </row>
    <row r="90" ht="27.6" spans="1:27">
      <c r="A90" s="328"/>
      <c r="B90" s="329"/>
      <c r="C90" s="286">
        <v>84</v>
      </c>
      <c r="D90" s="330" t="s">
        <v>139</v>
      </c>
      <c r="E90" s="331" t="s">
        <v>140</v>
      </c>
      <c r="F90" s="93"/>
      <c r="G90" s="91"/>
      <c r="H90" s="91"/>
      <c r="I90" s="91"/>
      <c r="J90" s="91"/>
      <c r="K90" s="91"/>
      <c r="L90" s="91"/>
      <c r="M90" s="91"/>
      <c r="N90" s="91"/>
      <c r="O90" s="91"/>
      <c r="P90" s="91"/>
      <c r="Q90" s="91"/>
      <c r="R90" s="91"/>
      <c r="S90" s="91"/>
      <c r="T90" s="91"/>
      <c r="U90" s="91"/>
      <c r="V90" s="91"/>
      <c r="W90" s="91"/>
      <c r="X90" s="91"/>
      <c r="Y90" s="91"/>
      <c r="Z90" s="91"/>
      <c r="AA90" s="91"/>
    </row>
    <row r="91" ht="27.6" spans="1:27">
      <c r="A91" s="328"/>
      <c r="B91" s="329"/>
      <c r="C91" s="286">
        <v>85</v>
      </c>
      <c r="D91" s="330" t="s">
        <v>141</v>
      </c>
      <c r="E91" s="331" t="s">
        <v>142</v>
      </c>
      <c r="F91" s="93"/>
      <c r="G91" s="91"/>
      <c r="H91" s="91"/>
      <c r="I91" s="91"/>
      <c r="J91" s="91"/>
      <c r="K91" s="91"/>
      <c r="L91" s="91"/>
      <c r="M91" s="91"/>
      <c r="N91" s="91"/>
      <c r="O91" s="91"/>
      <c r="P91" s="91"/>
      <c r="Q91" s="91"/>
      <c r="R91" s="91"/>
      <c r="S91" s="91"/>
      <c r="T91" s="91"/>
      <c r="U91" s="91"/>
      <c r="V91" s="91"/>
      <c r="W91" s="91"/>
      <c r="X91" s="91"/>
      <c r="Y91" s="91"/>
      <c r="Z91" s="91"/>
      <c r="AA91" s="91"/>
    </row>
    <row r="92" ht="27.6" spans="1:27">
      <c r="A92" s="328"/>
      <c r="B92" s="329" t="s">
        <v>143</v>
      </c>
      <c r="C92" s="286">
        <v>86</v>
      </c>
      <c r="D92" s="330" t="s">
        <v>144</v>
      </c>
      <c r="E92" s="331" t="s">
        <v>145</v>
      </c>
      <c r="F92" s="93"/>
      <c r="G92" s="91"/>
      <c r="H92" s="91"/>
      <c r="I92" s="91"/>
      <c r="J92" s="91"/>
      <c r="K92" s="91"/>
      <c r="L92" s="91"/>
      <c r="M92" s="91"/>
      <c r="N92" s="91"/>
      <c r="O92" s="91"/>
      <c r="P92" s="91"/>
      <c r="Q92" s="91"/>
      <c r="R92" s="91"/>
      <c r="S92" s="91"/>
      <c r="T92" s="91"/>
      <c r="U92" s="91"/>
      <c r="V92" s="91"/>
      <c r="W92" s="91"/>
      <c r="X92" s="91"/>
      <c r="Y92" s="91"/>
      <c r="Z92" s="91"/>
      <c r="AA92" s="91"/>
    </row>
    <row r="93" ht="41.4" spans="1:27">
      <c r="A93" s="328"/>
      <c r="B93" s="329"/>
      <c r="C93" s="286">
        <v>87</v>
      </c>
      <c r="D93" s="330" t="s">
        <v>146</v>
      </c>
      <c r="E93" s="331" t="s">
        <v>147</v>
      </c>
      <c r="F93" s="93"/>
      <c r="G93" s="91"/>
      <c r="H93" s="91"/>
      <c r="I93" s="91"/>
      <c r="J93" s="91"/>
      <c r="K93" s="91"/>
      <c r="L93" s="91"/>
      <c r="M93" s="91"/>
      <c r="N93" s="91"/>
      <c r="O93" s="91"/>
      <c r="P93" s="91"/>
      <c r="Q93" s="91"/>
      <c r="R93" s="91"/>
      <c r="S93" s="91"/>
      <c r="T93" s="91"/>
      <c r="U93" s="91"/>
      <c r="V93" s="91"/>
      <c r="W93" s="91"/>
      <c r="X93" s="91"/>
      <c r="Y93" s="91"/>
      <c r="Z93" s="91"/>
      <c r="AA93" s="91"/>
    </row>
    <row r="94" ht="41.4" spans="1:27">
      <c r="A94" s="328"/>
      <c r="B94" s="329"/>
      <c r="C94" s="286">
        <v>88</v>
      </c>
      <c r="D94" s="330" t="s">
        <v>148</v>
      </c>
      <c r="E94" s="331" t="s">
        <v>147</v>
      </c>
      <c r="F94" s="93"/>
      <c r="G94" s="91"/>
      <c r="H94" s="91"/>
      <c r="I94" s="91"/>
      <c r="J94" s="91"/>
      <c r="K94" s="91"/>
      <c r="L94" s="91"/>
      <c r="M94" s="91"/>
      <c r="N94" s="91"/>
      <c r="O94" s="91"/>
      <c r="P94" s="91"/>
      <c r="Q94" s="91"/>
      <c r="R94" s="91"/>
      <c r="S94" s="91"/>
      <c r="T94" s="91"/>
      <c r="U94" s="91"/>
      <c r="V94" s="91"/>
      <c r="W94" s="91"/>
      <c r="X94" s="91"/>
      <c r="Y94" s="91"/>
      <c r="Z94" s="91"/>
      <c r="AA94" s="91"/>
    </row>
    <row r="95" ht="27.6" spans="1:27">
      <c r="A95" s="328"/>
      <c r="B95" s="329" t="s">
        <v>149</v>
      </c>
      <c r="C95" s="286">
        <v>89</v>
      </c>
      <c r="D95" s="330" t="s">
        <v>150</v>
      </c>
      <c r="E95" s="331" t="s">
        <v>151</v>
      </c>
      <c r="F95" s="93"/>
      <c r="G95" s="91"/>
      <c r="H95" s="91"/>
      <c r="I95" s="91"/>
      <c r="J95" s="91"/>
      <c r="K95" s="91"/>
      <c r="L95" s="91"/>
      <c r="M95" s="91"/>
      <c r="N95" s="91"/>
      <c r="O95" s="91"/>
      <c r="P95" s="91"/>
      <c r="Q95" s="91"/>
      <c r="R95" s="91"/>
      <c r="S95" s="91"/>
      <c r="T95" s="91"/>
      <c r="U95" s="91"/>
      <c r="V95" s="91"/>
      <c r="W95" s="91"/>
      <c r="X95" s="91"/>
      <c r="Y95" s="91"/>
      <c r="Z95" s="91"/>
      <c r="AA95" s="91"/>
    </row>
    <row r="96" ht="28.35" spans="1:27">
      <c r="A96" s="337"/>
      <c r="B96" s="338"/>
      <c r="C96" s="339">
        <v>90</v>
      </c>
      <c r="D96" s="340" t="s">
        <v>152</v>
      </c>
      <c r="E96" s="341" t="s">
        <v>153</v>
      </c>
      <c r="F96" s="93"/>
      <c r="G96" s="91"/>
      <c r="H96" s="91"/>
      <c r="I96" s="91"/>
      <c r="J96" s="91"/>
      <c r="K96" s="91"/>
      <c r="L96" s="91"/>
      <c r="M96" s="91"/>
      <c r="N96" s="91"/>
      <c r="O96" s="91"/>
      <c r="P96" s="91"/>
      <c r="Q96" s="91"/>
      <c r="R96" s="91"/>
      <c r="S96" s="91"/>
      <c r="T96" s="91"/>
      <c r="U96" s="91"/>
      <c r="V96" s="91"/>
      <c r="W96" s="91"/>
      <c r="X96" s="91"/>
      <c r="Y96" s="91"/>
      <c r="Z96" s="91"/>
      <c r="AA96" s="91"/>
    </row>
    <row r="97" spans="1:27">
      <c r="A97" s="91"/>
      <c r="B97" s="91"/>
      <c r="C97" s="93"/>
      <c r="D97" s="91"/>
      <c r="E97" s="93"/>
      <c r="F97" s="93"/>
      <c r="G97" s="91"/>
      <c r="H97" s="91"/>
      <c r="I97" s="91"/>
      <c r="J97" s="91"/>
      <c r="K97" s="91"/>
      <c r="L97" s="91"/>
      <c r="M97" s="91"/>
      <c r="N97" s="91"/>
      <c r="O97" s="91"/>
      <c r="P97" s="91"/>
      <c r="Q97" s="91"/>
      <c r="R97" s="91"/>
      <c r="S97" s="91"/>
      <c r="T97" s="91"/>
      <c r="U97" s="91"/>
      <c r="V97" s="91"/>
      <c r="W97" s="91"/>
      <c r="X97" s="91"/>
      <c r="Y97" s="91"/>
      <c r="Z97" s="91"/>
      <c r="AA97" s="91"/>
    </row>
    <row r="98" spans="1:27">
      <c r="A98" s="91"/>
      <c r="B98" s="91"/>
      <c r="C98" s="93"/>
      <c r="D98" s="91"/>
      <c r="E98" s="93"/>
      <c r="F98" s="93"/>
      <c r="G98" s="91"/>
      <c r="H98" s="91"/>
      <c r="I98" s="91"/>
      <c r="J98" s="91"/>
      <c r="K98" s="91"/>
      <c r="L98" s="91"/>
      <c r="M98" s="91"/>
      <c r="N98" s="91"/>
      <c r="O98" s="91"/>
      <c r="P98" s="91"/>
      <c r="Q98" s="91"/>
      <c r="R98" s="91"/>
      <c r="S98" s="91"/>
      <c r="T98" s="91"/>
      <c r="U98" s="91"/>
      <c r="V98" s="91"/>
      <c r="W98" s="91"/>
      <c r="X98" s="91"/>
      <c r="Y98" s="91"/>
      <c r="Z98" s="91"/>
      <c r="AA98" s="91"/>
    </row>
    <row r="99" spans="1:27">
      <c r="A99" s="91"/>
      <c r="B99" s="91"/>
      <c r="C99" s="93"/>
      <c r="D99" s="91"/>
      <c r="E99" s="93"/>
      <c r="F99" s="93"/>
      <c r="G99" s="91"/>
      <c r="H99" s="91"/>
      <c r="I99" s="91"/>
      <c r="J99" s="91"/>
      <c r="K99" s="91"/>
      <c r="L99" s="91"/>
      <c r="M99" s="91"/>
      <c r="N99" s="91"/>
      <c r="O99" s="91"/>
      <c r="P99" s="91"/>
      <c r="Q99" s="91"/>
      <c r="R99" s="91"/>
      <c r="S99" s="91"/>
      <c r="T99" s="91"/>
      <c r="U99" s="91"/>
      <c r="V99" s="91"/>
      <c r="W99" s="91"/>
      <c r="X99" s="91"/>
      <c r="Y99" s="91"/>
      <c r="Z99" s="91"/>
      <c r="AA99" s="91"/>
    </row>
    <row r="100" spans="1:27">
      <c r="A100" s="91"/>
      <c r="B100" s="91"/>
      <c r="C100" s="93"/>
      <c r="D100" s="91"/>
      <c r="E100" s="93"/>
      <c r="F100" s="93"/>
      <c r="G100" s="91"/>
      <c r="H100" s="91"/>
      <c r="I100" s="91"/>
      <c r="J100" s="91"/>
      <c r="K100" s="91"/>
      <c r="L100" s="91"/>
      <c r="M100" s="91"/>
      <c r="N100" s="91"/>
      <c r="O100" s="91"/>
      <c r="P100" s="91"/>
      <c r="Q100" s="91"/>
      <c r="R100" s="91"/>
      <c r="S100" s="91"/>
      <c r="T100" s="91"/>
      <c r="U100" s="91"/>
      <c r="V100" s="91"/>
      <c r="W100" s="91"/>
      <c r="X100" s="91"/>
      <c r="Y100" s="91"/>
      <c r="Z100" s="91"/>
      <c r="AA100" s="91"/>
    </row>
    <row r="101" spans="1:27">
      <c r="A101" s="91"/>
      <c r="B101" s="91"/>
      <c r="C101" s="93"/>
      <c r="D101" s="91"/>
      <c r="E101" s="93"/>
      <c r="F101" s="93"/>
      <c r="G101" s="91"/>
      <c r="H101" s="91"/>
      <c r="I101" s="91"/>
      <c r="J101" s="91"/>
      <c r="K101" s="91"/>
      <c r="L101" s="91"/>
      <c r="M101" s="91"/>
      <c r="N101" s="91"/>
      <c r="O101" s="91"/>
      <c r="P101" s="91"/>
      <c r="Q101" s="91"/>
      <c r="R101" s="91"/>
      <c r="S101" s="91"/>
      <c r="T101" s="91"/>
      <c r="U101" s="91"/>
      <c r="V101" s="91"/>
      <c r="W101" s="91"/>
      <c r="X101" s="91"/>
      <c r="Y101" s="91"/>
      <c r="Z101" s="91"/>
      <c r="AA101" s="91"/>
    </row>
    <row r="102" spans="1:27">
      <c r="A102" s="91"/>
      <c r="B102" s="91"/>
      <c r="C102" s="93"/>
      <c r="D102" s="91"/>
      <c r="E102" s="93"/>
      <c r="F102" s="93"/>
      <c r="G102" s="91"/>
      <c r="H102" s="91"/>
      <c r="I102" s="91"/>
      <c r="J102" s="91"/>
      <c r="K102" s="91"/>
      <c r="L102" s="91"/>
      <c r="M102" s="91"/>
      <c r="N102" s="91"/>
      <c r="O102" s="91"/>
      <c r="P102" s="91"/>
      <c r="Q102" s="91"/>
      <c r="R102" s="91"/>
      <c r="S102" s="91"/>
      <c r="T102" s="91"/>
      <c r="U102" s="91"/>
      <c r="V102" s="91"/>
      <c r="W102" s="91"/>
      <c r="X102" s="91"/>
      <c r="Y102" s="91"/>
      <c r="Z102" s="91"/>
      <c r="AA102" s="91"/>
    </row>
    <row r="103" spans="1:27">
      <c r="A103" s="91"/>
      <c r="B103" s="91"/>
      <c r="C103" s="93"/>
      <c r="D103" s="91"/>
      <c r="E103" s="93"/>
      <c r="F103" s="93"/>
      <c r="G103" s="91"/>
      <c r="H103" s="91"/>
      <c r="I103" s="91"/>
      <c r="J103" s="91"/>
      <c r="K103" s="91"/>
      <c r="L103" s="91"/>
      <c r="M103" s="91"/>
      <c r="N103" s="91"/>
      <c r="O103" s="91"/>
      <c r="P103" s="91"/>
      <c r="Q103" s="91"/>
      <c r="R103" s="91"/>
      <c r="S103" s="91"/>
      <c r="T103" s="91"/>
      <c r="U103" s="91"/>
      <c r="V103" s="91"/>
      <c r="W103" s="91"/>
      <c r="X103" s="91"/>
      <c r="Y103" s="91"/>
      <c r="Z103" s="91"/>
      <c r="AA103" s="91"/>
    </row>
  </sheetData>
  <mergeCells count="40">
    <mergeCell ref="A1:E1"/>
    <mergeCell ref="A2:E2"/>
    <mergeCell ref="A4:E4"/>
    <mergeCell ref="A5:E5"/>
    <mergeCell ref="D7:E7"/>
    <mergeCell ref="A8:A96"/>
    <mergeCell ref="B8:B9"/>
    <mergeCell ref="B10:B18"/>
    <mergeCell ref="B19:B20"/>
    <mergeCell ref="B21:B25"/>
    <mergeCell ref="B26:B28"/>
    <mergeCell ref="B29:B38"/>
    <mergeCell ref="B39:B41"/>
    <mergeCell ref="B42:B43"/>
    <mergeCell ref="B44:B50"/>
    <mergeCell ref="B51:B52"/>
    <mergeCell ref="B53:B55"/>
    <mergeCell ref="B56:B57"/>
    <mergeCell ref="B58:B63"/>
    <mergeCell ref="B64:B71"/>
    <mergeCell ref="B72:B73"/>
    <mergeCell ref="B74:B75"/>
    <mergeCell ref="B76:B77"/>
    <mergeCell ref="B78:B79"/>
    <mergeCell ref="B80:B87"/>
    <mergeCell ref="B88:B91"/>
    <mergeCell ref="B92:B94"/>
    <mergeCell ref="B95:B96"/>
    <mergeCell ref="E10:E18"/>
    <mergeCell ref="E19:E20"/>
    <mergeCell ref="E21:E24"/>
    <mergeCell ref="E26:E28"/>
    <mergeCell ref="E29:E38"/>
    <mergeCell ref="E39:E41"/>
    <mergeCell ref="E42:E43"/>
    <mergeCell ref="E44:E50"/>
    <mergeCell ref="E51:E52"/>
    <mergeCell ref="E53:E55"/>
    <mergeCell ref="E56:E57"/>
    <mergeCell ref="E88:E89"/>
  </mergeCells>
  <pageMargins left="0.509722222222222" right="0.509722222222222" top="0.869444444444444" bottom="0.789583333333333" header="0" footer="0"/>
  <pageSetup paperSize="9" scale="84" orientation="landscape" horizontalDpi="600"/>
  <headerFooter>
    <oddHeader>&amp;C23069.156633/2025-49
PE 51/2026</oddHeader>
    <oddFooter>&amp;L&amp;A</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84"/>
  <sheetViews>
    <sheetView view="pageLayout" zoomScaleNormal="100" workbookViewId="0">
      <selection activeCell="C20" sqref="C20"/>
    </sheetView>
  </sheetViews>
  <sheetFormatPr defaultColWidth="14.4259259259259" defaultRowHeight="15" customHeight="1" outlineLevelCol="5"/>
  <cols>
    <col min="1" max="1" width="5.13888888888889" customWidth="1"/>
    <col min="2" max="2" width="46.8518518518519" customWidth="1"/>
    <col min="3" max="3" width="8.57407407407407" customWidth="1"/>
    <col min="4" max="4" width="11.8518518518519" customWidth="1"/>
    <col min="5" max="5" width="12.1388888888889" customWidth="1"/>
    <col min="6" max="6" width="10.712962962963" customWidth="1"/>
    <col min="7" max="21" width="8.71296296296296" customWidth="1"/>
  </cols>
  <sheetData>
    <row r="1" ht="14.4" spans="1:6">
      <c r="A1" s="309" t="s">
        <v>0</v>
      </c>
      <c r="B1" s="309"/>
      <c r="C1" s="309"/>
      <c r="D1" s="309"/>
      <c r="E1" s="309"/>
    </row>
    <row r="2" ht="14.4" spans="1:6">
      <c r="A2" s="310" t="s">
        <v>1</v>
      </c>
      <c r="B2" s="310"/>
      <c r="C2" s="310"/>
      <c r="D2" s="310"/>
      <c r="E2" s="310"/>
    </row>
    <row r="3" ht="14.4" spans="1:6">
      <c r="A3" s="204"/>
      <c r="B3" s="42"/>
      <c r="C3" s="42"/>
      <c r="D3" s="42"/>
      <c r="E3" s="311"/>
    </row>
    <row r="4" ht="14.4" spans="1:6">
      <c r="A4" s="312" t="s">
        <v>154</v>
      </c>
      <c r="B4" s="312"/>
      <c r="C4" s="312"/>
      <c r="D4" s="312"/>
      <c r="E4" s="312"/>
    </row>
    <row r="5" ht="71.25" customHeight="1" spans="1:6">
      <c r="A5" s="6" t="s">
        <v>2</v>
      </c>
      <c r="B5" s="6"/>
      <c r="C5" s="6"/>
      <c r="D5" s="6"/>
      <c r="E5" s="6"/>
    </row>
    <row r="6" ht="14.4" spans="1:6">
      <c r="A6" s="6"/>
      <c r="E6" s="311"/>
    </row>
    <row r="7" ht="43.2" spans="1:6">
      <c r="A7" s="313" t="s">
        <v>6</v>
      </c>
      <c r="B7" s="313" t="s">
        <v>155</v>
      </c>
      <c r="C7" s="13" t="s">
        <v>156</v>
      </c>
      <c r="D7" s="314" t="s">
        <v>157</v>
      </c>
      <c r="E7" s="13" t="s">
        <v>158</v>
      </c>
      <c r="F7" s="13" t="s">
        <v>159</v>
      </c>
    </row>
    <row r="8" ht="14.4" spans="1:6">
      <c r="A8" s="315">
        <v>1</v>
      </c>
      <c r="B8" s="17" t="s">
        <v>160</v>
      </c>
      <c r="C8" s="18">
        <v>30</v>
      </c>
      <c r="D8" s="316"/>
      <c r="E8" s="317">
        <v>3240</v>
      </c>
      <c r="F8" s="316">
        <f>E8</f>
        <v>3240</v>
      </c>
    </row>
    <row r="9" ht="28.8" spans="1:6">
      <c r="A9" s="315">
        <v>2</v>
      </c>
      <c r="B9" s="17" t="s">
        <v>161</v>
      </c>
      <c r="C9" s="23">
        <v>6</v>
      </c>
      <c r="D9" s="316"/>
      <c r="E9" s="317">
        <v>4200</v>
      </c>
      <c r="F9" s="316">
        <f>E9</f>
        <v>4200</v>
      </c>
    </row>
    <row r="10" ht="14.4" spans="1:6">
      <c r="A10" s="315">
        <v>3</v>
      </c>
      <c r="B10" s="17" t="s">
        <v>162</v>
      </c>
      <c r="C10" s="23">
        <v>3</v>
      </c>
      <c r="D10" s="316"/>
      <c r="E10" s="137">
        <v>3240</v>
      </c>
      <c r="F10" s="316">
        <f>E10</f>
        <v>3240</v>
      </c>
    </row>
    <row r="11" ht="28.8" spans="1:6">
      <c r="A11" s="315">
        <v>4</v>
      </c>
      <c r="B11" s="17" t="s">
        <v>163</v>
      </c>
      <c r="C11" s="24">
        <v>9</v>
      </c>
      <c r="D11" s="316">
        <v>4105.08</v>
      </c>
      <c r="E11" s="318"/>
      <c r="F11" s="316">
        <f>D11</f>
        <v>4105.08</v>
      </c>
    </row>
    <row r="12" ht="14.4" spans="1:6">
      <c r="A12" s="315">
        <v>5</v>
      </c>
      <c r="B12" s="17" t="s">
        <v>164</v>
      </c>
      <c r="C12" s="24">
        <v>9</v>
      </c>
      <c r="D12" s="316"/>
      <c r="E12" s="318">
        <v>3240</v>
      </c>
      <c r="F12" s="316">
        <f>E12</f>
        <v>3240</v>
      </c>
    </row>
    <row r="13" ht="14.4" spans="1:6">
      <c r="A13" s="315">
        <v>6</v>
      </c>
      <c r="B13" s="25" t="s">
        <v>165</v>
      </c>
      <c r="C13" s="24">
        <v>9</v>
      </c>
      <c r="D13" s="316">
        <v>4105.08</v>
      </c>
      <c r="E13" s="318"/>
      <c r="F13" s="316">
        <f t="shared" ref="F13:F14" si="0">D13</f>
        <v>4105.08</v>
      </c>
    </row>
    <row r="14" ht="14.4" spans="1:6">
      <c r="A14" s="315">
        <v>7</v>
      </c>
      <c r="B14" s="25" t="s">
        <v>166</v>
      </c>
      <c r="C14" s="24">
        <v>5</v>
      </c>
      <c r="D14" s="316">
        <v>1851.9</v>
      </c>
      <c r="E14" s="318"/>
      <c r="F14" s="316">
        <f t="shared" si="0"/>
        <v>1851.9</v>
      </c>
    </row>
    <row r="15" ht="14.4" spans="1:6">
      <c r="A15" s="156"/>
      <c r="E15" s="311"/>
    </row>
    <row r="16" ht="14.4" spans="1:6">
      <c r="A16" s="156"/>
      <c r="E16" s="311"/>
    </row>
    <row r="17" ht="14.4" spans="1:5">
      <c r="A17" s="156"/>
      <c r="E17" s="311"/>
    </row>
    <row r="18" ht="14.4" spans="1:5">
      <c r="A18" s="156"/>
      <c r="E18" s="311"/>
    </row>
    <row r="19" ht="14.4" spans="1:5">
      <c r="A19" s="156"/>
      <c r="E19" s="311"/>
    </row>
    <row r="20" ht="14.4" spans="1:5">
      <c r="A20" s="156"/>
      <c r="E20" s="311"/>
    </row>
    <row r="21" ht="14.4" spans="1:5">
      <c r="A21" s="156"/>
      <c r="E21" s="311"/>
    </row>
    <row r="22" ht="14.4" spans="1:5">
      <c r="A22" s="156"/>
      <c r="E22" s="311"/>
    </row>
    <row r="23" ht="14.4" spans="1:5">
      <c r="A23" s="156"/>
      <c r="E23" s="311"/>
    </row>
    <row r="24" ht="14.4" spans="1:5">
      <c r="A24" s="156"/>
      <c r="E24" s="311"/>
    </row>
    <row r="25" ht="14.4" spans="1:5">
      <c r="A25" s="156"/>
      <c r="E25" s="311"/>
    </row>
    <row r="26" ht="14.4" spans="1:5">
      <c r="A26" s="156"/>
      <c r="E26" s="311"/>
    </row>
    <row r="27" ht="14.4" spans="1:5">
      <c r="A27" s="156"/>
      <c r="E27" s="311"/>
    </row>
    <row r="28" ht="14.4" spans="1:5">
      <c r="A28" s="156"/>
      <c r="E28" s="311"/>
    </row>
    <row r="29" ht="14.4" spans="1:5">
      <c r="A29" s="156"/>
      <c r="E29" s="311"/>
    </row>
    <row r="30" ht="14.4" spans="1:5">
      <c r="A30" s="156"/>
      <c r="E30" s="311"/>
    </row>
    <row r="31" ht="14.4" spans="1:5">
      <c r="A31" s="156"/>
      <c r="E31" s="311"/>
    </row>
    <row r="32" ht="14.4" spans="1:5">
      <c r="A32" s="156"/>
      <c r="E32" s="311"/>
    </row>
    <row r="33" ht="14.4" spans="1:5">
      <c r="A33" s="156"/>
      <c r="E33" s="311"/>
    </row>
    <row r="34" ht="14.4" spans="1:5">
      <c r="A34" s="156"/>
      <c r="E34" s="311"/>
    </row>
    <row r="35" ht="14.4" spans="1:5">
      <c r="A35" s="156"/>
      <c r="E35" s="311"/>
    </row>
    <row r="36" ht="14.4" spans="1:5">
      <c r="A36" s="156"/>
      <c r="E36" s="311"/>
    </row>
    <row r="37" ht="14.4" spans="1:5">
      <c r="A37" s="156"/>
      <c r="E37" s="311"/>
    </row>
    <row r="38" ht="14.4" spans="1:5">
      <c r="A38" s="156"/>
      <c r="E38" s="311"/>
    </row>
    <row r="39" ht="14.4" spans="1:5">
      <c r="A39" s="156"/>
      <c r="E39" s="311"/>
    </row>
    <row r="40" ht="14.4" spans="1:5">
      <c r="A40" s="156"/>
      <c r="E40" s="311"/>
    </row>
    <row r="41" ht="14.4" spans="1:5">
      <c r="A41" s="156"/>
      <c r="E41" s="311"/>
    </row>
    <row r="42" ht="14.4" spans="1:5">
      <c r="A42" s="156"/>
      <c r="E42" s="311"/>
    </row>
    <row r="43" ht="14.4" spans="1:5">
      <c r="A43" s="156"/>
      <c r="E43" s="311"/>
    </row>
    <row r="44" ht="14.4" spans="1:5">
      <c r="A44" s="156"/>
      <c r="E44" s="311"/>
    </row>
    <row r="45" ht="14.4" spans="1:5">
      <c r="A45" s="156"/>
      <c r="E45" s="311"/>
    </row>
    <row r="46" ht="14.4" spans="1:5">
      <c r="A46" s="156"/>
      <c r="E46" s="311"/>
    </row>
    <row r="47" ht="14.4" spans="1:5">
      <c r="A47" s="156"/>
      <c r="E47" s="311"/>
    </row>
    <row r="48" ht="14.4" spans="1:5">
      <c r="A48" s="156"/>
      <c r="E48" s="311"/>
    </row>
    <row r="49" ht="14.4" spans="1:5">
      <c r="A49" s="156"/>
      <c r="E49" s="311"/>
    </row>
    <row r="50" ht="14.4" spans="1:5">
      <c r="A50" s="156"/>
      <c r="E50" s="311"/>
    </row>
    <row r="51" ht="14.4" spans="1:5">
      <c r="A51" s="156"/>
      <c r="E51" s="311"/>
    </row>
    <row r="52" ht="14.4" spans="1:5">
      <c r="A52" s="156"/>
      <c r="E52" s="311"/>
    </row>
    <row r="53" ht="14.4" spans="1:5">
      <c r="A53" s="156"/>
      <c r="E53" s="311"/>
    </row>
    <row r="54" ht="14.4" spans="1:5">
      <c r="A54" s="156"/>
      <c r="E54" s="311"/>
    </row>
    <row r="55" ht="14.4" spans="1:5">
      <c r="A55" s="156"/>
      <c r="E55" s="311"/>
    </row>
    <row r="56" ht="14.4" spans="1:5">
      <c r="A56" s="156"/>
      <c r="E56" s="311"/>
    </row>
    <row r="57" ht="14.4" spans="1:5">
      <c r="A57" s="156"/>
      <c r="E57" s="311"/>
    </row>
    <row r="58" ht="14.4" spans="1:5">
      <c r="A58" s="156"/>
      <c r="E58" s="311"/>
    </row>
    <row r="59" ht="14.4" spans="1:5">
      <c r="A59" s="156"/>
      <c r="E59" s="311"/>
    </row>
    <row r="60" ht="14.4" spans="1:5">
      <c r="A60" s="156"/>
      <c r="E60" s="311"/>
    </row>
    <row r="61" ht="14.4" spans="1:5">
      <c r="A61" s="156"/>
      <c r="E61" s="311"/>
    </row>
    <row r="62" ht="14.4" spans="1:5">
      <c r="A62" s="156"/>
      <c r="E62" s="311"/>
    </row>
    <row r="63" ht="14.4" spans="1:5">
      <c r="A63" s="156"/>
      <c r="E63" s="311"/>
    </row>
    <row r="64" ht="14.4" spans="1:5">
      <c r="A64" s="156"/>
      <c r="E64" s="311"/>
    </row>
    <row r="65" ht="14.4" spans="1:5">
      <c r="A65" s="156"/>
      <c r="E65" s="311"/>
    </row>
    <row r="66" ht="14.4" spans="1:5">
      <c r="A66" s="156"/>
      <c r="E66" s="311"/>
    </row>
    <row r="67" ht="14.4" spans="1:5">
      <c r="A67" s="156"/>
      <c r="E67" s="311"/>
    </row>
    <row r="68" ht="14.4" spans="1:5">
      <c r="A68" s="156"/>
      <c r="E68" s="311"/>
    </row>
    <row r="69" ht="14.4" spans="1:5">
      <c r="A69" s="156"/>
      <c r="E69" s="311"/>
    </row>
    <row r="70" ht="14.4" spans="1:5">
      <c r="A70" s="156"/>
      <c r="E70" s="311"/>
    </row>
    <row r="71" ht="14.4" spans="1:5">
      <c r="A71" s="156"/>
      <c r="E71" s="311"/>
    </row>
    <row r="72" ht="14.4" spans="1:5">
      <c r="A72" s="156"/>
      <c r="E72" s="311"/>
    </row>
    <row r="73" ht="14.4" spans="1:5">
      <c r="A73" s="156"/>
      <c r="E73" s="311"/>
    </row>
    <row r="74" ht="14.4" spans="1:5">
      <c r="A74" s="156"/>
      <c r="E74" s="311"/>
    </row>
    <row r="75" ht="14.4" spans="1:5">
      <c r="A75" s="156"/>
      <c r="E75" s="311"/>
    </row>
    <row r="76" ht="14.4" spans="1:5">
      <c r="A76" s="156"/>
      <c r="E76" s="311"/>
    </row>
    <row r="77" ht="14.4" spans="1:5">
      <c r="A77" s="156"/>
      <c r="E77" s="311"/>
    </row>
    <row r="78" ht="14.4" spans="1:5">
      <c r="A78" s="156"/>
      <c r="E78" s="311"/>
    </row>
    <row r="79" ht="14.4" spans="1:5">
      <c r="A79" s="156"/>
      <c r="E79" s="311"/>
    </row>
    <row r="80" ht="14.4" spans="1:5">
      <c r="A80" s="156"/>
      <c r="E80" s="311"/>
    </row>
    <row r="81" ht="14.4" spans="1:5">
      <c r="A81" s="156"/>
      <c r="E81" s="311"/>
    </row>
    <row r="82" ht="14.4" spans="1:5">
      <c r="A82" s="156"/>
      <c r="E82" s="311"/>
    </row>
    <row r="83" ht="14.4" spans="1:5">
      <c r="A83" s="156"/>
      <c r="E83" s="311"/>
    </row>
    <row r="84" ht="14.4" spans="1:5">
      <c r="A84" s="156"/>
      <c r="E84" s="311"/>
    </row>
    <row r="85" ht="14.4" spans="1:5">
      <c r="A85" s="156"/>
      <c r="E85" s="311"/>
    </row>
    <row r="86" ht="14.4" spans="1:5">
      <c r="A86" s="156"/>
      <c r="E86" s="311"/>
    </row>
    <row r="87" ht="14.4" spans="1:5">
      <c r="A87" s="156"/>
      <c r="E87" s="311"/>
    </row>
    <row r="88" ht="14.4" spans="1:5">
      <c r="A88" s="156"/>
      <c r="E88" s="311"/>
    </row>
    <row r="89" ht="14.4" spans="1:5">
      <c r="A89" s="156"/>
      <c r="E89" s="311"/>
    </row>
    <row r="90" ht="14.4" spans="1:5">
      <c r="A90" s="156"/>
      <c r="E90" s="311"/>
    </row>
    <row r="91" ht="14.4" spans="1:5">
      <c r="A91" s="156"/>
      <c r="E91" s="311"/>
    </row>
    <row r="92" ht="14.4" spans="1:5">
      <c r="A92" s="156"/>
      <c r="E92" s="311"/>
    </row>
    <row r="93" ht="14.4" spans="1:5">
      <c r="A93" s="156"/>
      <c r="E93" s="311"/>
    </row>
    <row r="94" ht="14.4" spans="1:5">
      <c r="A94" s="156"/>
      <c r="E94" s="311"/>
    </row>
    <row r="95" ht="14.4" spans="1:5">
      <c r="A95" s="156"/>
      <c r="E95" s="311"/>
    </row>
    <row r="96" ht="14.4" spans="1:5">
      <c r="A96" s="156"/>
      <c r="E96" s="311"/>
    </row>
    <row r="97" ht="14.4" spans="1:5">
      <c r="A97" s="156"/>
      <c r="E97" s="311"/>
    </row>
    <row r="98" ht="14.4" spans="1:5">
      <c r="A98" s="156"/>
      <c r="E98" s="311"/>
    </row>
    <row r="99" ht="14.4" spans="1:5">
      <c r="A99" s="156"/>
      <c r="E99" s="311"/>
    </row>
    <row r="100" ht="14.4" spans="1:5">
      <c r="A100" s="156"/>
      <c r="E100" s="311"/>
    </row>
    <row r="101" ht="14.4" spans="1:5">
      <c r="A101" s="156"/>
      <c r="E101" s="311"/>
    </row>
    <row r="102" ht="14.4" spans="1:5">
      <c r="A102" s="156"/>
      <c r="E102" s="311"/>
    </row>
    <row r="103" ht="14.4" spans="1:5">
      <c r="A103" s="156"/>
      <c r="E103" s="311"/>
    </row>
    <row r="104" ht="14.4" spans="1:5">
      <c r="A104" s="156"/>
      <c r="E104" s="311"/>
    </row>
    <row r="105" ht="14.4" spans="1:5">
      <c r="A105" s="156"/>
      <c r="E105" s="311"/>
    </row>
    <row r="106" ht="14.4" spans="1:5">
      <c r="A106" s="156"/>
      <c r="E106" s="311"/>
    </row>
    <row r="107" ht="14.4" spans="1:5">
      <c r="A107" s="156"/>
      <c r="E107" s="311"/>
    </row>
    <row r="108" ht="14.4" spans="1:5">
      <c r="A108" s="156"/>
      <c r="E108" s="311"/>
    </row>
    <row r="109" ht="14.4" spans="1:5">
      <c r="A109" s="156"/>
      <c r="E109" s="311"/>
    </row>
    <row r="110" ht="14.4" spans="1:5">
      <c r="A110" s="156"/>
      <c r="E110" s="311"/>
    </row>
    <row r="111" ht="14.4" spans="1:5">
      <c r="A111" s="156"/>
      <c r="E111" s="311"/>
    </row>
    <row r="112" ht="14.4" spans="1:5">
      <c r="A112" s="156"/>
      <c r="E112" s="311"/>
    </row>
    <row r="113" ht="14.4" spans="1:5">
      <c r="A113" s="156"/>
      <c r="E113" s="311"/>
    </row>
    <row r="114" ht="14.4" spans="1:5">
      <c r="A114" s="156"/>
      <c r="E114" s="311"/>
    </row>
    <row r="115" ht="14.4" spans="1:5">
      <c r="A115" s="156"/>
      <c r="E115" s="311"/>
    </row>
    <row r="116" ht="14.4" spans="1:5">
      <c r="A116" s="156"/>
      <c r="E116" s="311"/>
    </row>
    <row r="117" ht="14.4" spans="1:5">
      <c r="A117" s="156"/>
      <c r="E117" s="311"/>
    </row>
    <row r="118" ht="14.4" spans="1:5">
      <c r="A118" s="156"/>
      <c r="E118" s="311"/>
    </row>
    <row r="119" ht="14.4" spans="1:5">
      <c r="A119" s="156"/>
      <c r="E119" s="311"/>
    </row>
    <row r="120" ht="14.4" spans="1:5">
      <c r="A120" s="156"/>
      <c r="E120" s="311"/>
    </row>
    <row r="121" ht="14.4" spans="1:5">
      <c r="A121" s="156"/>
      <c r="E121" s="311"/>
    </row>
    <row r="122" ht="14.4" spans="1:5">
      <c r="A122" s="156"/>
      <c r="E122" s="311"/>
    </row>
    <row r="123" ht="14.4" spans="1:5">
      <c r="A123" s="156"/>
      <c r="E123" s="311"/>
    </row>
    <row r="124" ht="14.4" spans="1:5">
      <c r="A124" s="156"/>
      <c r="E124" s="311"/>
    </row>
    <row r="125" ht="14.4" spans="1:5">
      <c r="A125" s="156"/>
      <c r="E125" s="311"/>
    </row>
    <row r="126" ht="14.4" spans="1:5">
      <c r="A126" s="156"/>
      <c r="E126" s="311"/>
    </row>
    <row r="127" ht="14.4" spans="1:5">
      <c r="A127" s="156"/>
      <c r="E127" s="311"/>
    </row>
    <row r="128" ht="14.4" spans="1:5">
      <c r="A128" s="156"/>
      <c r="E128" s="311"/>
    </row>
    <row r="129" ht="14.4" spans="1:5">
      <c r="A129" s="156"/>
      <c r="E129" s="311"/>
    </row>
    <row r="130" ht="14.4" spans="1:5">
      <c r="A130" s="156"/>
      <c r="E130" s="311"/>
    </row>
    <row r="131" ht="14.4" spans="1:5">
      <c r="A131" s="156"/>
      <c r="E131" s="311"/>
    </row>
    <row r="132" ht="14.4" spans="1:5">
      <c r="A132" s="156"/>
      <c r="E132" s="311"/>
    </row>
    <row r="133" ht="14.4" spans="1:5">
      <c r="A133" s="156"/>
      <c r="E133" s="311"/>
    </row>
    <row r="134" ht="14.4" spans="1:5">
      <c r="A134" s="156"/>
      <c r="E134" s="311"/>
    </row>
    <row r="135" ht="14.4" spans="1:5">
      <c r="A135" s="156"/>
      <c r="E135" s="311"/>
    </row>
    <row r="136" ht="14.4" spans="1:5">
      <c r="A136" s="156"/>
      <c r="E136" s="311"/>
    </row>
    <row r="137" ht="14.4" spans="1:5">
      <c r="A137" s="156"/>
      <c r="E137" s="311"/>
    </row>
    <row r="138" ht="14.4" spans="1:5">
      <c r="A138" s="156"/>
      <c r="E138" s="311"/>
    </row>
    <row r="139" ht="14.4" spans="1:5">
      <c r="A139" s="156"/>
      <c r="E139" s="311"/>
    </row>
    <row r="140" ht="14.4" spans="1:5">
      <c r="A140" s="156"/>
      <c r="E140" s="311"/>
    </row>
    <row r="141" ht="14.4" spans="1:5">
      <c r="A141" s="156"/>
      <c r="E141" s="311"/>
    </row>
    <row r="142" ht="14.4" spans="1:5">
      <c r="A142" s="156"/>
      <c r="E142" s="311"/>
    </row>
    <row r="143" ht="14.4" spans="1:5">
      <c r="A143" s="156"/>
      <c r="E143" s="311"/>
    </row>
    <row r="144" ht="14.4" spans="1:5">
      <c r="A144" s="156"/>
      <c r="E144" s="311"/>
    </row>
    <row r="145" ht="14.4" spans="1:5">
      <c r="A145" s="156"/>
      <c r="E145" s="311"/>
    </row>
    <row r="146" ht="14.4" spans="1:5">
      <c r="A146" s="156"/>
      <c r="E146" s="311"/>
    </row>
    <row r="147" ht="14.4" spans="1:5">
      <c r="A147" s="156"/>
      <c r="E147" s="311"/>
    </row>
    <row r="148" ht="14.4" spans="1:5">
      <c r="A148" s="156"/>
      <c r="E148" s="311"/>
    </row>
    <row r="149" ht="14.4" spans="1:5">
      <c r="A149" s="156"/>
      <c r="E149" s="311"/>
    </row>
    <row r="150" ht="14.4" spans="1:5">
      <c r="A150" s="156"/>
      <c r="E150" s="311"/>
    </row>
    <row r="151" ht="14.4" spans="1:5">
      <c r="A151" s="156"/>
      <c r="E151" s="311"/>
    </row>
    <row r="152" ht="14.4" spans="1:5">
      <c r="A152" s="156"/>
      <c r="E152" s="311"/>
    </row>
    <row r="153" ht="14.4" spans="1:5">
      <c r="A153" s="156"/>
      <c r="E153" s="311"/>
    </row>
    <row r="154" ht="14.4" spans="1:5">
      <c r="A154" s="156"/>
      <c r="E154" s="311"/>
    </row>
    <row r="155" ht="14.4" spans="1:5">
      <c r="A155" s="156"/>
      <c r="E155" s="311"/>
    </row>
    <row r="156" ht="14.4" spans="1:5">
      <c r="A156" s="156"/>
      <c r="E156" s="311"/>
    </row>
    <row r="157" ht="14.4" spans="1:5">
      <c r="A157" s="156"/>
      <c r="E157" s="311"/>
    </row>
    <row r="158" ht="14.4" spans="1:5">
      <c r="A158" s="156"/>
      <c r="E158" s="311"/>
    </row>
    <row r="159" ht="14.4" spans="1:5">
      <c r="A159" s="156"/>
      <c r="E159" s="311"/>
    </row>
    <row r="160" ht="14.4" spans="1:5">
      <c r="A160" s="156"/>
      <c r="E160" s="311"/>
    </row>
    <row r="161" ht="14.4" spans="1:5">
      <c r="A161" s="156"/>
      <c r="E161" s="311"/>
    </row>
    <row r="162" ht="14.4" spans="1:5">
      <c r="A162" s="156"/>
      <c r="E162" s="311"/>
    </row>
    <row r="163" ht="14.4" spans="1:5">
      <c r="A163" s="156"/>
      <c r="E163" s="311"/>
    </row>
    <row r="164" ht="14.4" spans="1:5">
      <c r="A164" s="156"/>
      <c r="E164" s="311"/>
    </row>
    <row r="165" ht="14.4" spans="1:5">
      <c r="A165" s="156"/>
      <c r="E165" s="311"/>
    </row>
    <row r="166" ht="14.4" spans="1:5">
      <c r="A166" s="156"/>
      <c r="E166" s="311"/>
    </row>
    <row r="167" ht="14.4" spans="1:5">
      <c r="A167" s="156"/>
      <c r="E167" s="311"/>
    </row>
    <row r="168" ht="14.4" spans="1:5">
      <c r="A168" s="156"/>
      <c r="E168" s="311"/>
    </row>
    <row r="169" ht="14.4" spans="1:5">
      <c r="A169" s="156"/>
      <c r="E169" s="311"/>
    </row>
    <row r="170" ht="14.4" spans="1:5">
      <c r="A170" s="156"/>
      <c r="E170" s="311"/>
    </row>
    <row r="171" ht="14.4" spans="1:5">
      <c r="A171" s="156"/>
      <c r="E171" s="311"/>
    </row>
    <row r="172" ht="14.4" spans="1:5">
      <c r="A172" s="156"/>
      <c r="E172" s="311"/>
    </row>
    <row r="173" ht="14.4" spans="1:5">
      <c r="A173" s="156"/>
      <c r="E173" s="311"/>
    </row>
    <row r="174" ht="14.4" spans="1:5">
      <c r="A174" s="156"/>
      <c r="E174" s="311"/>
    </row>
    <row r="175" ht="14.4" spans="1:5">
      <c r="A175" s="156"/>
      <c r="E175" s="311"/>
    </row>
    <row r="176" ht="14.4" spans="1:5">
      <c r="A176" s="156"/>
      <c r="E176" s="311"/>
    </row>
    <row r="177" ht="14.4" spans="1:5">
      <c r="A177" s="156"/>
      <c r="E177" s="311"/>
    </row>
    <row r="178" ht="14.4" spans="1:5">
      <c r="A178" s="156"/>
      <c r="E178" s="311"/>
    </row>
    <row r="179" ht="14.4" spans="1:5">
      <c r="A179" s="156"/>
      <c r="E179" s="311"/>
    </row>
    <row r="180" ht="14.4" spans="1:5">
      <c r="A180" s="156"/>
      <c r="E180" s="311"/>
    </row>
    <row r="181" ht="14.4" spans="1:5">
      <c r="A181" s="156"/>
      <c r="E181" s="311"/>
    </row>
    <row r="182" ht="14.4" spans="1:5">
      <c r="A182" s="156"/>
      <c r="E182" s="311"/>
    </row>
    <row r="183" ht="14.4" spans="1:5">
      <c r="A183" s="156"/>
      <c r="E183" s="311"/>
    </row>
    <row r="184" ht="14.4" spans="1:5">
      <c r="A184" s="156"/>
      <c r="E184" s="311"/>
    </row>
    <row r="185" ht="14.4" spans="1:5">
      <c r="A185" s="156"/>
      <c r="E185" s="311"/>
    </row>
    <row r="186" ht="14.4" spans="1:5">
      <c r="A186" s="156"/>
      <c r="E186" s="311"/>
    </row>
    <row r="187" ht="14.4" spans="1:5">
      <c r="A187" s="156"/>
      <c r="E187" s="311"/>
    </row>
    <row r="188" ht="14.4" spans="1:5">
      <c r="A188" s="156"/>
      <c r="E188" s="311"/>
    </row>
    <row r="189" ht="14.4" spans="1:5">
      <c r="A189" s="156"/>
      <c r="E189" s="311"/>
    </row>
    <row r="190" ht="14.4" spans="1:5">
      <c r="A190" s="156"/>
      <c r="E190" s="311"/>
    </row>
    <row r="191" ht="14.4" spans="1:5">
      <c r="A191" s="156"/>
      <c r="E191" s="311"/>
    </row>
    <row r="192" ht="14.4" spans="1:5">
      <c r="A192" s="156"/>
      <c r="E192" s="311"/>
    </row>
    <row r="193" ht="14.4" spans="1:5">
      <c r="A193" s="156"/>
      <c r="E193" s="311"/>
    </row>
    <row r="194" ht="14.4" spans="1:5">
      <c r="A194" s="156"/>
      <c r="E194" s="311"/>
    </row>
    <row r="195" ht="14.4" spans="1:5">
      <c r="A195" s="156"/>
      <c r="E195" s="311"/>
    </row>
    <row r="196" ht="14.4" spans="1:5">
      <c r="A196" s="156"/>
      <c r="E196" s="311"/>
    </row>
    <row r="197" ht="14.4" spans="1:5">
      <c r="A197" s="156"/>
      <c r="E197" s="311"/>
    </row>
    <row r="198" ht="14.4" spans="1:5">
      <c r="A198" s="156"/>
      <c r="E198" s="311"/>
    </row>
    <row r="199" ht="14.4" spans="1:5">
      <c r="A199" s="156"/>
      <c r="E199" s="311"/>
    </row>
    <row r="200" ht="14.4" spans="1:5">
      <c r="A200" s="156"/>
      <c r="E200" s="311"/>
    </row>
    <row r="201" ht="14.4" spans="1:5">
      <c r="A201" s="156"/>
      <c r="E201" s="311"/>
    </row>
    <row r="202" ht="14.4" spans="1:5">
      <c r="A202" s="156"/>
      <c r="E202" s="311"/>
    </row>
    <row r="203" ht="14.4" spans="1:5">
      <c r="A203" s="156"/>
      <c r="E203" s="311"/>
    </row>
    <row r="204" ht="14.4" spans="1:5">
      <c r="A204" s="156"/>
      <c r="E204" s="311"/>
    </row>
    <row r="205" ht="14.4" spans="1:5">
      <c r="A205" s="156"/>
      <c r="E205" s="311"/>
    </row>
    <row r="206" ht="14.4" spans="1:5">
      <c r="A206" s="156"/>
      <c r="E206" s="311"/>
    </row>
    <row r="207" ht="14.4" spans="1:5">
      <c r="A207" s="156"/>
      <c r="E207" s="311"/>
    </row>
    <row r="208" ht="14.4" spans="1:5">
      <c r="A208" s="156"/>
      <c r="E208" s="311"/>
    </row>
    <row r="209" ht="14.4" spans="1:5">
      <c r="A209" s="156"/>
      <c r="E209" s="311"/>
    </row>
    <row r="210" ht="14.4" spans="1:5">
      <c r="A210" s="156"/>
      <c r="E210" s="311"/>
    </row>
    <row r="211" ht="14.4" spans="1:5">
      <c r="A211" s="156"/>
      <c r="E211" s="311"/>
    </row>
    <row r="212" ht="14.4" spans="1:5">
      <c r="A212" s="156"/>
      <c r="E212" s="311"/>
    </row>
    <row r="213" ht="14.4" spans="1:5">
      <c r="A213" s="156"/>
      <c r="E213" s="311"/>
    </row>
    <row r="214" ht="14.4" spans="1:5">
      <c r="A214" s="156"/>
      <c r="E214" s="311"/>
    </row>
    <row r="215" ht="14.4" spans="1:5">
      <c r="A215" s="156"/>
      <c r="E215" s="311"/>
    </row>
    <row r="216" ht="14.4" spans="1:5">
      <c r="A216" s="156"/>
      <c r="E216" s="311"/>
    </row>
    <row r="217" ht="14.4" spans="1:5">
      <c r="A217" s="156"/>
      <c r="E217" s="311"/>
    </row>
    <row r="218" ht="14.4" spans="1:5">
      <c r="A218" s="156"/>
      <c r="E218" s="311"/>
    </row>
    <row r="219" ht="14.4" spans="1:5">
      <c r="A219" s="156"/>
      <c r="E219" s="311"/>
    </row>
    <row r="220" ht="14.4" spans="1:5">
      <c r="A220" s="156"/>
      <c r="E220" s="311"/>
    </row>
    <row r="221" ht="14.4" spans="1:5">
      <c r="A221" s="156"/>
      <c r="E221" s="311"/>
    </row>
    <row r="222" ht="14.4" spans="1:5">
      <c r="A222" s="156"/>
      <c r="E222" s="311"/>
    </row>
    <row r="223" ht="14.4" spans="1:5">
      <c r="A223" s="156"/>
      <c r="E223" s="311"/>
    </row>
    <row r="224" ht="14.4" spans="1:5">
      <c r="A224" s="156"/>
      <c r="E224" s="311"/>
    </row>
    <row r="225" ht="14.4" spans="1:5">
      <c r="A225" s="156"/>
      <c r="E225" s="311"/>
    </row>
    <row r="226" ht="14.4" spans="1:5">
      <c r="A226" s="156"/>
      <c r="E226" s="311"/>
    </row>
    <row r="227" ht="14.4" spans="1:5">
      <c r="A227" s="156"/>
      <c r="E227" s="311"/>
    </row>
    <row r="228" ht="14.4" spans="1:5">
      <c r="A228" s="156"/>
      <c r="E228" s="311"/>
    </row>
    <row r="229" ht="14.4" spans="1:5">
      <c r="A229" s="156"/>
      <c r="E229" s="311"/>
    </row>
    <row r="230" ht="14.4" spans="1:5">
      <c r="A230" s="156"/>
      <c r="E230" s="311"/>
    </row>
    <row r="231" ht="14.4" spans="1:5">
      <c r="A231" s="156"/>
      <c r="E231" s="311"/>
    </row>
    <row r="232" ht="14.4" spans="1:5">
      <c r="A232" s="156"/>
      <c r="E232" s="311"/>
    </row>
    <row r="233" ht="14.4" spans="1:5">
      <c r="A233" s="156"/>
      <c r="E233" s="311"/>
    </row>
    <row r="234" ht="14.4" spans="1:5">
      <c r="A234" s="156"/>
      <c r="E234" s="311"/>
    </row>
    <row r="235" ht="14.4" spans="1:5">
      <c r="A235" s="156"/>
      <c r="E235" s="311"/>
    </row>
    <row r="236" ht="14.4" spans="1:5">
      <c r="A236" s="156"/>
      <c r="E236" s="311"/>
    </row>
    <row r="237" ht="14.4" spans="1:5">
      <c r="A237" s="156"/>
      <c r="E237" s="311"/>
    </row>
    <row r="238" ht="14.4" spans="1:5">
      <c r="A238" s="156"/>
      <c r="E238" s="311"/>
    </row>
    <row r="239" ht="14.4" spans="1:5">
      <c r="A239" s="156"/>
      <c r="E239" s="311"/>
    </row>
    <row r="240" ht="14.4" spans="1:5">
      <c r="A240" s="156"/>
      <c r="E240" s="311"/>
    </row>
    <row r="241" ht="14.4" spans="1:5">
      <c r="A241" s="156"/>
      <c r="E241" s="311"/>
    </row>
    <row r="242" ht="14.4" spans="1:5">
      <c r="A242" s="156"/>
      <c r="E242" s="311"/>
    </row>
    <row r="243" ht="14.4" spans="1:5">
      <c r="A243" s="156"/>
      <c r="E243" s="311"/>
    </row>
    <row r="244" ht="14.4" spans="1:5">
      <c r="A244" s="156"/>
      <c r="E244" s="311"/>
    </row>
    <row r="245" ht="14.4" spans="1:5">
      <c r="A245" s="156"/>
      <c r="E245" s="311"/>
    </row>
    <row r="246" ht="14.4" spans="1:5">
      <c r="A246" s="156"/>
      <c r="E246" s="311"/>
    </row>
    <row r="247" ht="14.4" spans="1:5">
      <c r="A247" s="156"/>
      <c r="E247" s="311"/>
    </row>
    <row r="248" ht="14.4" spans="1:5">
      <c r="A248" s="156"/>
      <c r="E248" s="311"/>
    </row>
    <row r="249" ht="14.4" spans="1:5">
      <c r="A249" s="156"/>
      <c r="E249" s="311"/>
    </row>
    <row r="250" ht="14.4" spans="1:5">
      <c r="A250" s="156"/>
      <c r="E250" s="311"/>
    </row>
    <row r="251" ht="14.4" spans="1:5">
      <c r="A251" s="156"/>
      <c r="E251" s="311"/>
    </row>
    <row r="252" ht="14.4" spans="1:5">
      <c r="A252" s="156"/>
      <c r="E252" s="311"/>
    </row>
    <row r="253" ht="14.4" spans="1:5">
      <c r="A253" s="156"/>
      <c r="E253" s="311"/>
    </row>
    <row r="254" ht="14.4" spans="1:5">
      <c r="A254" s="156"/>
      <c r="E254" s="311"/>
    </row>
    <row r="255" ht="14.4" spans="1:5">
      <c r="A255" s="156"/>
      <c r="E255" s="311"/>
    </row>
    <row r="256" ht="14.4" spans="1:5">
      <c r="A256" s="156"/>
      <c r="E256" s="311"/>
    </row>
    <row r="257" ht="14.4" spans="1:5">
      <c r="A257" s="156"/>
      <c r="E257" s="311"/>
    </row>
    <row r="258" ht="14.4" spans="1:5">
      <c r="A258" s="156"/>
      <c r="E258" s="311"/>
    </row>
    <row r="259" ht="14.4" spans="1:5">
      <c r="A259" s="156"/>
      <c r="E259" s="311"/>
    </row>
    <row r="260" ht="14.4" spans="1:5">
      <c r="A260" s="156"/>
      <c r="E260" s="311"/>
    </row>
    <row r="261" ht="14.4" spans="1:5">
      <c r="A261" s="156"/>
      <c r="E261" s="311"/>
    </row>
    <row r="262" ht="14.4" spans="1:5">
      <c r="A262" s="156"/>
      <c r="E262" s="311"/>
    </row>
    <row r="263" ht="14.4" spans="1:5">
      <c r="A263" s="156"/>
      <c r="E263" s="311"/>
    </row>
    <row r="264" ht="14.4" spans="1:5">
      <c r="A264" s="156"/>
      <c r="E264" s="311"/>
    </row>
    <row r="265" ht="14.4" spans="1:5">
      <c r="A265" s="156"/>
      <c r="E265" s="311"/>
    </row>
    <row r="266" ht="14.4" spans="1:5">
      <c r="A266" s="156"/>
      <c r="E266" s="311"/>
    </row>
    <row r="267" ht="14.4" spans="1:5">
      <c r="A267" s="156"/>
      <c r="E267" s="311"/>
    </row>
    <row r="268" ht="14.4" spans="1:5">
      <c r="A268" s="156"/>
      <c r="E268" s="311"/>
    </row>
    <row r="269" ht="14.4" spans="1:5">
      <c r="A269" s="156"/>
      <c r="E269" s="311"/>
    </row>
    <row r="270" ht="14.4" spans="1:5">
      <c r="A270" s="156"/>
      <c r="E270" s="311"/>
    </row>
    <row r="271" ht="14.4" spans="1:5">
      <c r="A271" s="156"/>
      <c r="E271" s="311"/>
    </row>
    <row r="272" ht="14.4" spans="1:5">
      <c r="A272" s="156"/>
      <c r="E272" s="311"/>
    </row>
    <row r="273" ht="14.4" spans="1:5">
      <c r="A273" s="156"/>
      <c r="E273" s="311"/>
    </row>
    <row r="274" ht="14.4" spans="1:5">
      <c r="A274" s="156"/>
      <c r="E274" s="311"/>
    </row>
    <row r="275" ht="14.4" spans="1:5">
      <c r="A275" s="156"/>
      <c r="E275" s="311"/>
    </row>
    <row r="276" ht="14.4" spans="1:5">
      <c r="A276" s="156"/>
      <c r="E276" s="311"/>
    </row>
    <row r="277" ht="14.4" spans="1:5">
      <c r="A277" s="156"/>
      <c r="E277" s="311"/>
    </row>
    <row r="278" ht="14.4" spans="1:5">
      <c r="A278" s="156"/>
      <c r="E278" s="311"/>
    </row>
    <row r="279" ht="14.4" spans="1:5">
      <c r="A279" s="156"/>
      <c r="E279" s="311"/>
    </row>
    <row r="280" ht="14.4" spans="1:5">
      <c r="A280" s="156"/>
      <c r="E280" s="311"/>
    </row>
    <row r="281" ht="14.4" spans="1:5">
      <c r="A281" s="156"/>
      <c r="E281" s="311"/>
    </row>
    <row r="282" ht="14.4" spans="1:5">
      <c r="A282" s="156"/>
      <c r="E282" s="311"/>
    </row>
    <row r="283" ht="14.4" spans="1:5">
      <c r="A283" s="156"/>
      <c r="E283" s="311"/>
    </row>
    <row r="284" ht="14.4" spans="1:5">
      <c r="A284" s="156"/>
      <c r="E284" s="311"/>
    </row>
    <row r="285" ht="14.4" spans="1:5">
      <c r="A285" s="156"/>
      <c r="E285" s="311"/>
    </row>
    <row r="286" ht="14.4" spans="1:5">
      <c r="A286" s="156"/>
      <c r="E286" s="311"/>
    </row>
    <row r="287" ht="14.4" spans="1:5">
      <c r="A287" s="156"/>
      <c r="E287" s="311"/>
    </row>
    <row r="288" ht="14.4" spans="1:5">
      <c r="A288" s="156"/>
      <c r="E288" s="311"/>
    </row>
    <row r="289" ht="14.4" spans="1:5">
      <c r="A289" s="156"/>
      <c r="E289" s="311"/>
    </row>
    <row r="290" ht="14.4" spans="1:5">
      <c r="A290" s="156"/>
      <c r="E290" s="311"/>
    </row>
    <row r="291" ht="14.4" spans="1:5">
      <c r="A291" s="156"/>
      <c r="E291" s="311"/>
    </row>
    <row r="292" ht="14.4" spans="1:5">
      <c r="A292" s="156"/>
      <c r="E292" s="311"/>
    </row>
    <row r="293" ht="14.4" spans="1:5">
      <c r="A293" s="156"/>
      <c r="E293" s="311"/>
    </row>
    <row r="294" ht="14.4" spans="1:5">
      <c r="A294" s="156"/>
      <c r="E294" s="311"/>
    </row>
    <row r="295" ht="14.4" spans="1:5">
      <c r="A295" s="156"/>
      <c r="E295" s="311"/>
    </row>
    <row r="296" ht="14.4" spans="1:5">
      <c r="A296" s="156"/>
      <c r="E296" s="311"/>
    </row>
    <row r="297" ht="14.4" spans="1:5">
      <c r="A297" s="156"/>
      <c r="E297" s="311"/>
    </row>
    <row r="298" ht="14.4" spans="1:5">
      <c r="A298" s="156"/>
      <c r="E298" s="311"/>
    </row>
    <row r="299" ht="14.4" spans="1:5">
      <c r="A299" s="156"/>
      <c r="E299" s="311"/>
    </row>
    <row r="300" ht="14.4" spans="1:5">
      <c r="A300" s="156"/>
      <c r="E300" s="311"/>
    </row>
    <row r="301" ht="14.4" spans="1:5">
      <c r="A301" s="156"/>
      <c r="E301" s="311"/>
    </row>
    <row r="302" ht="14.4" spans="1:5">
      <c r="A302" s="156"/>
      <c r="E302" s="311"/>
    </row>
    <row r="303" ht="14.4" spans="1:5">
      <c r="A303" s="156"/>
      <c r="E303" s="311"/>
    </row>
    <row r="304" ht="14.4" spans="1:5">
      <c r="A304" s="156"/>
      <c r="E304" s="311"/>
    </row>
    <row r="305" ht="14.4" spans="1:5">
      <c r="A305" s="156"/>
      <c r="E305" s="311"/>
    </row>
    <row r="306" ht="14.4" spans="1:5">
      <c r="A306" s="156"/>
      <c r="E306" s="311"/>
    </row>
    <row r="307" ht="14.4" spans="1:5">
      <c r="A307" s="156"/>
      <c r="E307" s="311"/>
    </row>
    <row r="308" ht="14.4" spans="1:5">
      <c r="A308" s="156"/>
      <c r="E308" s="311"/>
    </row>
    <row r="309" ht="14.4" spans="1:5">
      <c r="A309" s="156"/>
      <c r="E309" s="311"/>
    </row>
    <row r="310" ht="14.4" spans="1:5">
      <c r="A310" s="156"/>
      <c r="E310" s="311"/>
    </row>
    <row r="311" ht="14.4" spans="1:5">
      <c r="A311" s="156"/>
      <c r="E311" s="311"/>
    </row>
    <row r="312" ht="14.4" spans="1:5">
      <c r="A312" s="156"/>
      <c r="E312" s="311"/>
    </row>
    <row r="313" ht="14.4" spans="1:5">
      <c r="A313" s="156"/>
      <c r="E313" s="311"/>
    </row>
    <row r="314" ht="14.4" spans="1:5">
      <c r="A314" s="156"/>
      <c r="E314" s="311"/>
    </row>
    <row r="315" ht="14.4" spans="1:5">
      <c r="A315" s="156"/>
      <c r="E315" s="311"/>
    </row>
    <row r="316" ht="14.4" spans="1:5">
      <c r="A316" s="156"/>
      <c r="E316" s="311"/>
    </row>
    <row r="317" ht="14.4" spans="1:5">
      <c r="A317" s="156"/>
      <c r="E317" s="311"/>
    </row>
    <row r="318" ht="14.4" spans="1:5">
      <c r="A318" s="156"/>
      <c r="E318" s="311"/>
    </row>
    <row r="319" ht="14.4" spans="1:5">
      <c r="A319" s="156"/>
      <c r="E319" s="311"/>
    </row>
    <row r="320" ht="14.4" spans="1:5">
      <c r="A320" s="156"/>
      <c r="E320" s="311"/>
    </row>
    <row r="321" ht="14.4" spans="1:5">
      <c r="A321" s="156"/>
      <c r="E321" s="311"/>
    </row>
    <row r="322" ht="14.4" spans="1:5">
      <c r="A322" s="156"/>
      <c r="E322" s="311"/>
    </row>
    <row r="323" ht="14.4" spans="1:5">
      <c r="A323" s="156"/>
      <c r="E323" s="311"/>
    </row>
    <row r="324" ht="14.4" spans="1:5">
      <c r="A324" s="156"/>
      <c r="E324" s="311"/>
    </row>
    <row r="325" ht="14.4" spans="1:5">
      <c r="A325" s="156"/>
      <c r="E325" s="311"/>
    </row>
    <row r="326" ht="14.4" spans="1:5">
      <c r="A326" s="156"/>
      <c r="E326" s="311"/>
    </row>
    <row r="327" ht="14.4" spans="1:5">
      <c r="A327" s="156"/>
      <c r="E327" s="311"/>
    </row>
    <row r="328" ht="14.4" spans="1:5">
      <c r="A328" s="156"/>
      <c r="E328" s="311"/>
    </row>
    <row r="329" ht="14.4" spans="1:5">
      <c r="A329" s="156"/>
      <c r="E329" s="311"/>
    </row>
    <row r="330" ht="14.4" spans="1:5">
      <c r="A330" s="156"/>
      <c r="E330" s="311"/>
    </row>
    <row r="331" ht="14.4" spans="1:5">
      <c r="A331" s="156"/>
      <c r="E331" s="311"/>
    </row>
    <row r="332" ht="14.4" spans="1:5">
      <c r="A332" s="156"/>
      <c r="E332" s="311"/>
    </row>
    <row r="333" ht="14.4" spans="1:5">
      <c r="A333" s="156"/>
      <c r="E333" s="311"/>
    </row>
    <row r="334" ht="14.4" spans="1:5">
      <c r="A334" s="156"/>
      <c r="E334" s="311"/>
    </row>
    <row r="335" ht="14.4" spans="1:5">
      <c r="A335" s="156"/>
      <c r="E335" s="311"/>
    </row>
    <row r="336" ht="14.4" spans="1:5">
      <c r="A336" s="156"/>
      <c r="E336" s="311"/>
    </row>
    <row r="337" ht="14.4" spans="1:5">
      <c r="A337" s="156"/>
      <c r="E337" s="311"/>
    </row>
    <row r="338" ht="14.4" spans="1:5">
      <c r="A338" s="156"/>
      <c r="E338" s="311"/>
    </row>
    <row r="339" ht="14.4" spans="1:5">
      <c r="A339" s="156"/>
      <c r="E339" s="311"/>
    </row>
    <row r="340" ht="14.4" spans="1:5">
      <c r="A340" s="156"/>
      <c r="E340" s="311"/>
    </row>
    <row r="341" ht="14.4" spans="1:5">
      <c r="A341" s="156"/>
      <c r="E341" s="311"/>
    </row>
    <row r="342" ht="14.4" spans="1:5">
      <c r="A342" s="156"/>
      <c r="E342" s="311"/>
    </row>
    <row r="343" ht="14.4" spans="1:5">
      <c r="A343" s="156"/>
      <c r="E343" s="311"/>
    </row>
    <row r="344" ht="14.4" spans="1:5">
      <c r="A344" s="156"/>
      <c r="E344" s="311"/>
    </row>
    <row r="345" ht="14.4" spans="1:5">
      <c r="A345" s="156"/>
      <c r="E345" s="311"/>
    </row>
    <row r="346" ht="14.4" spans="1:5">
      <c r="A346" s="156"/>
      <c r="E346" s="311"/>
    </row>
    <row r="347" ht="14.4" spans="1:5">
      <c r="A347" s="156"/>
      <c r="E347" s="311"/>
    </row>
    <row r="348" ht="14.4" spans="1:5">
      <c r="A348" s="156"/>
      <c r="E348" s="311"/>
    </row>
    <row r="349" ht="14.4" spans="1:5">
      <c r="A349" s="156"/>
      <c r="E349" s="311"/>
    </row>
    <row r="350" ht="14.4" spans="1:5">
      <c r="A350" s="156"/>
      <c r="E350" s="311"/>
    </row>
    <row r="351" ht="14.4" spans="1:5">
      <c r="A351" s="156"/>
      <c r="E351" s="311"/>
    </row>
    <row r="352" ht="14.4" spans="1:5">
      <c r="A352" s="156"/>
      <c r="E352" s="311"/>
    </row>
    <row r="353" ht="14.4" spans="1:5">
      <c r="A353" s="156"/>
      <c r="E353" s="311"/>
    </row>
    <row r="354" ht="14.4" spans="1:5">
      <c r="A354" s="156"/>
      <c r="E354" s="311"/>
    </row>
    <row r="355" ht="14.4" spans="1:5">
      <c r="A355" s="156"/>
      <c r="E355" s="311"/>
    </row>
    <row r="356" ht="14.4" spans="1:5">
      <c r="A356" s="156"/>
      <c r="E356" s="311"/>
    </row>
    <row r="357" ht="14.4" spans="1:5">
      <c r="A357" s="156"/>
      <c r="E357" s="311"/>
    </row>
    <row r="358" ht="14.4" spans="1:5">
      <c r="A358" s="156"/>
      <c r="E358" s="311"/>
    </row>
    <row r="359" ht="14.4" spans="1:5">
      <c r="A359" s="156"/>
      <c r="E359" s="311"/>
    </row>
    <row r="360" ht="14.4" spans="1:5">
      <c r="A360" s="156"/>
      <c r="E360" s="311"/>
    </row>
    <row r="361" ht="14.4" spans="1:5">
      <c r="A361" s="156"/>
      <c r="E361" s="311"/>
    </row>
    <row r="362" ht="14.4" spans="1:5">
      <c r="A362" s="156"/>
      <c r="E362" s="311"/>
    </row>
    <row r="363" ht="14.4" spans="1:5">
      <c r="A363" s="156"/>
      <c r="E363" s="311"/>
    </row>
    <row r="364" ht="14.4" spans="1:5">
      <c r="A364" s="156"/>
      <c r="E364" s="311"/>
    </row>
    <row r="365" ht="14.4" spans="1:5">
      <c r="A365" s="156"/>
      <c r="E365" s="311"/>
    </row>
    <row r="366" ht="14.4" spans="1:5">
      <c r="A366" s="156"/>
      <c r="E366" s="311"/>
    </row>
    <row r="367" ht="14.4" spans="1:5">
      <c r="A367" s="156"/>
      <c r="E367" s="311"/>
    </row>
    <row r="368" ht="14.4" spans="1:5">
      <c r="A368" s="156"/>
      <c r="E368" s="311"/>
    </row>
    <row r="369" ht="14.4" spans="1:5">
      <c r="A369" s="156"/>
      <c r="E369" s="311"/>
    </row>
    <row r="370" ht="14.4" spans="1:5">
      <c r="A370" s="156"/>
      <c r="E370" s="311"/>
    </row>
    <row r="371" ht="14.4" spans="1:5">
      <c r="A371" s="156"/>
      <c r="E371" s="311"/>
    </row>
    <row r="372" ht="14.4" spans="1:5">
      <c r="A372" s="156"/>
      <c r="E372" s="311"/>
    </row>
    <row r="373" ht="14.4" spans="1:5">
      <c r="A373" s="156"/>
      <c r="E373" s="311"/>
    </row>
    <row r="374" ht="14.4" spans="1:5">
      <c r="A374" s="156"/>
      <c r="E374" s="311"/>
    </row>
    <row r="375" ht="14.4" spans="1:5">
      <c r="A375" s="156"/>
      <c r="E375" s="311"/>
    </row>
    <row r="376" ht="14.4" spans="1:5">
      <c r="A376" s="156"/>
      <c r="E376" s="311"/>
    </row>
    <row r="377" ht="14.4" spans="1:5">
      <c r="A377" s="156"/>
      <c r="E377" s="311"/>
    </row>
    <row r="378" ht="14.4" spans="1:5">
      <c r="A378" s="156"/>
      <c r="E378" s="311"/>
    </row>
    <row r="379" ht="14.4" spans="1:5">
      <c r="A379" s="156"/>
      <c r="E379" s="311"/>
    </row>
    <row r="380" ht="14.4" spans="1:5">
      <c r="A380" s="156"/>
      <c r="E380" s="311"/>
    </row>
    <row r="381" ht="14.4" spans="1:5">
      <c r="A381" s="156"/>
      <c r="E381" s="311"/>
    </row>
    <row r="382" ht="14.4" spans="1:5">
      <c r="A382" s="156"/>
      <c r="E382" s="311"/>
    </row>
    <row r="383" ht="14.4" spans="1:5">
      <c r="A383" s="156"/>
      <c r="E383" s="311"/>
    </row>
    <row r="384" ht="14.4" spans="1:5">
      <c r="A384" s="156"/>
      <c r="E384" s="311"/>
    </row>
    <row r="385" ht="14.4" spans="1:5">
      <c r="A385" s="156"/>
      <c r="E385" s="311"/>
    </row>
    <row r="386" ht="14.4" spans="1:5">
      <c r="A386" s="156"/>
      <c r="E386" s="311"/>
    </row>
    <row r="387" ht="14.4" spans="1:5">
      <c r="A387" s="156"/>
      <c r="E387" s="311"/>
    </row>
    <row r="388" ht="14.4" spans="1:5">
      <c r="A388" s="156"/>
      <c r="E388" s="311"/>
    </row>
    <row r="389" ht="14.4" spans="1:5">
      <c r="A389" s="156"/>
      <c r="E389" s="311"/>
    </row>
    <row r="390" ht="14.4" spans="1:5">
      <c r="A390" s="156"/>
      <c r="E390" s="311"/>
    </row>
    <row r="391" ht="14.4" spans="1:5">
      <c r="A391" s="156"/>
      <c r="E391" s="311"/>
    </row>
    <row r="392" ht="14.4" spans="1:5">
      <c r="A392" s="156"/>
      <c r="E392" s="311"/>
    </row>
    <row r="393" ht="14.4" spans="1:5">
      <c r="A393" s="156"/>
      <c r="E393" s="311"/>
    </row>
    <row r="394" ht="14.4" spans="1:5">
      <c r="A394" s="156"/>
      <c r="E394" s="311"/>
    </row>
    <row r="395" ht="14.4" spans="1:5">
      <c r="A395" s="156"/>
      <c r="E395" s="311"/>
    </row>
    <row r="396" ht="14.4" spans="1:5">
      <c r="A396" s="156"/>
      <c r="E396" s="311"/>
    </row>
    <row r="397" ht="14.4" spans="1:5">
      <c r="A397" s="156"/>
      <c r="E397" s="311"/>
    </row>
    <row r="398" ht="14.4" spans="1:5">
      <c r="A398" s="156"/>
      <c r="E398" s="311"/>
    </row>
    <row r="399" ht="14.4" spans="1:5">
      <c r="A399" s="156"/>
      <c r="E399" s="311"/>
    </row>
    <row r="400" ht="14.4" spans="1:5">
      <c r="A400" s="156"/>
      <c r="E400" s="311"/>
    </row>
    <row r="401" ht="14.4" spans="1:5">
      <c r="A401" s="156"/>
      <c r="E401" s="311"/>
    </row>
    <row r="402" ht="14.4" spans="1:5">
      <c r="A402" s="156"/>
      <c r="E402" s="311"/>
    </row>
    <row r="403" ht="14.4" spans="1:5">
      <c r="A403" s="156"/>
      <c r="E403" s="311"/>
    </row>
    <row r="404" ht="14.4" spans="1:5">
      <c r="A404" s="156"/>
      <c r="E404" s="311"/>
    </row>
    <row r="405" ht="14.4" spans="1:5">
      <c r="A405" s="156"/>
      <c r="E405" s="311"/>
    </row>
    <row r="406" ht="14.4" spans="1:5">
      <c r="A406" s="156"/>
      <c r="E406" s="311"/>
    </row>
    <row r="407" ht="14.4" spans="1:5">
      <c r="A407" s="156"/>
      <c r="E407" s="311"/>
    </row>
    <row r="408" ht="14.4" spans="1:5">
      <c r="A408" s="156"/>
      <c r="E408" s="311"/>
    </row>
    <row r="409" ht="14.4" spans="1:5">
      <c r="A409" s="156"/>
      <c r="E409" s="311"/>
    </row>
    <row r="410" ht="14.4" spans="1:5">
      <c r="A410" s="156"/>
      <c r="E410" s="311"/>
    </row>
    <row r="411" ht="14.4" spans="1:5">
      <c r="A411" s="156"/>
      <c r="E411" s="311"/>
    </row>
    <row r="412" ht="14.4" spans="1:5">
      <c r="A412" s="156"/>
      <c r="E412" s="311"/>
    </row>
    <row r="413" ht="14.4" spans="1:5">
      <c r="A413" s="156"/>
      <c r="E413" s="311"/>
    </row>
    <row r="414" ht="14.4" spans="1:5">
      <c r="A414" s="156"/>
      <c r="E414" s="311"/>
    </row>
    <row r="415" ht="14.4" spans="1:5">
      <c r="A415" s="156"/>
      <c r="E415" s="311"/>
    </row>
    <row r="416" ht="14.4" spans="1:5">
      <c r="A416" s="156"/>
      <c r="E416" s="311"/>
    </row>
    <row r="417" ht="14.4" spans="1:5">
      <c r="A417" s="156"/>
      <c r="E417" s="311"/>
    </row>
    <row r="418" ht="14.4" spans="1:5">
      <c r="A418" s="156"/>
      <c r="E418" s="311"/>
    </row>
    <row r="419" ht="14.4" spans="1:5">
      <c r="A419" s="156"/>
      <c r="E419" s="311"/>
    </row>
    <row r="420" ht="14.4" spans="1:5">
      <c r="A420" s="156"/>
      <c r="E420" s="311"/>
    </row>
    <row r="421" ht="14.4" spans="1:5">
      <c r="A421" s="156"/>
      <c r="E421" s="311"/>
    </row>
    <row r="422" ht="14.4" spans="1:5">
      <c r="A422" s="156"/>
      <c r="E422" s="311"/>
    </row>
    <row r="423" ht="14.4" spans="1:5">
      <c r="A423" s="156"/>
      <c r="E423" s="311"/>
    </row>
    <row r="424" ht="14.4" spans="1:5">
      <c r="A424" s="156"/>
      <c r="E424" s="311"/>
    </row>
    <row r="425" ht="14.4" spans="1:5">
      <c r="A425" s="156"/>
      <c r="E425" s="311"/>
    </row>
    <row r="426" ht="14.4" spans="1:5">
      <c r="A426" s="156"/>
      <c r="E426" s="311"/>
    </row>
    <row r="427" ht="14.4" spans="1:5">
      <c r="A427" s="156"/>
      <c r="E427" s="311"/>
    </row>
    <row r="428" ht="14.4" spans="1:5">
      <c r="A428" s="156"/>
      <c r="E428" s="311"/>
    </row>
    <row r="429" ht="14.4" spans="1:5">
      <c r="A429" s="156"/>
      <c r="E429" s="311"/>
    </row>
    <row r="430" ht="14.4" spans="1:5">
      <c r="A430" s="156"/>
      <c r="E430" s="311"/>
    </row>
    <row r="431" ht="14.4" spans="1:5">
      <c r="A431" s="156"/>
      <c r="E431" s="311"/>
    </row>
    <row r="432" ht="14.4" spans="1:5">
      <c r="A432" s="156"/>
      <c r="E432" s="311"/>
    </row>
    <row r="433" ht="14.4" spans="1:5">
      <c r="A433" s="156"/>
      <c r="E433" s="311"/>
    </row>
    <row r="434" ht="14.4" spans="1:5">
      <c r="A434" s="156"/>
      <c r="E434" s="311"/>
    </row>
    <row r="435" ht="14.4" spans="1:5">
      <c r="A435" s="156"/>
      <c r="E435" s="311"/>
    </row>
    <row r="436" ht="14.4" spans="1:5">
      <c r="A436" s="156"/>
      <c r="E436" s="311"/>
    </row>
    <row r="437" ht="14.4" spans="1:5">
      <c r="A437" s="156"/>
      <c r="E437" s="311"/>
    </row>
    <row r="438" ht="14.4" spans="1:5">
      <c r="A438" s="156"/>
      <c r="E438" s="311"/>
    </row>
    <row r="439" ht="14.4" spans="1:5">
      <c r="A439" s="156"/>
      <c r="E439" s="311"/>
    </row>
    <row r="440" ht="14.4" spans="1:5">
      <c r="A440" s="156"/>
      <c r="E440" s="311"/>
    </row>
    <row r="441" ht="14.4" spans="1:5">
      <c r="A441" s="156"/>
      <c r="E441" s="311"/>
    </row>
    <row r="442" ht="14.4" spans="1:5">
      <c r="A442" s="156"/>
      <c r="E442" s="311"/>
    </row>
    <row r="443" ht="14.4" spans="1:5">
      <c r="A443" s="156"/>
      <c r="E443" s="311"/>
    </row>
    <row r="444" ht="14.4" spans="1:5">
      <c r="A444" s="156"/>
      <c r="E444" s="311"/>
    </row>
    <row r="445" ht="14.4" spans="1:5">
      <c r="A445" s="156"/>
      <c r="E445" s="311"/>
    </row>
    <row r="446" ht="14.4" spans="1:5">
      <c r="A446" s="156"/>
      <c r="E446" s="311"/>
    </row>
    <row r="447" ht="14.4" spans="1:5">
      <c r="A447" s="156"/>
      <c r="E447" s="311"/>
    </row>
    <row r="448" ht="14.4" spans="1:5">
      <c r="A448" s="156"/>
      <c r="E448" s="311"/>
    </row>
    <row r="449" ht="14.4" spans="1:5">
      <c r="A449" s="156"/>
      <c r="E449" s="311"/>
    </row>
    <row r="450" ht="14.4" spans="1:5">
      <c r="A450" s="156"/>
      <c r="E450" s="311"/>
    </row>
    <row r="451" ht="14.4" spans="1:5">
      <c r="A451" s="156"/>
      <c r="E451" s="311"/>
    </row>
    <row r="452" ht="14.4" spans="1:5">
      <c r="A452" s="156"/>
      <c r="E452" s="311"/>
    </row>
    <row r="453" ht="14.4" spans="1:5">
      <c r="A453" s="156"/>
      <c r="E453" s="311"/>
    </row>
    <row r="454" ht="14.4" spans="1:5">
      <c r="A454" s="156"/>
      <c r="E454" s="311"/>
    </row>
    <row r="455" ht="14.4" spans="1:5">
      <c r="A455" s="156"/>
      <c r="E455" s="311"/>
    </row>
    <row r="456" ht="14.4" spans="1:5">
      <c r="A456" s="156"/>
      <c r="E456" s="311"/>
    </row>
    <row r="457" ht="14.4" spans="1:5">
      <c r="A457" s="156"/>
      <c r="E457" s="311"/>
    </row>
    <row r="458" ht="14.4" spans="1:5">
      <c r="A458" s="156"/>
      <c r="E458" s="311"/>
    </row>
    <row r="459" ht="14.4" spans="1:5">
      <c r="A459" s="156"/>
      <c r="E459" s="311"/>
    </row>
    <row r="460" ht="14.4" spans="1:5">
      <c r="A460" s="156"/>
      <c r="E460" s="311"/>
    </row>
    <row r="461" ht="14.4" spans="1:5">
      <c r="A461" s="156"/>
      <c r="E461" s="311"/>
    </row>
    <row r="462" ht="14.4" spans="1:5">
      <c r="A462" s="156"/>
      <c r="E462" s="311"/>
    </row>
    <row r="463" ht="14.4" spans="1:5">
      <c r="A463" s="156"/>
      <c r="E463" s="311"/>
    </row>
    <row r="464" ht="14.4" spans="1:5">
      <c r="A464" s="156"/>
      <c r="E464" s="311"/>
    </row>
    <row r="465" ht="14.4" spans="1:5">
      <c r="A465" s="156"/>
      <c r="E465" s="311"/>
    </row>
    <row r="466" ht="14.4" spans="1:5">
      <c r="A466" s="156"/>
      <c r="E466" s="311"/>
    </row>
    <row r="467" ht="14.4" spans="1:5">
      <c r="A467" s="156"/>
      <c r="E467" s="311"/>
    </row>
    <row r="468" ht="14.4" spans="1:5">
      <c r="A468" s="156"/>
      <c r="E468" s="311"/>
    </row>
    <row r="469" ht="14.4" spans="1:5">
      <c r="A469" s="156"/>
      <c r="E469" s="311"/>
    </row>
    <row r="470" ht="14.4" spans="1:5">
      <c r="A470" s="156"/>
      <c r="E470" s="311"/>
    </row>
    <row r="471" ht="14.4" spans="1:5">
      <c r="A471" s="156"/>
      <c r="E471" s="311"/>
    </row>
    <row r="472" ht="14.4" spans="1:5">
      <c r="A472" s="156"/>
      <c r="E472" s="311"/>
    </row>
    <row r="473" ht="14.4" spans="1:5">
      <c r="A473" s="156"/>
      <c r="E473" s="311"/>
    </row>
    <row r="474" ht="14.4" spans="1:5">
      <c r="A474" s="156"/>
      <c r="E474" s="311"/>
    </row>
    <row r="475" ht="14.4" spans="1:5">
      <c r="A475" s="156"/>
      <c r="E475" s="311"/>
    </row>
    <row r="476" ht="14.4" spans="1:5">
      <c r="A476" s="156"/>
      <c r="E476" s="311"/>
    </row>
    <row r="477" ht="14.4" spans="1:5">
      <c r="A477" s="156"/>
      <c r="E477" s="311"/>
    </row>
    <row r="478" ht="14.4" spans="1:5">
      <c r="A478" s="156"/>
      <c r="E478" s="311"/>
    </row>
    <row r="479" ht="14.4" spans="1:5">
      <c r="A479" s="156"/>
      <c r="E479" s="311"/>
    </row>
    <row r="480" ht="14.4" spans="1:5">
      <c r="A480" s="156"/>
      <c r="E480" s="311"/>
    </row>
    <row r="481" ht="14.4" spans="1:5">
      <c r="A481" s="156"/>
      <c r="E481" s="311"/>
    </row>
    <row r="482" ht="14.4" spans="1:5">
      <c r="A482" s="156"/>
      <c r="E482" s="311"/>
    </row>
    <row r="483" ht="14.4" spans="1:5">
      <c r="A483" s="156"/>
      <c r="E483" s="311"/>
    </row>
    <row r="484" ht="14.4" spans="1:5">
      <c r="A484" s="156"/>
      <c r="E484" s="311"/>
    </row>
    <row r="485" ht="14.4" spans="1:5">
      <c r="A485" s="156"/>
      <c r="E485" s="311"/>
    </row>
    <row r="486" ht="14.4" spans="1:5">
      <c r="A486" s="156"/>
      <c r="E486" s="311"/>
    </row>
    <row r="487" ht="14.4" spans="1:5">
      <c r="A487" s="156"/>
      <c r="E487" s="311"/>
    </row>
    <row r="488" ht="14.4" spans="1:5">
      <c r="A488" s="156"/>
      <c r="E488" s="311"/>
    </row>
    <row r="489" ht="14.4" spans="1:5">
      <c r="A489" s="156"/>
      <c r="E489" s="311"/>
    </row>
    <row r="490" ht="14.4" spans="1:5">
      <c r="A490" s="156"/>
      <c r="E490" s="311"/>
    </row>
    <row r="491" ht="14.4" spans="1:5">
      <c r="A491" s="156"/>
      <c r="E491" s="311"/>
    </row>
    <row r="492" ht="14.4" spans="1:5">
      <c r="A492" s="156"/>
      <c r="E492" s="311"/>
    </row>
    <row r="493" ht="14.4" spans="1:5">
      <c r="A493" s="156"/>
      <c r="E493" s="311"/>
    </row>
    <row r="494" ht="14.4" spans="1:5">
      <c r="A494" s="156"/>
      <c r="E494" s="311"/>
    </row>
    <row r="495" ht="14.4" spans="1:5">
      <c r="A495" s="156"/>
      <c r="E495" s="311"/>
    </row>
    <row r="496" ht="14.4" spans="1:5">
      <c r="A496" s="156"/>
      <c r="E496" s="311"/>
    </row>
    <row r="497" ht="14.4" spans="1:5">
      <c r="A497" s="156"/>
      <c r="E497" s="311"/>
    </row>
    <row r="498" ht="14.4" spans="1:5">
      <c r="A498" s="156"/>
      <c r="E498" s="311"/>
    </row>
    <row r="499" ht="14.4" spans="1:5">
      <c r="A499" s="156"/>
      <c r="E499" s="311"/>
    </row>
    <row r="500" ht="14.4" spans="1:5">
      <c r="A500" s="156"/>
      <c r="E500" s="311"/>
    </row>
    <row r="501" ht="14.4" spans="1:5">
      <c r="A501" s="156"/>
      <c r="E501" s="311"/>
    </row>
    <row r="502" ht="14.4" spans="1:5">
      <c r="A502" s="156"/>
      <c r="E502" s="311"/>
    </row>
    <row r="503" ht="14.4" spans="1:5">
      <c r="A503" s="156"/>
      <c r="E503" s="311"/>
    </row>
    <row r="504" ht="14.4" spans="1:5">
      <c r="A504" s="156"/>
      <c r="E504" s="311"/>
    </row>
    <row r="505" ht="14.4" spans="1:5">
      <c r="A505" s="156"/>
      <c r="E505" s="311"/>
    </row>
    <row r="506" ht="14.4" spans="1:5">
      <c r="A506" s="156"/>
      <c r="E506" s="311"/>
    </row>
    <row r="507" ht="14.4" spans="1:5">
      <c r="A507" s="156"/>
      <c r="E507" s="311"/>
    </row>
    <row r="508" ht="14.4" spans="1:5">
      <c r="A508" s="156"/>
      <c r="E508" s="311"/>
    </row>
    <row r="509" ht="14.4" spans="1:5">
      <c r="A509" s="156"/>
      <c r="E509" s="311"/>
    </row>
    <row r="510" ht="14.4" spans="1:5">
      <c r="A510" s="156"/>
      <c r="E510" s="311"/>
    </row>
    <row r="511" ht="14.4" spans="1:5">
      <c r="A511" s="156"/>
      <c r="E511" s="311"/>
    </row>
    <row r="512" ht="14.4" spans="1:5">
      <c r="A512" s="156"/>
      <c r="E512" s="311"/>
    </row>
    <row r="513" ht="14.4" spans="1:5">
      <c r="A513" s="156"/>
      <c r="E513" s="311"/>
    </row>
    <row r="514" ht="14.4" spans="1:5">
      <c r="A514" s="156"/>
      <c r="E514" s="311"/>
    </row>
    <row r="515" ht="14.4" spans="1:5">
      <c r="A515" s="156"/>
      <c r="E515" s="311"/>
    </row>
    <row r="516" ht="14.4" spans="1:5">
      <c r="A516" s="156"/>
      <c r="E516" s="311"/>
    </row>
    <row r="517" ht="14.4" spans="1:5">
      <c r="A517" s="156"/>
      <c r="E517" s="311"/>
    </row>
    <row r="518" ht="14.4" spans="1:5">
      <c r="A518" s="156"/>
      <c r="E518" s="311"/>
    </row>
    <row r="519" ht="14.4" spans="1:5">
      <c r="A519" s="156"/>
      <c r="E519" s="311"/>
    </row>
    <row r="520" ht="14.4" spans="1:5">
      <c r="A520" s="156"/>
      <c r="E520" s="311"/>
    </row>
    <row r="521" ht="14.4" spans="1:5">
      <c r="A521" s="156"/>
      <c r="E521" s="311"/>
    </row>
    <row r="522" ht="14.4" spans="1:5">
      <c r="A522" s="156"/>
      <c r="E522" s="311"/>
    </row>
    <row r="523" ht="14.4" spans="1:5">
      <c r="A523" s="156"/>
      <c r="E523" s="311"/>
    </row>
    <row r="524" ht="14.4" spans="1:5">
      <c r="A524" s="156"/>
      <c r="E524" s="311"/>
    </row>
    <row r="525" ht="14.4" spans="1:5">
      <c r="A525" s="156"/>
      <c r="E525" s="311"/>
    </row>
    <row r="526" ht="14.4" spans="1:5">
      <c r="A526" s="156"/>
      <c r="E526" s="311"/>
    </row>
    <row r="527" ht="14.4" spans="1:5">
      <c r="A527" s="156"/>
      <c r="E527" s="311"/>
    </row>
    <row r="528" ht="14.4" spans="1:5">
      <c r="A528" s="156"/>
      <c r="E528" s="311"/>
    </row>
    <row r="529" ht="14.4" spans="1:5">
      <c r="A529" s="156"/>
      <c r="E529" s="311"/>
    </row>
    <row r="530" ht="14.4" spans="1:5">
      <c r="A530" s="156"/>
      <c r="E530" s="311"/>
    </row>
    <row r="531" ht="14.4" spans="1:5">
      <c r="A531" s="156"/>
      <c r="E531" s="311"/>
    </row>
    <row r="532" ht="14.4" spans="1:5">
      <c r="A532" s="156"/>
      <c r="E532" s="311"/>
    </row>
    <row r="533" ht="14.4" spans="1:5">
      <c r="A533" s="156"/>
      <c r="E533" s="311"/>
    </row>
    <row r="534" ht="14.4" spans="1:5">
      <c r="A534" s="156"/>
      <c r="E534" s="311"/>
    </row>
    <row r="535" ht="14.4" spans="1:5">
      <c r="A535" s="156"/>
      <c r="E535" s="311"/>
    </row>
    <row r="536" ht="14.4" spans="1:5">
      <c r="A536" s="156"/>
      <c r="E536" s="311"/>
    </row>
    <row r="537" ht="14.4" spans="1:5">
      <c r="A537" s="156"/>
      <c r="E537" s="311"/>
    </row>
    <row r="538" ht="14.4" spans="1:5">
      <c r="A538" s="156"/>
      <c r="E538" s="311"/>
    </row>
    <row r="539" ht="14.4" spans="1:5">
      <c r="A539" s="156"/>
      <c r="E539" s="311"/>
    </row>
    <row r="540" ht="14.4" spans="1:5">
      <c r="A540" s="156"/>
      <c r="E540" s="311"/>
    </row>
    <row r="541" ht="14.4" spans="1:5">
      <c r="A541" s="156"/>
      <c r="E541" s="311"/>
    </row>
    <row r="542" ht="14.4" spans="1:5">
      <c r="A542" s="156"/>
      <c r="E542" s="311"/>
    </row>
    <row r="543" ht="14.4" spans="1:5">
      <c r="A543" s="156"/>
      <c r="E543" s="311"/>
    </row>
    <row r="544" ht="14.4" spans="1:5">
      <c r="A544" s="156"/>
      <c r="E544" s="311"/>
    </row>
    <row r="545" ht="14.4" spans="1:5">
      <c r="A545" s="156"/>
      <c r="E545" s="311"/>
    </row>
    <row r="546" ht="14.4" spans="1:5">
      <c r="A546" s="156"/>
      <c r="E546" s="311"/>
    </row>
    <row r="547" ht="14.4" spans="1:5">
      <c r="A547" s="156"/>
      <c r="E547" s="311"/>
    </row>
    <row r="548" ht="14.4" spans="1:5">
      <c r="A548" s="156"/>
      <c r="E548" s="311"/>
    </row>
    <row r="549" ht="14.4" spans="1:5">
      <c r="A549" s="156"/>
      <c r="E549" s="311"/>
    </row>
    <row r="550" ht="14.4" spans="1:5">
      <c r="A550" s="156"/>
      <c r="E550" s="311"/>
    </row>
    <row r="551" ht="14.4" spans="1:5">
      <c r="A551" s="156"/>
      <c r="E551" s="311"/>
    </row>
    <row r="552" ht="14.4" spans="1:5">
      <c r="A552" s="156"/>
      <c r="E552" s="311"/>
    </row>
    <row r="553" ht="14.4" spans="1:5">
      <c r="A553" s="156"/>
      <c r="E553" s="311"/>
    </row>
    <row r="554" ht="14.4" spans="1:5">
      <c r="A554" s="156"/>
      <c r="E554" s="311"/>
    </row>
    <row r="555" ht="14.4" spans="1:5">
      <c r="A555" s="156"/>
      <c r="E555" s="311"/>
    </row>
    <row r="556" ht="14.4" spans="1:5">
      <c r="A556" s="156"/>
      <c r="E556" s="311"/>
    </row>
    <row r="557" ht="14.4" spans="1:5">
      <c r="A557" s="156"/>
      <c r="E557" s="311"/>
    </row>
    <row r="558" ht="14.4" spans="1:5">
      <c r="A558" s="156"/>
      <c r="E558" s="311"/>
    </row>
    <row r="559" ht="14.4" spans="1:5">
      <c r="A559" s="156"/>
      <c r="E559" s="311"/>
    </row>
    <row r="560" ht="14.4" spans="1:5">
      <c r="A560" s="156"/>
      <c r="E560" s="311"/>
    </row>
    <row r="561" ht="14.4" spans="1:5">
      <c r="A561" s="156"/>
      <c r="E561" s="311"/>
    </row>
    <row r="562" ht="14.4" spans="1:5">
      <c r="A562" s="156"/>
      <c r="E562" s="311"/>
    </row>
    <row r="563" ht="14.4" spans="1:5">
      <c r="A563" s="156"/>
      <c r="E563" s="311"/>
    </row>
    <row r="564" ht="14.4" spans="1:5">
      <c r="A564" s="156"/>
      <c r="E564" s="311"/>
    </row>
    <row r="565" ht="14.4" spans="1:5">
      <c r="A565" s="156"/>
      <c r="E565" s="311"/>
    </row>
    <row r="566" ht="14.4" spans="1:5">
      <c r="A566" s="156"/>
      <c r="E566" s="311"/>
    </row>
    <row r="567" ht="14.4" spans="1:5">
      <c r="A567" s="156"/>
      <c r="E567" s="311"/>
    </row>
    <row r="568" ht="14.4" spans="1:5">
      <c r="A568" s="156"/>
      <c r="E568" s="311"/>
    </row>
    <row r="569" ht="14.4" spans="1:5">
      <c r="A569" s="156"/>
      <c r="E569" s="311"/>
    </row>
    <row r="570" ht="14.4" spans="1:5">
      <c r="A570" s="156"/>
      <c r="E570" s="311"/>
    </row>
    <row r="571" ht="14.4" spans="1:5">
      <c r="A571" s="156"/>
      <c r="E571" s="311"/>
    </row>
    <row r="572" ht="14.4" spans="1:5">
      <c r="A572" s="156"/>
      <c r="E572" s="311"/>
    </row>
    <row r="573" ht="14.4" spans="1:5">
      <c r="A573" s="156"/>
      <c r="E573" s="311"/>
    </row>
    <row r="574" ht="14.4" spans="1:5">
      <c r="A574" s="156"/>
      <c r="E574" s="311"/>
    </row>
    <row r="575" ht="14.4" spans="1:5">
      <c r="A575" s="156"/>
      <c r="E575" s="311"/>
    </row>
    <row r="576" ht="14.4" spans="1:5">
      <c r="A576" s="156"/>
      <c r="E576" s="311"/>
    </row>
    <row r="577" ht="14.4" spans="1:5">
      <c r="A577" s="156"/>
      <c r="E577" s="311"/>
    </row>
    <row r="578" ht="14.4" spans="1:5">
      <c r="A578" s="156"/>
      <c r="E578" s="311"/>
    </row>
    <row r="579" ht="14.4" spans="1:5">
      <c r="A579" s="156"/>
      <c r="E579" s="311"/>
    </row>
    <row r="580" ht="14.4" spans="1:5">
      <c r="A580" s="156"/>
      <c r="E580" s="311"/>
    </row>
    <row r="581" ht="14.4" spans="1:5">
      <c r="A581" s="156"/>
      <c r="E581" s="311"/>
    </row>
    <row r="582" ht="14.4" spans="1:5">
      <c r="A582" s="156"/>
      <c r="E582" s="311"/>
    </row>
    <row r="583" ht="14.4" spans="1:5">
      <c r="A583" s="156"/>
      <c r="E583" s="311"/>
    </row>
    <row r="584" ht="14.4" spans="1:5">
      <c r="A584" s="156"/>
      <c r="E584" s="311"/>
    </row>
    <row r="585" ht="14.4" spans="1:5">
      <c r="A585" s="156"/>
      <c r="E585" s="311"/>
    </row>
    <row r="586" ht="14.4" spans="1:5">
      <c r="A586" s="156"/>
      <c r="E586" s="311"/>
    </row>
    <row r="587" ht="14.4" spans="1:5">
      <c r="A587" s="156"/>
      <c r="E587" s="311"/>
    </row>
    <row r="588" ht="14.4" spans="1:5">
      <c r="A588" s="156"/>
      <c r="E588" s="311"/>
    </row>
    <row r="589" ht="14.4" spans="1:5">
      <c r="A589" s="156"/>
      <c r="E589" s="311"/>
    </row>
    <row r="590" ht="14.4" spans="1:5">
      <c r="A590" s="156"/>
      <c r="E590" s="311"/>
    </row>
    <row r="591" ht="14.4" spans="1:5">
      <c r="A591" s="156"/>
      <c r="E591" s="311"/>
    </row>
    <row r="592" ht="14.4" spans="1:5">
      <c r="A592" s="156"/>
      <c r="E592" s="311"/>
    </row>
    <row r="593" ht="14.4" spans="1:5">
      <c r="A593" s="156"/>
      <c r="E593" s="311"/>
    </row>
    <row r="594" ht="14.4" spans="1:5">
      <c r="A594" s="156"/>
      <c r="E594" s="311"/>
    </row>
    <row r="595" ht="14.4" spans="1:5">
      <c r="A595" s="156"/>
      <c r="E595" s="311"/>
    </row>
    <row r="596" ht="14.4" spans="1:5">
      <c r="A596" s="156"/>
      <c r="E596" s="311"/>
    </row>
    <row r="597" ht="14.4" spans="1:5">
      <c r="A597" s="156"/>
      <c r="E597" s="311"/>
    </row>
    <row r="598" ht="14.4" spans="1:5">
      <c r="A598" s="156"/>
      <c r="E598" s="311"/>
    </row>
    <row r="599" ht="14.4" spans="1:5">
      <c r="A599" s="156"/>
      <c r="E599" s="311"/>
    </row>
    <row r="600" ht="14.4" spans="1:5">
      <c r="A600" s="156"/>
      <c r="E600" s="311"/>
    </row>
    <row r="601" ht="14.4" spans="1:5">
      <c r="A601" s="156"/>
      <c r="E601" s="311"/>
    </row>
    <row r="602" ht="14.4" spans="1:5">
      <c r="A602" s="156"/>
      <c r="E602" s="311"/>
    </row>
    <row r="603" ht="14.4" spans="1:5">
      <c r="A603" s="156"/>
      <c r="E603" s="311"/>
    </row>
    <row r="604" ht="14.4" spans="1:5">
      <c r="A604" s="156"/>
      <c r="E604" s="311"/>
    </row>
    <row r="605" ht="14.4" spans="1:5">
      <c r="A605" s="156"/>
      <c r="E605" s="311"/>
    </row>
    <row r="606" ht="14.4" spans="1:5">
      <c r="A606" s="156"/>
      <c r="E606" s="311"/>
    </row>
    <row r="607" ht="14.4" spans="1:5">
      <c r="A607" s="156"/>
      <c r="E607" s="311"/>
    </row>
    <row r="608" ht="14.4" spans="1:5">
      <c r="A608" s="156"/>
      <c r="E608" s="311"/>
    </row>
    <row r="609" ht="14.4" spans="1:5">
      <c r="A609" s="156"/>
      <c r="E609" s="311"/>
    </row>
    <row r="610" ht="14.4" spans="1:5">
      <c r="A610" s="156"/>
      <c r="E610" s="311"/>
    </row>
    <row r="611" ht="14.4" spans="1:5">
      <c r="A611" s="156"/>
      <c r="E611" s="311"/>
    </row>
    <row r="612" ht="14.4" spans="1:5">
      <c r="A612" s="156"/>
      <c r="E612" s="311"/>
    </row>
    <row r="613" ht="14.4" spans="1:5">
      <c r="A613" s="156"/>
      <c r="E613" s="311"/>
    </row>
    <row r="614" ht="14.4" spans="1:5">
      <c r="A614" s="156"/>
      <c r="E614" s="311"/>
    </row>
    <row r="615" ht="14.4" spans="1:5">
      <c r="A615" s="156"/>
      <c r="E615" s="311"/>
    </row>
    <row r="616" ht="14.4" spans="1:5">
      <c r="A616" s="156"/>
      <c r="E616" s="311"/>
    </row>
    <row r="617" ht="14.4" spans="1:5">
      <c r="A617" s="156"/>
      <c r="E617" s="311"/>
    </row>
    <row r="618" ht="14.4" spans="1:5">
      <c r="A618" s="156"/>
      <c r="E618" s="311"/>
    </row>
    <row r="619" ht="14.4" spans="1:5">
      <c r="A619" s="156"/>
      <c r="E619" s="311"/>
    </row>
    <row r="620" ht="14.4" spans="1:5">
      <c r="A620" s="156"/>
      <c r="E620" s="311"/>
    </row>
    <row r="621" ht="14.4" spans="1:5">
      <c r="A621" s="156"/>
      <c r="E621" s="311"/>
    </row>
    <row r="622" ht="14.4" spans="1:5">
      <c r="A622" s="156"/>
      <c r="E622" s="311"/>
    </row>
    <row r="623" ht="14.4" spans="1:5">
      <c r="A623" s="156"/>
      <c r="E623" s="311"/>
    </row>
    <row r="624" ht="14.4" spans="1:5">
      <c r="A624" s="156"/>
      <c r="E624" s="311"/>
    </row>
    <row r="625" ht="14.4" spans="1:5">
      <c r="A625" s="156"/>
      <c r="E625" s="311"/>
    </row>
    <row r="626" ht="14.4" spans="1:5">
      <c r="A626" s="156"/>
      <c r="E626" s="311"/>
    </row>
    <row r="627" ht="14.4" spans="1:5">
      <c r="A627" s="156"/>
      <c r="E627" s="311"/>
    </row>
    <row r="628" ht="14.4" spans="1:5">
      <c r="A628" s="156"/>
      <c r="E628" s="311"/>
    </row>
    <row r="629" ht="14.4" spans="1:5">
      <c r="A629" s="156"/>
      <c r="E629" s="311"/>
    </row>
    <row r="630" ht="14.4" spans="1:5">
      <c r="A630" s="156"/>
      <c r="E630" s="311"/>
    </row>
    <row r="631" ht="14.4" spans="1:5">
      <c r="A631" s="156"/>
      <c r="E631" s="311"/>
    </row>
    <row r="632" ht="14.4" spans="1:5">
      <c r="A632" s="156"/>
      <c r="E632" s="311"/>
    </row>
    <row r="633" ht="14.4" spans="1:5">
      <c r="A633" s="156"/>
      <c r="E633" s="311"/>
    </row>
    <row r="634" ht="14.4" spans="1:5">
      <c r="A634" s="156"/>
      <c r="E634" s="311"/>
    </row>
    <row r="635" ht="14.4" spans="1:5">
      <c r="A635" s="156"/>
      <c r="E635" s="311"/>
    </row>
    <row r="636" ht="14.4" spans="1:5">
      <c r="A636" s="156"/>
      <c r="E636" s="311"/>
    </row>
    <row r="637" ht="14.4" spans="1:5">
      <c r="A637" s="156"/>
      <c r="E637" s="311"/>
    </row>
    <row r="638" ht="14.4" spans="1:5">
      <c r="A638" s="156"/>
      <c r="E638" s="311"/>
    </row>
    <row r="639" ht="14.4" spans="1:5">
      <c r="A639" s="156"/>
      <c r="E639" s="311"/>
    </row>
    <row r="640" ht="14.4" spans="1:5">
      <c r="A640" s="156"/>
      <c r="E640" s="311"/>
    </row>
    <row r="641" ht="14.4" spans="1:5">
      <c r="A641" s="156"/>
      <c r="E641" s="311"/>
    </row>
    <row r="642" ht="14.4" spans="1:5">
      <c r="A642" s="156"/>
      <c r="E642" s="311"/>
    </row>
    <row r="643" ht="14.4" spans="1:5">
      <c r="A643" s="156"/>
      <c r="E643" s="311"/>
    </row>
    <row r="644" ht="14.4" spans="1:5">
      <c r="A644" s="156"/>
      <c r="E644" s="311"/>
    </row>
    <row r="645" ht="14.4" spans="1:5">
      <c r="A645" s="156"/>
      <c r="E645" s="311"/>
    </row>
    <row r="646" ht="14.4" spans="1:5">
      <c r="A646" s="156"/>
      <c r="E646" s="311"/>
    </row>
    <row r="647" ht="14.4" spans="1:5">
      <c r="A647" s="156"/>
      <c r="E647" s="311"/>
    </row>
    <row r="648" ht="14.4" spans="1:5">
      <c r="A648" s="156"/>
      <c r="E648" s="311"/>
    </row>
    <row r="649" ht="14.4" spans="1:5">
      <c r="A649" s="156"/>
      <c r="E649" s="311"/>
    </row>
    <row r="650" ht="14.4" spans="1:5">
      <c r="A650" s="156"/>
      <c r="E650" s="311"/>
    </row>
    <row r="651" ht="14.4" spans="1:5">
      <c r="A651" s="156"/>
      <c r="E651" s="311"/>
    </row>
    <row r="652" ht="14.4" spans="1:5">
      <c r="A652" s="156"/>
      <c r="E652" s="311"/>
    </row>
    <row r="653" ht="14.4" spans="1:5">
      <c r="A653" s="156"/>
      <c r="E653" s="311"/>
    </row>
    <row r="654" ht="14.4" spans="1:5">
      <c r="A654" s="156"/>
      <c r="E654" s="311"/>
    </row>
    <row r="655" ht="14.4" spans="1:5">
      <c r="A655" s="156"/>
      <c r="E655" s="311"/>
    </row>
    <row r="656" ht="14.4" spans="1:5">
      <c r="A656" s="156"/>
      <c r="E656" s="311"/>
    </row>
    <row r="657" ht="14.4" spans="1:5">
      <c r="A657" s="156"/>
      <c r="E657" s="311"/>
    </row>
    <row r="658" ht="14.4" spans="1:5">
      <c r="A658" s="156"/>
      <c r="E658" s="311"/>
    </row>
    <row r="659" ht="14.4" spans="1:5">
      <c r="A659" s="156"/>
      <c r="E659" s="311"/>
    </row>
    <row r="660" ht="14.4" spans="1:5">
      <c r="A660" s="156"/>
      <c r="E660" s="311"/>
    </row>
    <row r="661" ht="14.4" spans="1:5">
      <c r="A661" s="156"/>
      <c r="E661" s="311"/>
    </row>
    <row r="662" ht="14.4" spans="1:5">
      <c r="A662" s="156"/>
      <c r="E662" s="311"/>
    </row>
    <row r="663" ht="14.4" spans="1:5">
      <c r="A663" s="156"/>
      <c r="E663" s="311"/>
    </row>
    <row r="664" ht="14.4" spans="1:5">
      <c r="A664" s="156"/>
      <c r="E664" s="311"/>
    </row>
    <row r="665" ht="14.4" spans="1:5">
      <c r="A665" s="156"/>
      <c r="E665" s="311"/>
    </row>
    <row r="666" ht="14.4" spans="1:5">
      <c r="A666" s="156"/>
      <c r="E666" s="311"/>
    </row>
    <row r="667" ht="14.4" spans="1:5">
      <c r="A667" s="156"/>
      <c r="E667" s="311"/>
    </row>
    <row r="668" ht="14.4" spans="1:5">
      <c r="A668" s="156"/>
      <c r="E668" s="311"/>
    </row>
    <row r="669" ht="14.4" spans="1:5">
      <c r="A669" s="156"/>
      <c r="E669" s="311"/>
    </row>
    <row r="670" ht="14.4" spans="1:5">
      <c r="A670" s="156"/>
      <c r="E670" s="311"/>
    </row>
    <row r="671" ht="14.4" spans="1:5">
      <c r="A671" s="156"/>
      <c r="E671" s="311"/>
    </row>
    <row r="672" ht="14.4" spans="1:5">
      <c r="A672" s="156"/>
      <c r="E672" s="311"/>
    </row>
    <row r="673" ht="14.4" spans="1:5">
      <c r="A673" s="156"/>
      <c r="E673" s="311"/>
    </row>
    <row r="674" ht="14.4" spans="1:5">
      <c r="A674" s="156"/>
      <c r="E674" s="311"/>
    </row>
    <row r="675" ht="14.4" spans="1:5">
      <c r="A675" s="156"/>
      <c r="E675" s="311"/>
    </row>
    <row r="676" ht="14.4" spans="1:5">
      <c r="A676" s="156"/>
      <c r="E676" s="311"/>
    </row>
    <row r="677" ht="14.4" spans="1:5">
      <c r="A677" s="156"/>
      <c r="E677" s="311"/>
    </row>
    <row r="678" ht="14.4" spans="1:5">
      <c r="A678" s="156"/>
      <c r="E678" s="311"/>
    </row>
    <row r="679" ht="14.4" spans="1:5">
      <c r="A679" s="156"/>
      <c r="E679" s="311"/>
    </row>
    <row r="680" ht="14.4" spans="1:5">
      <c r="A680" s="156"/>
      <c r="E680" s="311"/>
    </row>
    <row r="681" ht="14.4" spans="1:5">
      <c r="A681" s="156"/>
      <c r="E681" s="311"/>
    </row>
    <row r="682" ht="14.4" spans="1:5">
      <c r="A682" s="156"/>
      <c r="E682" s="311"/>
    </row>
    <row r="683" ht="14.4" spans="1:5">
      <c r="A683" s="156"/>
      <c r="E683" s="311"/>
    </row>
    <row r="684" ht="14.4" spans="1:5">
      <c r="A684" s="156"/>
      <c r="E684" s="311"/>
    </row>
    <row r="685" ht="14.4" spans="1:5">
      <c r="A685" s="156"/>
      <c r="E685" s="311"/>
    </row>
    <row r="686" ht="14.4" spans="1:5">
      <c r="A686" s="156"/>
      <c r="E686" s="311"/>
    </row>
    <row r="687" ht="14.4" spans="1:5">
      <c r="A687" s="156"/>
      <c r="E687" s="311"/>
    </row>
    <row r="688" ht="14.4" spans="1:5">
      <c r="A688" s="156"/>
      <c r="E688" s="311"/>
    </row>
    <row r="689" ht="14.4" spans="1:5">
      <c r="A689" s="156"/>
      <c r="E689" s="311"/>
    </row>
    <row r="690" ht="14.4" spans="1:5">
      <c r="A690" s="156"/>
      <c r="E690" s="311"/>
    </row>
    <row r="691" ht="14.4" spans="1:5">
      <c r="A691" s="156"/>
      <c r="E691" s="311"/>
    </row>
    <row r="692" ht="14.4" spans="1:5">
      <c r="A692" s="156"/>
      <c r="E692" s="311"/>
    </row>
    <row r="693" ht="14.4" spans="1:5">
      <c r="A693" s="156"/>
      <c r="E693" s="311"/>
    </row>
    <row r="694" ht="14.4" spans="1:5">
      <c r="A694" s="156"/>
      <c r="E694" s="311"/>
    </row>
    <row r="695" ht="14.4" spans="1:5">
      <c r="A695" s="156"/>
      <c r="E695" s="311"/>
    </row>
    <row r="696" ht="14.4" spans="1:5">
      <c r="A696" s="156"/>
      <c r="E696" s="311"/>
    </row>
    <row r="697" ht="14.4" spans="1:5">
      <c r="A697" s="156"/>
      <c r="E697" s="311"/>
    </row>
    <row r="698" ht="14.4" spans="1:5">
      <c r="A698" s="156"/>
      <c r="E698" s="311"/>
    </row>
    <row r="699" ht="14.4" spans="1:5">
      <c r="A699" s="156"/>
      <c r="E699" s="311"/>
    </row>
    <row r="700" ht="14.4" spans="1:5">
      <c r="A700" s="156"/>
      <c r="E700" s="311"/>
    </row>
    <row r="701" ht="14.4" spans="1:5">
      <c r="A701" s="156"/>
      <c r="E701" s="311"/>
    </row>
    <row r="702" ht="14.4" spans="1:5">
      <c r="A702" s="156"/>
      <c r="E702" s="311"/>
    </row>
    <row r="703" ht="14.4" spans="1:5">
      <c r="A703" s="156"/>
      <c r="E703" s="311"/>
    </row>
    <row r="704" ht="14.4" spans="1:5">
      <c r="A704" s="156"/>
      <c r="E704" s="311"/>
    </row>
    <row r="705" ht="14.4" spans="1:5">
      <c r="A705" s="156"/>
      <c r="E705" s="311"/>
    </row>
    <row r="706" ht="14.4" spans="1:5">
      <c r="A706" s="156"/>
      <c r="E706" s="311"/>
    </row>
    <row r="707" ht="14.4" spans="1:5">
      <c r="A707" s="156"/>
      <c r="E707" s="311"/>
    </row>
    <row r="708" ht="14.4" spans="1:5">
      <c r="A708" s="156"/>
      <c r="E708" s="311"/>
    </row>
    <row r="709" ht="14.4" spans="1:5">
      <c r="A709" s="156"/>
      <c r="E709" s="311"/>
    </row>
    <row r="710" ht="14.4" spans="1:5">
      <c r="A710" s="156"/>
      <c r="E710" s="311"/>
    </row>
    <row r="711" ht="14.4" spans="1:5">
      <c r="A711" s="156"/>
      <c r="E711" s="311"/>
    </row>
    <row r="712" ht="14.4" spans="1:5">
      <c r="A712" s="156"/>
      <c r="E712" s="311"/>
    </row>
    <row r="713" ht="14.4" spans="1:5">
      <c r="A713" s="156"/>
      <c r="E713" s="311"/>
    </row>
    <row r="714" ht="14.4" spans="1:5">
      <c r="A714" s="156"/>
      <c r="E714" s="311"/>
    </row>
    <row r="715" ht="14.4" spans="1:5">
      <c r="A715" s="156"/>
      <c r="E715" s="311"/>
    </row>
    <row r="716" ht="14.4" spans="1:5">
      <c r="A716" s="156"/>
      <c r="E716" s="311"/>
    </row>
    <row r="717" ht="14.4" spans="1:5">
      <c r="A717" s="156"/>
      <c r="E717" s="311"/>
    </row>
    <row r="718" ht="14.4" spans="1:5">
      <c r="A718" s="156"/>
      <c r="E718" s="311"/>
    </row>
    <row r="719" ht="14.4" spans="1:5">
      <c r="A719" s="156"/>
      <c r="E719" s="311"/>
    </row>
    <row r="720" ht="14.4" spans="1:5">
      <c r="A720" s="156"/>
      <c r="E720" s="311"/>
    </row>
    <row r="721" ht="14.4" spans="1:5">
      <c r="A721" s="156"/>
      <c r="E721" s="311"/>
    </row>
    <row r="722" ht="14.4" spans="1:5">
      <c r="A722" s="156"/>
      <c r="E722" s="311"/>
    </row>
    <row r="723" ht="14.4" spans="1:5">
      <c r="A723" s="156"/>
      <c r="E723" s="311"/>
    </row>
    <row r="724" ht="14.4" spans="1:5">
      <c r="A724" s="156"/>
      <c r="E724" s="311"/>
    </row>
    <row r="725" ht="14.4" spans="1:5">
      <c r="A725" s="156"/>
      <c r="E725" s="311"/>
    </row>
    <row r="726" ht="14.4" spans="1:5">
      <c r="A726" s="156"/>
      <c r="E726" s="311"/>
    </row>
    <row r="727" ht="14.4" spans="1:5">
      <c r="A727" s="156"/>
      <c r="E727" s="311"/>
    </row>
    <row r="728" ht="14.4" spans="1:5">
      <c r="A728" s="156"/>
      <c r="E728" s="311"/>
    </row>
    <row r="729" ht="14.4" spans="1:5">
      <c r="A729" s="156"/>
      <c r="E729" s="311"/>
    </row>
    <row r="730" ht="14.4" spans="1:5">
      <c r="A730" s="156"/>
      <c r="E730" s="311"/>
    </row>
    <row r="731" ht="14.4" spans="1:5">
      <c r="A731" s="156"/>
      <c r="E731" s="311"/>
    </row>
    <row r="732" ht="14.4" spans="1:5">
      <c r="A732" s="156"/>
      <c r="E732" s="311"/>
    </row>
    <row r="733" ht="14.4" spans="1:5">
      <c r="A733" s="156"/>
      <c r="E733" s="311"/>
    </row>
    <row r="734" ht="14.4" spans="1:5">
      <c r="A734" s="156"/>
      <c r="E734" s="311"/>
    </row>
    <row r="735" ht="14.4" spans="1:5">
      <c r="A735" s="156"/>
      <c r="E735" s="311"/>
    </row>
    <row r="736" ht="14.4" spans="1:5">
      <c r="A736" s="156"/>
      <c r="E736" s="311"/>
    </row>
    <row r="737" ht="14.4" spans="1:5">
      <c r="A737" s="156"/>
      <c r="E737" s="311"/>
    </row>
    <row r="738" ht="14.4" spans="1:5">
      <c r="A738" s="156"/>
      <c r="E738" s="311"/>
    </row>
    <row r="739" ht="14.4" spans="1:5">
      <c r="A739" s="156"/>
      <c r="E739" s="311"/>
    </row>
    <row r="740" ht="14.4" spans="1:5">
      <c r="A740" s="156"/>
      <c r="E740" s="311"/>
    </row>
    <row r="741" ht="14.4" spans="1:5">
      <c r="A741" s="156"/>
      <c r="E741" s="311"/>
    </row>
    <row r="742" ht="14.4" spans="1:5">
      <c r="A742" s="156"/>
      <c r="E742" s="311"/>
    </row>
    <row r="743" ht="14.4" spans="1:5">
      <c r="A743" s="156"/>
      <c r="E743" s="311"/>
    </row>
    <row r="744" ht="14.4" spans="1:5">
      <c r="A744" s="156"/>
      <c r="E744" s="311"/>
    </row>
    <row r="745" ht="14.4" spans="1:5">
      <c r="A745" s="156"/>
      <c r="E745" s="311"/>
    </row>
    <row r="746" ht="14.4" spans="1:5">
      <c r="A746" s="156"/>
      <c r="E746" s="311"/>
    </row>
    <row r="747" ht="14.4" spans="1:5">
      <c r="A747" s="156"/>
      <c r="E747" s="311"/>
    </row>
    <row r="748" ht="14.4" spans="1:5">
      <c r="A748" s="156"/>
      <c r="E748" s="311"/>
    </row>
    <row r="749" ht="14.4" spans="1:5">
      <c r="A749" s="156"/>
      <c r="E749" s="311"/>
    </row>
    <row r="750" ht="14.4" spans="1:5">
      <c r="A750" s="156"/>
      <c r="E750" s="311"/>
    </row>
    <row r="751" ht="14.4" spans="1:5">
      <c r="A751" s="156"/>
      <c r="E751" s="311"/>
    </row>
    <row r="752" ht="14.4" spans="1:5">
      <c r="A752" s="156"/>
      <c r="E752" s="311"/>
    </row>
    <row r="753" ht="14.4" spans="1:5">
      <c r="A753" s="156"/>
      <c r="E753" s="311"/>
    </row>
    <row r="754" ht="14.4" spans="1:5">
      <c r="A754" s="156"/>
      <c r="E754" s="311"/>
    </row>
    <row r="755" ht="14.4" spans="1:5">
      <c r="A755" s="156"/>
      <c r="E755" s="311"/>
    </row>
    <row r="756" ht="14.4" spans="1:5">
      <c r="A756" s="156"/>
      <c r="E756" s="311"/>
    </row>
    <row r="757" ht="14.4" spans="1:5">
      <c r="A757" s="156"/>
      <c r="E757" s="311"/>
    </row>
    <row r="758" ht="14.4" spans="1:5">
      <c r="A758" s="156"/>
      <c r="E758" s="311"/>
    </row>
    <row r="759" ht="14.4" spans="1:5">
      <c r="A759" s="156"/>
      <c r="E759" s="311"/>
    </row>
    <row r="760" ht="14.4" spans="1:5">
      <c r="A760" s="156"/>
      <c r="E760" s="311"/>
    </row>
    <row r="761" ht="14.4" spans="1:5">
      <c r="A761" s="156"/>
      <c r="E761" s="311"/>
    </row>
    <row r="762" ht="14.4" spans="1:5">
      <c r="A762" s="156"/>
      <c r="E762" s="311"/>
    </row>
    <row r="763" ht="14.4" spans="1:5">
      <c r="A763" s="156"/>
      <c r="E763" s="311"/>
    </row>
    <row r="764" ht="14.4" spans="1:5">
      <c r="A764" s="156"/>
      <c r="E764" s="311"/>
    </row>
    <row r="765" ht="14.4" spans="1:5">
      <c r="A765" s="156"/>
      <c r="E765" s="311"/>
    </row>
    <row r="766" ht="14.4" spans="1:5">
      <c r="A766" s="156"/>
      <c r="E766" s="311"/>
    </row>
    <row r="767" ht="14.4" spans="1:5">
      <c r="A767" s="156"/>
      <c r="E767" s="311"/>
    </row>
    <row r="768" ht="14.4" spans="1:5">
      <c r="A768" s="156"/>
      <c r="E768" s="311"/>
    </row>
    <row r="769" ht="14.4" spans="1:5">
      <c r="A769" s="156"/>
      <c r="E769" s="311"/>
    </row>
    <row r="770" ht="14.4" spans="1:5">
      <c r="A770" s="156"/>
      <c r="E770" s="311"/>
    </row>
    <row r="771" ht="14.4" spans="1:5">
      <c r="A771" s="156"/>
      <c r="E771" s="311"/>
    </row>
    <row r="772" ht="14.4" spans="1:5">
      <c r="A772" s="156"/>
      <c r="E772" s="311"/>
    </row>
    <row r="773" ht="14.4" spans="1:5">
      <c r="A773" s="156"/>
      <c r="E773" s="311"/>
    </row>
    <row r="774" ht="14.4" spans="1:5">
      <c r="A774" s="156"/>
      <c r="E774" s="311"/>
    </row>
    <row r="775" ht="14.4" spans="1:5">
      <c r="A775" s="156"/>
      <c r="E775" s="311"/>
    </row>
    <row r="776" ht="14.4" spans="1:5">
      <c r="A776" s="156"/>
      <c r="E776" s="311"/>
    </row>
    <row r="777" ht="14.4" spans="1:5">
      <c r="A777" s="156"/>
      <c r="E777" s="311"/>
    </row>
    <row r="778" ht="14.4" spans="1:5">
      <c r="A778" s="156"/>
      <c r="E778" s="311"/>
    </row>
    <row r="779" ht="14.4" spans="1:5">
      <c r="A779" s="156"/>
      <c r="E779" s="311"/>
    </row>
    <row r="780" ht="14.4" spans="1:5">
      <c r="A780" s="156"/>
      <c r="E780" s="311"/>
    </row>
    <row r="781" ht="14.4" spans="1:5">
      <c r="A781" s="156"/>
      <c r="E781" s="311"/>
    </row>
    <row r="782" ht="14.4" spans="1:5">
      <c r="A782" s="156"/>
      <c r="E782" s="311"/>
    </row>
    <row r="783" ht="14.4" spans="1:5">
      <c r="A783" s="156"/>
      <c r="E783" s="311"/>
    </row>
    <row r="784" ht="14.4" spans="1:5">
      <c r="A784" s="156"/>
      <c r="E784" s="311"/>
    </row>
    <row r="785" ht="14.4" spans="1:5">
      <c r="A785" s="156"/>
      <c r="E785" s="311"/>
    </row>
    <row r="786" ht="14.4" spans="1:5">
      <c r="A786" s="156"/>
      <c r="E786" s="311"/>
    </row>
    <row r="787" ht="14.4" spans="1:5">
      <c r="A787" s="156"/>
      <c r="E787" s="311"/>
    </row>
    <row r="788" ht="14.4" spans="1:5">
      <c r="A788" s="156"/>
      <c r="E788" s="311"/>
    </row>
    <row r="789" ht="14.4" spans="1:5">
      <c r="A789" s="156"/>
      <c r="E789" s="311"/>
    </row>
    <row r="790" ht="14.4" spans="1:5">
      <c r="A790" s="156"/>
      <c r="E790" s="311"/>
    </row>
    <row r="791" ht="14.4" spans="1:5">
      <c r="A791" s="156"/>
      <c r="E791" s="311"/>
    </row>
    <row r="792" ht="14.4" spans="1:5">
      <c r="A792" s="156"/>
      <c r="E792" s="311"/>
    </row>
    <row r="793" ht="14.4" spans="1:5">
      <c r="A793" s="156"/>
      <c r="E793" s="311"/>
    </row>
    <row r="794" ht="14.4" spans="1:5">
      <c r="A794" s="156"/>
      <c r="E794" s="311"/>
    </row>
    <row r="795" ht="14.4" spans="1:5">
      <c r="A795" s="156"/>
      <c r="E795" s="311"/>
    </row>
    <row r="796" ht="14.4" spans="1:5">
      <c r="A796" s="156"/>
      <c r="E796" s="311"/>
    </row>
    <row r="797" ht="14.4" spans="1:5">
      <c r="A797" s="156"/>
      <c r="E797" s="311"/>
    </row>
    <row r="798" ht="14.4" spans="1:5">
      <c r="A798" s="156"/>
      <c r="E798" s="311"/>
    </row>
    <row r="799" ht="14.4" spans="1:5">
      <c r="A799" s="156"/>
      <c r="E799" s="311"/>
    </row>
    <row r="800" ht="14.4" spans="1:5">
      <c r="A800" s="156"/>
      <c r="E800" s="311"/>
    </row>
    <row r="801" ht="14.4" spans="1:5">
      <c r="A801" s="156"/>
      <c r="E801" s="311"/>
    </row>
    <row r="802" ht="14.4" spans="1:5">
      <c r="A802" s="156"/>
      <c r="E802" s="311"/>
    </row>
    <row r="803" ht="14.4" spans="1:5">
      <c r="A803" s="156"/>
      <c r="E803" s="311"/>
    </row>
    <row r="804" ht="14.4" spans="1:5">
      <c r="A804" s="156"/>
      <c r="E804" s="311"/>
    </row>
    <row r="805" ht="14.4" spans="1:5">
      <c r="A805" s="156"/>
      <c r="E805" s="311"/>
    </row>
    <row r="806" ht="14.4" spans="1:5">
      <c r="A806" s="156"/>
      <c r="E806" s="311"/>
    </row>
    <row r="807" ht="14.4" spans="1:5">
      <c r="A807" s="156"/>
      <c r="E807" s="311"/>
    </row>
    <row r="808" ht="14.4" spans="1:5">
      <c r="A808" s="156"/>
      <c r="E808" s="311"/>
    </row>
    <row r="809" ht="14.4" spans="1:5">
      <c r="A809" s="156"/>
      <c r="E809" s="311"/>
    </row>
    <row r="810" ht="14.4" spans="1:5">
      <c r="A810" s="156"/>
      <c r="E810" s="311"/>
    </row>
    <row r="811" ht="14.4" spans="1:5">
      <c r="A811" s="156"/>
      <c r="E811" s="311"/>
    </row>
    <row r="812" ht="14.4" spans="1:5">
      <c r="A812" s="156"/>
      <c r="E812" s="311"/>
    </row>
    <row r="813" ht="14.4" spans="1:5">
      <c r="A813" s="156"/>
      <c r="E813" s="311"/>
    </row>
    <row r="814" ht="14.4" spans="1:5">
      <c r="A814" s="156"/>
      <c r="E814" s="311"/>
    </row>
    <row r="815" ht="14.4" spans="1:5">
      <c r="A815" s="156"/>
      <c r="E815" s="311"/>
    </row>
    <row r="816" ht="14.4" spans="1:5">
      <c r="A816" s="156"/>
      <c r="E816" s="311"/>
    </row>
    <row r="817" ht="14.4" spans="1:5">
      <c r="A817" s="156"/>
      <c r="E817" s="311"/>
    </row>
    <row r="818" ht="14.4" spans="1:5">
      <c r="A818" s="156"/>
      <c r="E818" s="311"/>
    </row>
    <row r="819" ht="14.4" spans="1:5">
      <c r="A819" s="156"/>
      <c r="E819" s="311"/>
    </row>
    <row r="820" ht="14.4" spans="1:5">
      <c r="A820" s="156"/>
      <c r="E820" s="311"/>
    </row>
    <row r="821" ht="14.4" spans="1:5">
      <c r="A821" s="156"/>
      <c r="E821" s="311"/>
    </row>
    <row r="822" ht="14.4" spans="1:5">
      <c r="A822" s="156"/>
      <c r="E822" s="311"/>
    </row>
    <row r="823" ht="14.4" spans="1:5">
      <c r="A823" s="156"/>
      <c r="E823" s="311"/>
    </row>
    <row r="824" ht="14.4" spans="1:5">
      <c r="A824" s="156"/>
      <c r="E824" s="311"/>
    </row>
    <row r="825" ht="14.4" spans="1:5">
      <c r="A825" s="156"/>
      <c r="E825" s="311"/>
    </row>
    <row r="826" ht="14.4" spans="1:5">
      <c r="A826" s="156"/>
      <c r="E826" s="311"/>
    </row>
    <row r="827" ht="14.4" spans="1:5">
      <c r="A827" s="156"/>
      <c r="E827" s="311"/>
    </row>
    <row r="828" ht="14.4" spans="1:5">
      <c r="A828" s="156"/>
      <c r="E828" s="311"/>
    </row>
    <row r="829" ht="14.4" spans="1:5">
      <c r="A829" s="156"/>
      <c r="E829" s="311"/>
    </row>
    <row r="830" ht="14.4" spans="1:5">
      <c r="A830" s="156"/>
      <c r="E830" s="311"/>
    </row>
    <row r="831" ht="14.4" spans="1:5">
      <c r="A831" s="156"/>
      <c r="E831" s="311"/>
    </row>
    <row r="832" ht="14.4" spans="1:5">
      <c r="A832" s="156"/>
      <c r="E832" s="311"/>
    </row>
    <row r="833" ht="14.4" spans="1:5">
      <c r="A833" s="156"/>
      <c r="E833" s="311"/>
    </row>
    <row r="834" ht="14.4" spans="1:5">
      <c r="A834" s="156"/>
      <c r="E834" s="311"/>
    </row>
    <row r="835" ht="14.4" spans="1:5">
      <c r="A835" s="156"/>
      <c r="E835" s="311"/>
    </row>
    <row r="836" ht="14.4" spans="1:5">
      <c r="A836" s="156"/>
      <c r="E836" s="311"/>
    </row>
    <row r="837" ht="14.4" spans="1:5">
      <c r="A837" s="156"/>
      <c r="E837" s="311"/>
    </row>
    <row r="838" ht="14.4" spans="1:5">
      <c r="A838" s="156"/>
      <c r="E838" s="311"/>
    </row>
    <row r="839" ht="14.4" spans="1:5">
      <c r="A839" s="156"/>
      <c r="E839" s="311"/>
    </row>
    <row r="840" ht="14.4" spans="1:5">
      <c r="A840" s="156"/>
      <c r="E840" s="311"/>
    </row>
    <row r="841" ht="14.4" spans="1:5">
      <c r="A841" s="156"/>
      <c r="E841" s="311"/>
    </row>
    <row r="842" ht="14.4" spans="1:5">
      <c r="A842" s="156"/>
      <c r="E842" s="311"/>
    </row>
    <row r="843" ht="14.4" spans="1:5">
      <c r="A843" s="156"/>
      <c r="E843" s="311"/>
    </row>
    <row r="844" ht="14.4" spans="1:5">
      <c r="A844" s="156"/>
      <c r="E844" s="311"/>
    </row>
    <row r="845" ht="14.4" spans="1:5">
      <c r="A845" s="156"/>
      <c r="E845" s="311"/>
    </row>
    <row r="846" ht="14.4" spans="1:5">
      <c r="A846" s="156"/>
      <c r="E846" s="311"/>
    </row>
    <row r="847" ht="14.4" spans="1:5">
      <c r="A847" s="156"/>
      <c r="E847" s="311"/>
    </row>
    <row r="848" ht="14.4" spans="1:5">
      <c r="A848" s="156"/>
      <c r="E848" s="311"/>
    </row>
    <row r="849" ht="14.4" spans="1:5">
      <c r="A849" s="156"/>
      <c r="E849" s="311"/>
    </row>
    <row r="850" ht="14.4" spans="1:5">
      <c r="A850" s="156"/>
      <c r="E850" s="311"/>
    </row>
    <row r="851" ht="14.4" spans="1:5">
      <c r="A851" s="156"/>
      <c r="E851" s="311"/>
    </row>
    <row r="852" ht="14.4" spans="1:5">
      <c r="A852" s="156"/>
      <c r="E852" s="311"/>
    </row>
    <row r="853" ht="14.4" spans="1:5">
      <c r="A853" s="156"/>
      <c r="E853" s="311"/>
    </row>
    <row r="854" ht="14.4" spans="1:5">
      <c r="A854" s="156"/>
      <c r="E854" s="311"/>
    </row>
    <row r="855" ht="14.4" spans="1:5">
      <c r="A855" s="156"/>
      <c r="E855" s="311"/>
    </row>
    <row r="856" ht="14.4" spans="1:5">
      <c r="A856" s="156"/>
      <c r="E856" s="311"/>
    </row>
    <row r="857" ht="14.4" spans="1:5">
      <c r="A857" s="156"/>
      <c r="E857" s="311"/>
    </row>
    <row r="858" ht="14.4" spans="1:5">
      <c r="A858" s="156"/>
      <c r="E858" s="311"/>
    </row>
    <row r="859" ht="14.4" spans="1:5">
      <c r="A859" s="156"/>
      <c r="E859" s="311"/>
    </row>
    <row r="860" ht="14.4" spans="1:5">
      <c r="A860" s="156"/>
      <c r="E860" s="311"/>
    </row>
    <row r="861" ht="14.4" spans="1:5">
      <c r="A861" s="156"/>
      <c r="E861" s="311"/>
    </row>
    <row r="862" ht="14.4" spans="1:5">
      <c r="A862" s="156"/>
      <c r="E862" s="311"/>
    </row>
    <row r="863" ht="14.4" spans="1:5">
      <c r="A863" s="156"/>
      <c r="E863" s="311"/>
    </row>
    <row r="864" ht="14.4" spans="1:5">
      <c r="A864" s="156"/>
      <c r="E864" s="311"/>
    </row>
    <row r="865" ht="14.4" spans="1:5">
      <c r="A865" s="156"/>
      <c r="E865" s="311"/>
    </row>
    <row r="866" ht="14.4" spans="1:5">
      <c r="A866" s="156"/>
      <c r="E866" s="311"/>
    </row>
    <row r="867" ht="14.4" spans="1:5">
      <c r="A867" s="156"/>
      <c r="E867" s="311"/>
    </row>
    <row r="868" ht="14.4" spans="1:5">
      <c r="A868" s="156"/>
      <c r="E868" s="311"/>
    </row>
    <row r="869" ht="14.4" spans="1:5">
      <c r="A869" s="156"/>
      <c r="E869" s="311"/>
    </row>
    <row r="870" ht="14.4" spans="1:5">
      <c r="A870" s="156"/>
      <c r="E870" s="311"/>
    </row>
    <row r="871" ht="14.4" spans="1:5">
      <c r="A871" s="156"/>
      <c r="E871" s="311"/>
    </row>
    <row r="872" ht="14.4" spans="1:5">
      <c r="A872" s="156"/>
      <c r="E872" s="311"/>
    </row>
    <row r="873" ht="14.4" spans="1:5">
      <c r="A873" s="156"/>
      <c r="E873" s="311"/>
    </row>
    <row r="874" ht="14.4" spans="1:5">
      <c r="A874" s="156"/>
      <c r="E874" s="311"/>
    </row>
    <row r="875" ht="14.4" spans="1:5">
      <c r="A875" s="156"/>
      <c r="E875" s="311"/>
    </row>
    <row r="876" ht="14.4" spans="1:5">
      <c r="A876" s="156"/>
      <c r="E876" s="311"/>
    </row>
    <row r="877" ht="14.4" spans="1:5">
      <c r="A877" s="156"/>
      <c r="E877" s="311"/>
    </row>
    <row r="878" ht="14.4" spans="1:5">
      <c r="A878" s="156"/>
      <c r="E878" s="311"/>
    </row>
    <row r="879" ht="14.4" spans="1:5">
      <c r="A879" s="156"/>
      <c r="E879" s="311"/>
    </row>
    <row r="880" ht="14.4" spans="1:5">
      <c r="A880" s="156"/>
      <c r="E880" s="311"/>
    </row>
    <row r="881" ht="14.4" spans="1:5">
      <c r="A881" s="156"/>
      <c r="E881" s="311"/>
    </row>
    <row r="882" ht="14.4" spans="1:5">
      <c r="A882" s="156"/>
      <c r="E882" s="311"/>
    </row>
    <row r="883" ht="14.4" spans="1:5">
      <c r="A883" s="156"/>
      <c r="E883" s="311"/>
    </row>
    <row r="884" ht="14.4" spans="1:5">
      <c r="A884" s="156"/>
      <c r="E884" s="311"/>
    </row>
    <row r="885" ht="14.4" spans="1:5">
      <c r="A885" s="156"/>
      <c r="E885" s="311"/>
    </row>
    <row r="886" ht="14.4" spans="1:5">
      <c r="A886" s="156"/>
      <c r="E886" s="311"/>
    </row>
    <row r="887" ht="14.4" spans="1:5">
      <c r="A887" s="156"/>
      <c r="E887" s="311"/>
    </row>
    <row r="888" ht="14.4" spans="1:5">
      <c r="A888" s="156"/>
      <c r="E888" s="311"/>
    </row>
    <row r="889" ht="14.4" spans="1:5">
      <c r="A889" s="156"/>
      <c r="E889" s="311"/>
    </row>
    <row r="890" ht="14.4" spans="1:5">
      <c r="A890" s="156"/>
      <c r="E890" s="311"/>
    </row>
    <row r="891" ht="14.4" spans="1:5">
      <c r="A891" s="156"/>
      <c r="E891" s="311"/>
    </row>
    <row r="892" ht="14.4" spans="1:5">
      <c r="A892" s="156"/>
      <c r="E892" s="311"/>
    </row>
    <row r="893" ht="14.4" spans="1:5">
      <c r="A893" s="156"/>
      <c r="E893" s="311"/>
    </row>
    <row r="894" ht="14.4" spans="1:5">
      <c r="A894" s="156"/>
      <c r="E894" s="311"/>
    </row>
    <row r="895" ht="14.4" spans="1:5">
      <c r="A895" s="156"/>
      <c r="E895" s="311"/>
    </row>
    <row r="896" ht="14.4" spans="1:5">
      <c r="A896" s="156"/>
      <c r="E896" s="311"/>
    </row>
    <row r="897" ht="14.4" spans="1:5">
      <c r="A897" s="156"/>
      <c r="E897" s="311"/>
    </row>
    <row r="898" ht="14.4" spans="1:5">
      <c r="A898" s="156"/>
      <c r="E898" s="311"/>
    </row>
    <row r="899" ht="14.4" spans="1:5">
      <c r="A899" s="156"/>
      <c r="E899" s="311"/>
    </row>
    <row r="900" ht="14.4" spans="1:5">
      <c r="A900" s="156"/>
      <c r="E900" s="311"/>
    </row>
    <row r="901" ht="14.4" spans="1:5">
      <c r="A901" s="156"/>
      <c r="E901" s="311"/>
    </row>
    <row r="902" ht="14.4" spans="1:5">
      <c r="A902" s="156"/>
      <c r="E902" s="311"/>
    </row>
    <row r="903" ht="14.4" spans="1:5">
      <c r="A903" s="156"/>
      <c r="E903" s="311"/>
    </row>
    <row r="904" ht="14.4" spans="1:5">
      <c r="A904" s="156"/>
      <c r="E904" s="311"/>
    </row>
    <row r="905" ht="14.4" spans="1:5">
      <c r="A905" s="156"/>
      <c r="E905" s="311"/>
    </row>
    <row r="906" ht="14.4" spans="1:5">
      <c r="A906" s="156"/>
      <c r="E906" s="311"/>
    </row>
    <row r="907" ht="14.4" spans="1:5">
      <c r="A907" s="156"/>
      <c r="E907" s="311"/>
    </row>
    <row r="908" ht="14.4" spans="1:5">
      <c r="A908" s="156"/>
      <c r="E908" s="311"/>
    </row>
    <row r="909" ht="14.4" spans="1:5">
      <c r="A909" s="156"/>
      <c r="E909" s="311"/>
    </row>
    <row r="910" ht="14.4" spans="1:5">
      <c r="A910" s="156"/>
      <c r="E910" s="311"/>
    </row>
    <row r="911" ht="14.4" spans="1:5">
      <c r="A911" s="156"/>
      <c r="E911" s="311"/>
    </row>
    <row r="912" ht="14.4" spans="1:5">
      <c r="A912" s="156"/>
      <c r="E912" s="311"/>
    </row>
    <row r="913" ht="14.4" spans="1:5">
      <c r="A913" s="156"/>
      <c r="E913" s="311"/>
    </row>
    <row r="914" ht="14.4" spans="1:5">
      <c r="A914" s="156"/>
      <c r="E914" s="311"/>
    </row>
    <row r="915" ht="14.4" spans="1:5">
      <c r="A915" s="156"/>
      <c r="E915" s="311"/>
    </row>
    <row r="916" ht="14.4" spans="1:5">
      <c r="A916" s="156"/>
      <c r="E916" s="311"/>
    </row>
    <row r="917" ht="14.4" spans="1:5">
      <c r="A917" s="156"/>
      <c r="E917" s="311"/>
    </row>
    <row r="918" ht="14.4" spans="1:5">
      <c r="A918" s="156"/>
      <c r="E918" s="311"/>
    </row>
    <row r="919" ht="14.4" spans="1:5">
      <c r="A919" s="156"/>
      <c r="E919" s="311"/>
    </row>
    <row r="920" ht="14.4" spans="1:5">
      <c r="A920" s="156"/>
      <c r="E920" s="311"/>
    </row>
    <row r="921" ht="14.4" spans="1:5">
      <c r="A921" s="156"/>
      <c r="E921" s="311"/>
    </row>
    <row r="922" ht="14.4" spans="1:5">
      <c r="A922" s="156"/>
      <c r="E922" s="311"/>
    </row>
    <row r="923" ht="14.4" spans="1:5">
      <c r="A923" s="156"/>
      <c r="E923" s="311"/>
    </row>
    <row r="924" ht="14.4" spans="1:5">
      <c r="A924" s="156"/>
      <c r="E924" s="311"/>
    </row>
    <row r="925" ht="14.4" spans="1:5">
      <c r="A925" s="156"/>
      <c r="E925" s="311"/>
    </row>
    <row r="926" ht="14.4" spans="1:5">
      <c r="A926" s="156"/>
      <c r="E926" s="311"/>
    </row>
    <row r="927" ht="14.4" spans="1:5">
      <c r="A927" s="156"/>
      <c r="E927" s="311"/>
    </row>
    <row r="928" ht="14.4" spans="1:5">
      <c r="A928" s="156"/>
      <c r="E928" s="311"/>
    </row>
    <row r="929" ht="14.4" spans="1:5">
      <c r="A929" s="156"/>
      <c r="E929" s="311"/>
    </row>
    <row r="930" ht="14.4" spans="1:5">
      <c r="A930" s="156"/>
      <c r="E930" s="311"/>
    </row>
    <row r="931" ht="14.4" spans="1:5">
      <c r="A931" s="156"/>
      <c r="E931" s="311"/>
    </row>
    <row r="932" ht="14.4" spans="1:5">
      <c r="A932" s="156"/>
      <c r="E932" s="311"/>
    </row>
    <row r="933" ht="14.4" spans="1:5">
      <c r="A933" s="156"/>
      <c r="E933" s="311"/>
    </row>
    <row r="934" ht="14.4" spans="1:5">
      <c r="A934" s="156"/>
      <c r="E934" s="311"/>
    </row>
    <row r="935" ht="14.4" spans="1:5">
      <c r="A935" s="156"/>
      <c r="E935" s="311"/>
    </row>
    <row r="936" ht="14.4" spans="1:5">
      <c r="A936" s="156"/>
      <c r="E936" s="311"/>
    </row>
    <row r="937" ht="14.4" spans="1:5">
      <c r="A937" s="156"/>
      <c r="E937" s="311"/>
    </row>
    <row r="938" ht="14.4" spans="1:5">
      <c r="A938" s="156"/>
      <c r="E938" s="311"/>
    </row>
    <row r="939" ht="14.4" spans="1:5">
      <c r="A939" s="156"/>
      <c r="E939" s="311"/>
    </row>
    <row r="940" ht="14.4" spans="1:5">
      <c r="A940" s="156"/>
      <c r="E940" s="311"/>
    </row>
    <row r="941" ht="14.4" spans="1:5">
      <c r="A941" s="156"/>
      <c r="E941" s="311"/>
    </row>
    <row r="942" ht="14.4" spans="1:5">
      <c r="A942" s="156"/>
      <c r="E942" s="311"/>
    </row>
    <row r="943" ht="14.4" spans="1:5">
      <c r="A943" s="156"/>
      <c r="E943" s="311"/>
    </row>
    <row r="944" ht="14.4" spans="1:5">
      <c r="A944" s="156"/>
      <c r="E944" s="311"/>
    </row>
    <row r="945" ht="14.4" spans="1:5">
      <c r="A945" s="156"/>
      <c r="E945" s="311"/>
    </row>
    <row r="946" ht="14.4" spans="1:5">
      <c r="A946" s="156"/>
      <c r="E946" s="311"/>
    </row>
    <row r="947" ht="14.4" spans="1:5">
      <c r="A947" s="156"/>
      <c r="E947" s="311"/>
    </row>
    <row r="948" ht="14.4" spans="1:5">
      <c r="A948" s="156"/>
      <c r="E948" s="311"/>
    </row>
    <row r="949" ht="14.4" spans="1:5">
      <c r="A949" s="156"/>
      <c r="E949" s="311"/>
    </row>
    <row r="950" ht="14.4" spans="1:5">
      <c r="A950" s="156"/>
      <c r="E950" s="311"/>
    </row>
    <row r="951" ht="14.4" spans="1:5">
      <c r="A951" s="156"/>
      <c r="E951" s="311"/>
    </row>
    <row r="952" ht="14.4" spans="1:5">
      <c r="A952" s="156"/>
      <c r="E952" s="311"/>
    </row>
    <row r="953" ht="14.4" spans="1:5">
      <c r="A953" s="156"/>
      <c r="E953" s="311"/>
    </row>
    <row r="954" ht="14.4" spans="1:5">
      <c r="A954" s="156"/>
      <c r="E954" s="311"/>
    </row>
    <row r="955" ht="14.4" spans="1:5">
      <c r="A955" s="156"/>
      <c r="E955" s="311"/>
    </row>
    <row r="956" ht="14.4" spans="1:5">
      <c r="A956" s="156"/>
      <c r="E956" s="311"/>
    </row>
    <row r="957" ht="14.4" spans="1:5">
      <c r="A957" s="156"/>
      <c r="E957" s="311"/>
    </row>
    <row r="958" ht="14.4" spans="1:5">
      <c r="A958" s="156"/>
      <c r="E958" s="311"/>
    </row>
    <row r="959" ht="14.4" spans="1:5">
      <c r="A959" s="156"/>
      <c r="E959" s="311"/>
    </row>
    <row r="960" ht="14.4" spans="1:5">
      <c r="A960" s="156"/>
      <c r="E960" s="311"/>
    </row>
    <row r="961" ht="14.4" spans="1:5">
      <c r="A961" s="156"/>
      <c r="E961" s="311"/>
    </row>
    <row r="962" ht="14.4" spans="1:5">
      <c r="A962" s="156"/>
      <c r="E962" s="311"/>
    </row>
    <row r="963" ht="14.4" spans="1:5">
      <c r="A963" s="156"/>
      <c r="E963" s="311"/>
    </row>
    <row r="964" ht="14.4" spans="1:5">
      <c r="A964" s="156"/>
      <c r="E964" s="311"/>
    </row>
    <row r="965" ht="14.4" spans="1:5">
      <c r="A965" s="156"/>
      <c r="E965" s="311"/>
    </row>
    <row r="966" ht="14.4" spans="1:5">
      <c r="A966" s="156"/>
      <c r="E966" s="311"/>
    </row>
    <row r="967" ht="14.4" spans="1:5">
      <c r="A967" s="156"/>
      <c r="E967" s="311"/>
    </row>
    <row r="968" ht="14.4" spans="1:5">
      <c r="A968" s="156"/>
      <c r="E968" s="311"/>
    </row>
    <row r="969" ht="14.4" spans="1:5">
      <c r="A969" s="156"/>
      <c r="E969" s="311"/>
    </row>
    <row r="970" ht="14.4" spans="1:5">
      <c r="A970" s="156"/>
      <c r="E970" s="311"/>
    </row>
    <row r="971" ht="14.4" spans="1:5">
      <c r="A971" s="156"/>
      <c r="E971" s="311"/>
    </row>
    <row r="972" ht="14.4" spans="1:5">
      <c r="A972" s="156"/>
      <c r="E972" s="311"/>
    </row>
    <row r="973" ht="14.4" spans="1:5">
      <c r="A973" s="156"/>
      <c r="E973" s="311"/>
    </row>
    <row r="974" ht="14.4" spans="1:5">
      <c r="A974" s="156"/>
      <c r="E974" s="311"/>
    </row>
    <row r="975" ht="14.4" spans="1:5">
      <c r="A975" s="156"/>
      <c r="E975" s="311"/>
    </row>
    <row r="976" ht="14.4" spans="1:5">
      <c r="A976" s="156"/>
      <c r="E976" s="311"/>
    </row>
    <row r="977" ht="14.4" spans="1:5">
      <c r="A977" s="156"/>
      <c r="E977" s="311"/>
    </row>
    <row r="978" ht="14.4" spans="1:5">
      <c r="A978" s="156"/>
      <c r="E978" s="311"/>
    </row>
    <row r="979" ht="14.4" spans="1:5">
      <c r="A979" s="156"/>
      <c r="E979" s="311"/>
    </row>
    <row r="980" ht="14.4" spans="1:5">
      <c r="A980" s="156"/>
      <c r="E980" s="311"/>
    </row>
    <row r="981" ht="14.4" spans="1:5">
      <c r="A981" s="156"/>
      <c r="E981" s="311"/>
    </row>
    <row r="982" ht="14.4" spans="1:5">
      <c r="A982" s="156"/>
      <c r="E982" s="311"/>
    </row>
    <row r="983" ht="14.4" spans="1:5">
      <c r="A983" s="156"/>
      <c r="E983" s="311"/>
    </row>
    <row r="984" ht="14.4" spans="1:5">
      <c r="A984" s="156"/>
      <c r="E984" s="311"/>
    </row>
  </sheetData>
  <mergeCells count="4">
    <mergeCell ref="A1:E1"/>
    <mergeCell ref="A2:E2"/>
    <mergeCell ref="A4:E4"/>
    <mergeCell ref="A5:E5"/>
  </mergeCells>
  <pageMargins left="0.509722222222222" right="0.509722222222222" top="0.869444444444444" bottom="0.789583333333333" header="0" footer="0"/>
  <pageSetup paperSize="9" scale="84" orientation="portrait" horizontalDpi="600"/>
  <headerFooter>
    <oddHeader>&amp;C23069.156633/2025-49
PE 51/2026</oddHeader>
    <oddFooter>&amp;L&amp;A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3"/>
  <sheetViews>
    <sheetView workbookViewId="0">
      <selection activeCell="A4" sqref="A4:I4"/>
    </sheetView>
  </sheetViews>
  <sheetFormatPr defaultColWidth="9.13888888888889" defaultRowHeight="14.4"/>
  <cols>
    <col min="1" max="1" width="4.71296296296296" style="265" customWidth="1"/>
    <col min="2" max="2" width="25.1388888888889" style="266" customWidth="1"/>
    <col min="3" max="3" width="22" style="267" customWidth="1"/>
    <col min="4" max="4" width="12.1388888888889" style="266" customWidth="1"/>
    <col min="5" max="5" width="23" style="266" customWidth="1"/>
    <col min="6" max="6" width="14.4259259259259" style="266" customWidth="1"/>
    <col min="7" max="7" width="19.5740740740741" style="266" customWidth="1"/>
    <col min="8" max="8" width="7.13888888888889" style="266" customWidth="1"/>
    <col min="9" max="9" width="8.57407407407407" style="266" customWidth="1"/>
    <col min="10" max="10" width="7.71296296296296" style="266" customWidth="1"/>
    <col min="11" max="11" width="8.28703703703704" style="266" customWidth="1"/>
    <col min="12" max="12" width="8.71296296296296" style="266" customWidth="1"/>
    <col min="13" max="13" width="8" style="266" customWidth="1"/>
    <col min="14" max="14" width="7.28703703703704" style="266" customWidth="1"/>
    <col min="15" max="15" width="7.71296296296296" style="266" customWidth="1"/>
    <col min="16" max="17" width="6" style="266" customWidth="1"/>
    <col min="18" max="18" width="8.28703703703704" style="266" customWidth="1"/>
    <col min="19" max="16384" width="9.13888888888889" style="266"/>
  </cols>
  <sheetData>
    <row r="1" ht="14.45" customHeight="1" spans="1:25">
      <c r="A1" s="295" t="s">
        <v>0</v>
      </c>
      <c r="B1" s="295"/>
      <c r="C1" s="295"/>
      <c r="D1" s="295"/>
      <c r="E1" s="295"/>
      <c r="F1" s="295"/>
      <c r="G1" s="270"/>
      <c r="H1" s="270"/>
      <c r="I1" s="270"/>
      <c r="J1" s="270"/>
      <c r="K1" s="270"/>
      <c r="L1" s="270"/>
      <c r="M1" s="270"/>
      <c r="N1" s="270"/>
      <c r="O1" s="270"/>
      <c r="P1" s="270"/>
      <c r="Q1" s="270"/>
      <c r="R1" s="270"/>
      <c r="S1" s="270"/>
      <c r="T1" s="270"/>
      <c r="U1" s="270"/>
      <c r="V1" s="270"/>
      <c r="W1" s="270"/>
      <c r="X1" s="270"/>
      <c r="Y1" s="270"/>
    </row>
    <row r="2" spans="1:25">
      <c r="A2" s="273" t="s">
        <v>1</v>
      </c>
      <c r="B2" s="273"/>
      <c r="C2" s="273"/>
      <c r="D2" s="273"/>
      <c r="E2" s="273"/>
      <c r="F2" s="273"/>
      <c r="G2" s="265"/>
      <c r="H2" s="265"/>
      <c r="I2" s="265"/>
      <c r="J2" s="265"/>
      <c r="K2" s="265"/>
      <c r="L2" s="265"/>
      <c r="M2" s="265"/>
      <c r="N2" s="265"/>
      <c r="O2" s="265"/>
      <c r="P2" s="265"/>
      <c r="Q2" s="265"/>
      <c r="R2" s="265"/>
    </row>
    <row r="3" spans="1:25">
      <c r="A3" s="273"/>
      <c r="B3" s="274"/>
      <c r="C3" s="274"/>
      <c r="D3" s="274"/>
      <c r="E3" s="274"/>
      <c r="F3" s="274"/>
      <c r="G3" s="274"/>
      <c r="H3" s="274"/>
      <c r="I3" s="274"/>
      <c r="J3" s="274"/>
      <c r="K3" s="274"/>
      <c r="L3" s="274"/>
      <c r="M3" s="274"/>
      <c r="N3" s="274"/>
      <c r="O3" s="274"/>
      <c r="P3" s="274"/>
      <c r="Q3" s="274"/>
      <c r="R3" s="274"/>
    </row>
    <row r="4" ht="27" customHeight="1" spans="1:25">
      <c r="A4" s="275" t="s">
        <v>167</v>
      </c>
      <c r="B4" s="275"/>
      <c r="C4" s="275"/>
      <c r="D4" s="275"/>
      <c r="E4" s="275"/>
      <c r="F4" s="275"/>
      <c r="G4" s="276"/>
    </row>
    <row r="5" ht="51.75" customHeight="1" spans="1:25">
      <c r="A5" s="277" t="s">
        <v>2</v>
      </c>
      <c r="B5" s="277"/>
      <c r="C5" s="277"/>
      <c r="D5" s="277"/>
      <c r="E5" s="277"/>
      <c r="F5" s="277"/>
      <c r="G5" s="278"/>
    </row>
    <row r="6" ht="15.15" spans="1:25">
      <c r="A6" s="266"/>
      <c r="C6" s="266"/>
    </row>
    <row r="7" ht="24.75" customHeight="1" spans="1:25">
      <c r="A7" s="296" t="s">
        <v>168</v>
      </c>
      <c r="B7" s="297"/>
      <c r="C7" s="297"/>
      <c r="D7" s="297"/>
      <c r="E7" s="297"/>
      <c r="F7" s="297"/>
    </row>
    <row r="8" spans="1:25">
      <c r="A8" s="298" t="s">
        <v>6</v>
      </c>
      <c r="B8" s="299" t="s">
        <v>7</v>
      </c>
      <c r="C8" s="299"/>
      <c r="D8" s="299" t="s">
        <v>169</v>
      </c>
      <c r="E8" s="299" t="s">
        <v>170</v>
      </c>
      <c r="F8" s="299" t="s">
        <v>171</v>
      </c>
      <c r="G8" s="300"/>
    </row>
    <row r="9" ht="186" customHeight="1" spans="1:25">
      <c r="A9" s="301">
        <v>1</v>
      </c>
      <c r="B9" s="302" t="s">
        <v>172</v>
      </c>
      <c r="C9" s="302"/>
      <c r="D9" s="303">
        <v>1</v>
      </c>
      <c r="E9" s="304">
        <v>1428.51</v>
      </c>
      <c r="F9" s="305">
        <f>E9*D9</f>
        <v>1428.51</v>
      </c>
      <c r="G9" s="300"/>
    </row>
    <row r="10" spans="1:25">
      <c r="A10" s="306" t="s">
        <v>173</v>
      </c>
      <c r="B10" s="307"/>
      <c r="C10" s="307"/>
      <c r="D10" s="307"/>
      <c r="E10" s="307"/>
      <c r="F10" s="307">
        <f>SUM(F9:F9)</f>
        <v>1428.51</v>
      </c>
      <c r="G10" s="300"/>
    </row>
    <row r="11" spans="1:25">
      <c r="A11" s="306" t="s">
        <v>174</v>
      </c>
      <c r="B11" s="307"/>
      <c r="C11" s="307"/>
      <c r="D11" s="307"/>
      <c r="E11" s="307"/>
      <c r="F11" s="307">
        <f>F9/12</f>
        <v>119.0425</v>
      </c>
      <c r="G11" s="300"/>
    </row>
    <row r="12" ht="14.45" customHeight="1" spans="1:25">
      <c r="A12" s="306" t="s">
        <v>175</v>
      </c>
      <c r="B12" s="307"/>
      <c r="C12" s="307"/>
      <c r="D12" s="307"/>
      <c r="E12" s="307"/>
      <c r="F12" s="307">
        <f>F11/30</f>
        <v>3.96808333333333</v>
      </c>
      <c r="G12" s="300"/>
    </row>
    <row r="13" ht="40.15" customHeight="1" spans="1:25">
      <c r="A13" s="308"/>
      <c r="B13" s="308"/>
      <c r="C13" s="308"/>
      <c r="D13" s="308"/>
      <c r="E13" s="308"/>
      <c r="F13" s="308"/>
      <c r="G13" s="300"/>
    </row>
  </sheetData>
  <mergeCells count="11">
    <mergeCell ref="A1:F1"/>
    <mergeCell ref="A2:F2"/>
    <mergeCell ref="A4:F4"/>
    <mergeCell ref="A5:F5"/>
    <mergeCell ref="A7:F7"/>
    <mergeCell ref="B8:C8"/>
    <mergeCell ref="B9:C9"/>
    <mergeCell ref="A10:E10"/>
    <mergeCell ref="A11:E11"/>
    <mergeCell ref="A12:E12"/>
    <mergeCell ref="A13:F13"/>
  </mergeCells>
  <pageMargins left="0.509722222222222" right="0.509722222222222" top="0.869444444444444" bottom="0.789583333333333" header="0" footer="0"/>
  <pageSetup paperSize="9" scale="84" orientation="portrait" horizontalDpi="600"/>
  <headerFooter>
    <oddHeader>&amp;C23069.156633/2025-49
PE 51/2026</oddHeader>
    <oddFooter>&amp;L&amp;A</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5"/>
  <sheetViews>
    <sheetView workbookViewId="0">
      <selection activeCell="E10" sqref="E10"/>
    </sheetView>
  </sheetViews>
  <sheetFormatPr defaultColWidth="9.13888888888889" defaultRowHeight="14.4"/>
  <cols>
    <col min="1" max="1" width="7.13888888888889" style="265" customWidth="1"/>
    <col min="2" max="2" width="51" style="266" customWidth="1"/>
    <col min="3" max="3" width="16.5740740740741" style="266" customWidth="1"/>
    <col min="4" max="4" width="16.287037037037" style="266" customWidth="1"/>
    <col min="5" max="5" width="16" style="266" customWidth="1"/>
    <col min="6" max="6" width="15.1388888888889" style="267" customWidth="1"/>
    <col min="7" max="7" width="12.8518518518519" style="266" customWidth="1"/>
    <col min="8" max="8" width="18" style="266" customWidth="1"/>
    <col min="9" max="10" width="19.5740740740741" style="266" customWidth="1"/>
    <col min="11" max="11" width="7.13888888888889" style="266" customWidth="1"/>
    <col min="12" max="12" width="8.57407407407407" style="266" customWidth="1"/>
    <col min="13" max="13" width="7.71296296296296" style="266" customWidth="1"/>
    <col min="14" max="14" width="8.28703703703704" style="266" customWidth="1"/>
    <col min="15" max="15" width="8.71296296296296" style="266" customWidth="1"/>
    <col min="16" max="16" width="8" style="266" customWidth="1"/>
    <col min="17" max="17" width="7.28703703703704" style="266" customWidth="1"/>
    <col min="18" max="18" width="7.71296296296296" style="266" customWidth="1"/>
    <col min="19" max="20" width="6" style="266" customWidth="1"/>
    <col min="21" max="21" width="8.28703703703704" style="266" customWidth="1"/>
    <col min="22" max="16384" width="9.13888888888889" style="266"/>
  </cols>
  <sheetData>
    <row r="1" ht="15.6" customHeight="1" spans="1:28">
      <c r="A1" s="268" t="s">
        <v>0</v>
      </c>
      <c r="B1" s="268"/>
      <c r="C1" s="268"/>
      <c r="D1" s="268"/>
      <c r="E1" s="268"/>
      <c r="F1" s="269"/>
      <c r="G1" s="269"/>
      <c r="H1" s="269"/>
      <c r="I1" s="269"/>
      <c r="J1" s="270"/>
      <c r="K1" s="270"/>
      <c r="L1" s="270"/>
      <c r="M1" s="270"/>
      <c r="N1" s="270"/>
      <c r="O1" s="270"/>
      <c r="P1" s="270"/>
      <c r="Q1" s="270"/>
      <c r="R1" s="270"/>
      <c r="S1" s="270"/>
      <c r="T1" s="270"/>
      <c r="U1" s="270"/>
      <c r="V1" s="270"/>
      <c r="W1" s="270"/>
      <c r="X1" s="270"/>
      <c r="Y1" s="270"/>
      <c r="Z1" s="270"/>
      <c r="AA1" s="270"/>
      <c r="AB1" s="270"/>
    </row>
    <row r="2" ht="15.6" spans="1:28">
      <c r="A2" s="271" t="s">
        <v>1</v>
      </c>
      <c r="B2" s="271"/>
      <c r="C2" s="271"/>
      <c r="D2" s="271"/>
      <c r="E2" s="271"/>
      <c r="F2" s="272"/>
      <c r="G2" s="272"/>
      <c r="H2" s="272"/>
      <c r="I2" s="272"/>
      <c r="J2" s="265"/>
      <c r="K2" s="265"/>
      <c r="L2" s="265"/>
      <c r="M2" s="265"/>
      <c r="N2" s="265"/>
      <c r="O2" s="265"/>
      <c r="P2" s="265"/>
      <c r="Q2" s="265"/>
      <c r="R2" s="265"/>
      <c r="S2" s="265"/>
      <c r="T2" s="265"/>
      <c r="U2" s="265"/>
    </row>
    <row r="3" spans="1:28">
      <c r="A3" s="273"/>
      <c r="B3" s="274"/>
      <c r="C3" s="274"/>
      <c r="D3" s="274"/>
      <c r="E3" s="274"/>
      <c r="F3" s="274"/>
      <c r="G3" s="274"/>
      <c r="H3" s="274"/>
      <c r="I3" s="274"/>
      <c r="J3" s="274"/>
      <c r="K3" s="274"/>
      <c r="L3" s="274"/>
      <c r="M3" s="274"/>
      <c r="N3" s="274"/>
      <c r="O3" s="274"/>
      <c r="P3" s="274"/>
      <c r="Q3" s="274"/>
      <c r="R3" s="274"/>
      <c r="S3" s="274"/>
      <c r="T3" s="274"/>
      <c r="U3" s="274"/>
    </row>
    <row r="4" ht="14.45" customHeight="1" spans="1:28">
      <c r="A4" s="275" t="s">
        <v>176</v>
      </c>
      <c r="B4" s="275"/>
      <c r="C4" s="275"/>
      <c r="D4" s="275"/>
      <c r="E4" s="275"/>
      <c r="F4" s="276"/>
      <c r="G4" s="276"/>
      <c r="H4" s="276"/>
      <c r="I4" s="276"/>
      <c r="J4" s="276"/>
    </row>
    <row r="5" ht="48" customHeight="1" spans="1:28">
      <c r="A5" s="277" t="s">
        <v>2</v>
      </c>
      <c r="B5" s="277"/>
      <c r="C5" s="277"/>
      <c r="D5" s="277"/>
      <c r="E5" s="277"/>
      <c r="F5" s="278"/>
      <c r="G5" s="278"/>
      <c r="H5" s="278"/>
      <c r="I5" s="278"/>
      <c r="J5" s="278"/>
    </row>
    <row r="6" ht="15.15" spans="1:28">
      <c r="A6" s="266"/>
      <c r="F6" s="266"/>
    </row>
    <row r="7" ht="43.5" customHeight="1" spans="1:28">
      <c r="A7" s="279" t="s">
        <v>177</v>
      </c>
      <c r="B7" s="280"/>
      <c r="C7" s="280"/>
      <c r="D7" s="280"/>
      <c r="E7" s="281"/>
    </row>
    <row r="8" ht="43.2" spans="1:28">
      <c r="A8" s="282" t="s">
        <v>178</v>
      </c>
      <c r="B8" s="283" t="s">
        <v>179</v>
      </c>
      <c r="C8" s="283" t="s">
        <v>180</v>
      </c>
      <c r="D8" s="283" t="s">
        <v>181</v>
      </c>
      <c r="E8" s="284" t="s">
        <v>182</v>
      </c>
    </row>
    <row r="9" ht="69" spans="1:28">
      <c r="A9" s="285">
        <v>1</v>
      </c>
      <c r="B9" s="286" t="s">
        <v>183</v>
      </c>
      <c r="C9" s="287">
        <v>4</v>
      </c>
      <c r="D9" s="288">
        <v>41.16</v>
      </c>
      <c r="E9" s="289">
        <f t="shared" ref="E9:E12" si="0">D9*C9</f>
        <v>164.64</v>
      </c>
    </row>
    <row r="10" spans="1:28">
      <c r="A10" s="285">
        <v>2</v>
      </c>
      <c r="B10" s="286" t="s">
        <v>184</v>
      </c>
      <c r="C10" s="287">
        <v>4</v>
      </c>
      <c r="D10" s="288">
        <v>67.33</v>
      </c>
      <c r="E10" s="289">
        <f t="shared" si="0"/>
        <v>269.32</v>
      </c>
    </row>
    <row r="11" spans="1:28">
      <c r="A11" s="285">
        <v>3</v>
      </c>
      <c r="B11" s="286" t="s">
        <v>185</v>
      </c>
      <c r="C11" s="287">
        <v>1</v>
      </c>
      <c r="D11" s="288">
        <v>6.37</v>
      </c>
      <c r="E11" s="289">
        <f t="shared" si="0"/>
        <v>6.37</v>
      </c>
    </row>
    <row r="12" ht="28.8" spans="1:28">
      <c r="A12" s="285">
        <v>4</v>
      </c>
      <c r="B12" s="290" t="s">
        <v>186</v>
      </c>
      <c r="C12" s="287">
        <v>8</v>
      </c>
      <c r="D12" s="288">
        <v>7.54</v>
      </c>
      <c r="E12" s="289">
        <f t="shared" si="0"/>
        <v>60.32</v>
      </c>
    </row>
    <row r="13" ht="15.15" spans="1:28">
      <c r="A13" s="291" t="s">
        <v>187</v>
      </c>
      <c r="B13" s="292"/>
      <c r="C13" s="292"/>
      <c r="D13" s="292"/>
      <c r="E13" s="293">
        <f>SUM(E9:E12)/12</f>
        <v>41.7208333333333</v>
      </c>
    </row>
    <row r="14" spans="1:28">
      <c r="A14" s="266"/>
    </row>
    <row r="15" ht="58.5" customHeight="1" spans="1:28">
      <c r="A15" s="286" t="s">
        <v>188</v>
      </c>
      <c r="B15" s="294"/>
      <c r="C15" s="294"/>
      <c r="D15" s="294"/>
      <c r="E15" s="294"/>
    </row>
  </sheetData>
  <mergeCells count="7">
    <mergeCell ref="A1:E1"/>
    <mergeCell ref="A2:E2"/>
    <mergeCell ref="A4:E4"/>
    <mergeCell ref="A5:E5"/>
    <mergeCell ref="A7:E7"/>
    <mergeCell ref="A13:D13"/>
    <mergeCell ref="A15:E15"/>
  </mergeCells>
  <pageMargins left="0.509722222222222" right="0.509722222222222" top="0.869444444444444" bottom="0.789583333333333" header="0" footer="0"/>
  <pageSetup paperSize="9" scale="84" orientation="landscape" horizontalDpi="600"/>
  <headerFooter>
    <oddHeader>&amp;C23069.156633/2025-49
PE 51/2026</oddHeader>
    <oddFooter>&amp;L&amp;A</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85"/>
  <sheetViews>
    <sheetView tabSelected="1" topLeftCell="A45" workbookViewId="0">
      <selection activeCell="K53" sqref="K53"/>
    </sheetView>
  </sheetViews>
  <sheetFormatPr defaultColWidth="14.4259259259259" defaultRowHeight="15" customHeight="1"/>
  <cols>
    <col min="1" max="1" width="9.57407407407407" customWidth="1"/>
    <col min="2" max="2" width="52.1388888888889" customWidth="1"/>
    <col min="3" max="3" width="13.712962962963" style="89" customWidth="1"/>
    <col min="4" max="4" width="12" customWidth="1"/>
    <col min="5" max="5" width="13.712962962963" customWidth="1"/>
    <col min="6" max="6" width="14.1388888888889" customWidth="1"/>
    <col min="7" max="7" width="16.287037037037" customWidth="1"/>
    <col min="8" max="8" width="15.8518518518519" customWidth="1"/>
    <col min="9" max="9" width="18.5740740740741" customWidth="1"/>
    <col min="10" max="10" width="11.4259259259259" customWidth="1"/>
    <col min="11" max="18" width="8.85185185185185" customWidth="1"/>
  </cols>
  <sheetData>
    <row r="1" ht="18" customHeight="1" spans="1:18">
      <c r="A1" s="90" t="s">
        <v>0</v>
      </c>
      <c r="C1"/>
      <c r="G1" s="91"/>
      <c r="H1" s="91"/>
      <c r="I1" s="91"/>
      <c r="J1" s="91"/>
      <c r="K1" s="91"/>
      <c r="L1" s="91"/>
      <c r="M1" s="91"/>
      <c r="N1" s="91"/>
      <c r="O1" s="91"/>
      <c r="P1" s="91"/>
      <c r="Q1" s="91"/>
      <c r="R1" s="91"/>
    </row>
    <row r="2" ht="18" spans="1:18">
      <c r="A2" s="92" t="s">
        <v>1</v>
      </c>
      <c r="C2"/>
      <c r="G2" s="91"/>
      <c r="H2" s="91"/>
      <c r="I2" s="91"/>
      <c r="J2" s="91"/>
      <c r="K2" s="91"/>
      <c r="L2" s="91"/>
      <c r="M2" s="91"/>
      <c r="N2" s="91"/>
      <c r="O2" s="91"/>
      <c r="P2" s="91"/>
      <c r="Q2" s="91"/>
      <c r="R2" s="91"/>
    </row>
    <row r="3" ht="14.4" spans="1:18">
      <c r="A3" s="91"/>
      <c r="B3" s="91"/>
      <c r="C3" s="93"/>
      <c r="D3" s="91"/>
      <c r="E3" s="91"/>
      <c r="F3" s="91"/>
      <c r="G3" s="91"/>
      <c r="H3" s="91"/>
      <c r="I3" s="91"/>
      <c r="J3" s="91"/>
      <c r="K3" s="91"/>
      <c r="L3" s="91"/>
      <c r="M3" s="91"/>
      <c r="N3" s="91"/>
      <c r="O3" s="91"/>
      <c r="P3" s="91"/>
      <c r="Q3" s="91"/>
      <c r="R3" s="91"/>
    </row>
    <row r="4" ht="14.25" customHeight="1" spans="1:18">
      <c r="A4" s="94" t="s">
        <v>189</v>
      </c>
      <c r="C4"/>
      <c r="G4" s="91"/>
      <c r="H4" s="91"/>
      <c r="I4" s="91"/>
      <c r="J4" s="91"/>
      <c r="K4" s="91"/>
      <c r="L4" s="91"/>
      <c r="M4" s="91"/>
      <c r="N4" s="91"/>
      <c r="O4" s="91"/>
      <c r="P4" s="91"/>
      <c r="Q4" s="91"/>
      <c r="R4" s="91"/>
    </row>
    <row r="5" ht="51" customHeight="1" spans="1:18">
      <c r="A5" s="95" t="s">
        <v>2</v>
      </c>
      <c r="C5"/>
      <c r="G5" s="91"/>
      <c r="H5" s="91"/>
      <c r="I5" s="91"/>
      <c r="J5" s="91"/>
      <c r="K5" s="91"/>
      <c r="L5" s="91"/>
      <c r="M5" s="91"/>
      <c r="N5" s="91"/>
      <c r="O5" s="91"/>
      <c r="P5" s="91"/>
      <c r="Q5" s="91"/>
      <c r="R5" s="91"/>
    </row>
    <row r="6" customHeight="1" spans="1:18">
      <c r="A6" s="96" t="s">
        <v>190</v>
      </c>
      <c r="B6" s="97"/>
      <c r="C6" s="97"/>
      <c r="D6" s="97"/>
      <c r="E6" s="97"/>
      <c r="F6" s="97"/>
      <c r="G6" s="91"/>
      <c r="H6" s="91"/>
      <c r="I6" s="91"/>
      <c r="J6" s="91"/>
      <c r="K6" s="91"/>
      <c r="L6" s="91"/>
      <c r="M6" s="91"/>
      <c r="N6" s="91"/>
      <c r="O6" s="91"/>
      <c r="P6" s="91"/>
      <c r="Q6" s="91"/>
      <c r="R6" s="91"/>
    </row>
    <row r="7" ht="15.75" customHeight="1" spans="1:18">
      <c r="A7" s="96" t="s">
        <v>191</v>
      </c>
      <c r="B7" s="97"/>
      <c r="C7" s="97"/>
      <c r="D7" s="97"/>
      <c r="E7" s="97"/>
      <c r="F7" s="97"/>
      <c r="G7" s="91"/>
      <c r="H7" s="91"/>
      <c r="I7" s="91"/>
      <c r="J7" s="91"/>
      <c r="K7" s="91"/>
      <c r="L7" s="91"/>
      <c r="M7" s="91"/>
      <c r="N7" s="91"/>
      <c r="O7" s="91"/>
      <c r="P7" s="91"/>
      <c r="Q7" s="91"/>
      <c r="R7" s="91"/>
    </row>
    <row r="8" customHeight="1" spans="1:18">
      <c r="A8" s="98" t="s">
        <v>192</v>
      </c>
      <c r="B8" s="99"/>
      <c r="C8" s="100" t="s">
        <v>193</v>
      </c>
      <c r="D8" s="101"/>
      <c r="E8" s="101"/>
      <c r="F8" s="101"/>
      <c r="G8" s="91"/>
      <c r="H8" s="91"/>
      <c r="I8" s="91"/>
      <c r="J8" s="91"/>
      <c r="K8" s="91"/>
      <c r="L8" s="91"/>
      <c r="M8" s="91"/>
      <c r="N8" s="91"/>
      <c r="O8" s="91"/>
      <c r="P8" s="91"/>
      <c r="Q8" s="91"/>
      <c r="R8" s="91"/>
    </row>
    <row r="9" ht="15.15" spans="1:18">
      <c r="A9" s="102"/>
      <c r="B9" s="103"/>
      <c r="C9" s="104"/>
      <c r="D9" s="105"/>
      <c r="E9" s="105"/>
      <c r="F9" s="105"/>
      <c r="G9" s="91"/>
      <c r="H9" s="91"/>
      <c r="I9" s="91"/>
      <c r="J9" s="91"/>
      <c r="K9" s="91"/>
      <c r="L9" s="91"/>
      <c r="M9" s="91"/>
      <c r="N9" s="91"/>
      <c r="O9" s="91"/>
      <c r="P9" s="91"/>
      <c r="Q9" s="91"/>
      <c r="R9" s="91"/>
    </row>
    <row r="10" ht="15.15" spans="1:18">
      <c r="A10" s="2"/>
      <c r="B10" s="106"/>
      <c r="C10" s="106"/>
      <c r="D10" s="107"/>
      <c r="E10" s="107"/>
      <c r="F10" s="107"/>
      <c r="G10" s="91"/>
      <c r="H10" s="91"/>
      <c r="I10" s="91"/>
      <c r="J10" s="91"/>
      <c r="K10" s="91"/>
      <c r="L10" s="91"/>
      <c r="M10" s="91"/>
      <c r="N10" s="91"/>
      <c r="O10" s="91"/>
      <c r="P10" s="91"/>
      <c r="Q10" s="91"/>
      <c r="R10" s="91"/>
    </row>
    <row r="11" ht="14.4" spans="1:18">
      <c r="A11" s="108" t="s">
        <v>194</v>
      </c>
      <c r="B11" s="109"/>
      <c r="C11" s="109"/>
      <c r="D11" s="109"/>
      <c r="E11" s="109"/>
      <c r="F11" s="109"/>
      <c r="G11" s="91"/>
      <c r="H11" s="91"/>
      <c r="I11" s="91"/>
      <c r="J11" s="91"/>
      <c r="K11" s="91"/>
      <c r="L11" s="91"/>
      <c r="M11" s="91"/>
      <c r="N11" s="91"/>
      <c r="O11" s="91"/>
      <c r="P11" s="91"/>
      <c r="Q11" s="91"/>
      <c r="R11" s="91"/>
    </row>
    <row r="12" ht="14.4" spans="1:18">
      <c r="A12" s="110" t="s">
        <v>195</v>
      </c>
      <c r="B12" s="111"/>
      <c r="C12" s="112"/>
      <c r="D12" s="113"/>
      <c r="E12" s="113"/>
      <c r="F12" s="113"/>
      <c r="G12" s="91"/>
      <c r="H12" s="91"/>
      <c r="I12" s="91"/>
      <c r="J12" s="91"/>
      <c r="K12" s="91"/>
      <c r="L12" s="91"/>
      <c r="M12" s="91"/>
      <c r="N12" s="91"/>
      <c r="O12" s="91"/>
      <c r="P12" s="91"/>
      <c r="Q12" s="91"/>
      <c r="R12" s="91"/>
    </row>
    <row r="13" ht="14.4" spans="1:18">
      <c r="A13" s="110" t="s">
        <v>196</v>
      </c>
      <c r="B13" s="111"/>
      <c r="C13" s="112"/>
      <c r="D13" s="113"/>
      <c r="E13" s="113"/>
      <c r="F13" s="113"/>
      <c r="G13" s="91"/>
      <c r="H13" s="91"/>
      <c r="I13" s="91"/>
      <c r="J13" s="91"/>
      <c r="K13" s="91"/>
      <c r="L13" s="91"/>
      <c r="M13" s="91"/>
      <c r="N13" s="91"/>
      <c r="O13" s="91"/>
      <c r="P13" s="91"/>
      <c r="Q13" s="91"/>
      <c r="R13" s="91"/>
    </row>
    <row r="14" ht="14.4" spans="1:18">
      <c r="A14" s="114" t="s">
        <v>197</v>
      </c>
      <c r="B14" s="111"/>
      <c r="C14" s="112"/>
      <c r="D14" s="113"/>
      <c r="E14" s="113"/>
      <c r="F14" s="113"/>
      <c r="G14" s="91"/>
      <c r="H14" s="91"/>
      <c r="I14" s="91"/>
      <c r="J14" s="91"/>
      <c r="K14" s="91"/>
      <c r="L14" s="91"/>
      <c r="M14" s="91"/>
      <c r="N14" s="91"/>
      <c r="O14" s="91"/>
      <c r="P14" s="91"/>
      <c r="Q14" s="91"/>
      <c r="R14" s="91"/>
    </row>
    <row r="15" ht="14.4" spans="1:18">
      <c r="A15" s="110" t="s">
        <v>198</v>
      </c>
      <c r="B15" s="111"/>
      <c r="C15" s="112"/>
      <c r="D15" s="113"/>
      <c r="E15" s="113"/>
      <c r="F15" s="113"/>
      <c r="G15" s="91"/>
      <c r="H15" s="91"/>
      <c r="I15" s="91"/>
      <c r="J15" s="91"/>
      <c r="K15" s="91"/>
      <c r="L15" s="91"/>
      <c r="M15" s="91"/>
      <c r="N15" s="91"/>
      <c r="O15" s="91"/>
      <c r="P15" s="91"/>
      <c r="Q15" s="91"/>
      <c r="R15" s="91"/>
    </row>
    <row r="16" ht="15.15" spans="1:18">
      <c r="A16" s="115" t="s">
        <v>199</v>
      </c>
      <c r="B16" s="103"/>
      <c r="C16" s="104"/>
      <c r="D16" s="105"/>
      <c r="E16" s="105"/>
      <c r="F16" s="105"/>
      <c r="G16" s="91"/>
      <c r="H16" s="91"/>
      <c r="I16" s="91"/>
      <c r="J16" s="91"/>
      <c r="K16" s="91"/>
      <c r="L16" s="91"/>
      <c r="M16" s="91"/>
      <c r="N16" s="91"/>
      <c r="O16" s="91"/>
      <c r="P16" s="91"/>
      <c r="Q16" s="91"/>
      <c r="R16" s="91"/>
    </row>
    <row r="17" ht="15.15" spans="1:18">
      <c r="A17" s="2"/>
      <c r="B17" s="106"/>
      <c r="C17" s="106"/>
      <c r="D17" s="107"/>
      <c r="E17" s="107"/>
      <c r="F17" s="107"/>
      <c r="G17" s="91"/>
      <c r="H17" s="91"/>
      <c r="I17" s="91"/>
      <c r="J17" s="91"/>
      <c r="K17" s="91"/>
      <c r="L17" s="91"/>
      <c r="M17" s="91"/>
      <c r="N17" s="91"/>
      <c r="O17" s="91"/>
      <c r="P17" s="91"/>
      <c r="Q17" s="91"/>
      <c r="R17" s="91"/>
    </row>
    <row r="18" ht="14.4" spans="1:18">
      <c r="A18" s="116" t="s">
        <v>200</v>
      </c>
      <c r="B18" s="10"/>
      <c r="C18" s="10"/>
      <c r="D18" s="10"/>
      <c r="E18" s="117"/>
      <c r="F18" s="118"/>
      <c r="G18" s="91"/>
      <c r="H18" s="91"/>
      <c r="I18" s="91"/>
      <c r="J18" s="91"/>
      <c r="K18" s="91"/>
      <c r="L18" s="91"/>
      <c r="M18" s="91"/>
      <c r="N18" s="91"/>
      <c r="O18" s="91"/>
      <c r="P18" s="91"/>
      <c r="Q18" s="91"/>
      <c r="R18" s="91"/>
    </row>
    <row r="19" ht="14.4" spans="1:18">
      <c r="A19" s="119" t="s">
        <v>201</v>
      </c>
      <c r="B19" s="120" t="s">
        <v>202</v>
      </c>
      <c r="C19" s="120" t="s">
        <v>203</v>
      </c>
      <c r="D19" s="121" t="s">
        <v>204</v>
      </c>
      <c r="E19" s="121" t="s">
        <v>205</v>
      </c>
      <c r="F19" s="107"/>
      <c r="G19" s="91"/>
      <c r="H19" s="91"/>
      <c r="I19" s="91"/>
      <c r="J19" s="91"/>
      <c r="K19" s="91"/>
      <c r="L19" s="91"/>
      <c r="M19" s="91"/>
      <c r="N19" s="91"/>
      <c r="O19" s="91"/>
      <c r="P19" s="91"/>
      <c r="Q19" s="91"/>
      <c r="R19" s="91"/>
    </row>
    <row r="20" ht="15.75" customHeight="1" spans="1:18">
      <c r="A20" s="122">
        <v>20.88</v>
      </c>
      <c r="B20" s="17" t="s">
        <v>206</v>
      </c>
      <c r="C20" s="123" t="s">
        <v>207</v>
      </c>
      <c r="D20" s="124">
        <f>'Anexo II-B Salários'!F8</f>
        <v>3240</v>
      </c>
      <c r="E20" s="125" t="s">
        <v>208</v>
      </c>
      <c r="F20" s="107"/>
      <c r="G20" s="91"/>
      <c r="H20" s="91"/>
      <c r="I20" s="91"/>
      <c r="J20" s="91"/>
      <c r="K20" s="91"/>
      <c r="L20" s="91"/>
      <c r="M20" s="91"/>
      <c r="N20" s="91"/>
      <c r="O20" s="91"/>
      <c r="P20" s="91"/>
      <c r="Q20" s="91"/>
      <c r="R20" s="91"/>
    </row>
    <row r="21" ht="15.75" customHeight="1" spans="1:18">
      <c r="A21" s="122">
        <v>20.88</v>
      </c>
      <c r="B21" s="17" t="s">
        <v>209</v>
      </c>
      <c r="C21" s="123" t="s">
        <v>207</v>
      </c>
      <c r="D21" s="124">
        <f>'Anexo II-B Salários'!F9</f>
        <v>4200</v>
      </c>
      <c r="E21" s="125" t="s">
        <v>208</v>
      </c>
      <c r="F21" s="107"/>
      <c r="G21" s="91"/>
      <c r="H21" s="91"/>
      <c r="I21" s="91"/>
      <c r="J21" s="91"/>
      <c r="K21" s="91"/>
      <c r="L21" s="91"/>
      <c r="M21" s="91"/>
      <c r="N21" s="91"/>
      <c r="O21" s="91"/>
      <c r="P21" s="91"/>
      <c r="Q21" s="91"/>
      <c r="R21" s="91"/>
    </row>
    <row r="22" ht="15.75" customHeight="1" spans="1:18">
      <c r="A22" s="122">
        <v>20.88</v>
      </c>
      <c r="B22" s="17" t="s">
        <v>210</v>
      </c>
      <c r="C22" s="123" t="s">
        <v>207</v>
      </c>
      <c r="D22" s="124">
        <f>'Anexo II-B Salários'!F10</f>
        <v>3240</v>
      </c>
      <c r="E22" s="125" t="s">
        <v>208</v>
      </c>
      <c r="F22" s="107"/>
      <c r="G22" s="91"/>
      <c r="H22" s="91"/>
      <c r="I22" s="91"/>
      <c r="J22" s="91"/>
      <c r="K22" s="91"/>
      <c r="L22" s="91"/>
      <c r="M22" s="91"/>
      <c r="N22" s="91"/>
      <c r="O22" s="91"/>
      <c r="P22" s="91"/>
      <c r="Q22" s="91"/>
      <c r="R22" s="91"/>
    </row>
    <row r="23" ht="15.75" customHeight="1" spans="1:18">
      <c r="A23" s="122">
        <v>20.88</v>
      </c>
      <c r="B23" s="17" t="s">
        <v>211</v>
      </c>
      <c r="C23" s="123" t="s">
        <v>212</v>
      </c>
      <c r="D23" s="124">
        <f>'Anexo II-B Salários'!F11</f>
        <v>4105.08</v>
      </c>
      <c r="E23" s="125" t="s">
        <v>213</v>
      </c>
      <c r="F23" s="107"/>
      <c r="G23" s="91"/>
      <c r="H23" s="91"/>
      <c r="I23" s="91"/>
      <c r="J23" s="91"/>
      <c r="K23" s="91"/>
      <c r="L23" s="91"/>
      <c r="M23" s="91"/>
      <c r="N23" s="91"/>
      <c r="O23" s="91"/>
      <c r="P23" s="91"/>
      <c r="Q23" s="91"/>
      <c r="R23" s="91"/>
    </row>
    <row r="24" ht="15.6" spans="1:18">
      <c r="A24" s="122">
        <v>20.88</v>
      </c>
      <c r="B24" s="126" t="s">
        <v>166</v>
      </c>
      <c r="C24" s="123" t="s">
        <v>214</v>
      </c>
      <c r="D24" s="124">
        <f>'Anexo II-B Salários'!F14</f>
        <v>1851.9</v>
      </c>
      <c r="E24" s="125" t="s">
        <v>213</v>
      </c>
      <c r="F24" s="107"/>
      <c r="G24" s="91"/>
      <c r="H24" s="91"/>
      <c r="I24" s="91"/>
      <c r="J24" s="91"/>
      <c r="K24" s="91"/>
      <c r="L24" s="91"/>
      <c r="M24" s="91"/>
      <c r="N24" s="91"/>
      <c r="O24" s="91"/>
      <c r="P24" s="91"/>
      <c r="Q24" s="91"/>
      <c r="R24" s="91"/>
    </row>
    <row r="25" ht="15.75" customHeight="1" spans="1:18">
      <c r="A25" s="2"/>
      <c r="B25" s="2"/>
      <c r="C25" s="127"/>
      <c r="D25" s="8"/>
      <c r="E25" s="8"/>
      <c r="F25" s="8"/>
      <c r="G25" s="91"/>
      <c r="H25" s="91"/>
      <c r="I25" s="91"/>
      <c r="J25" s="91"/>
      <c r="K25" s="91"/>
      <c r="L25" s="91"/>
      <c r="M25" s="91"/>
      <c r="N25" s="91"/>
      <c r="O25" s="91"/>
      <c r="P25" s="91"/>
      <c r="Q25" s="91"/>
      <c r="R25" s="91"/>
    </row>
    <row r="26" ht="58.5" customHeight="1" spans="1:18">
      <c r="A26" s="116" t="s">
        <v>215</v>
      </c>
      <c r="B26" s="10"/>
      <c r="C26" s="10"/>
      <c r="D26" s="10"/>
      <c r="E26" s="128" t="str">
        <f>$B$20</f>
        <v>Tradutor e Intérprete de Línguas Superior </v>
      </c>
      <c r="F26" s="128" t="str">
        <f>$B$21</f>
        <v>Tradutor e Intérprete de Línguas Mestrado/Doutorado</v>
      </c>
      <c r="G26" s="128" t="str">
        <f>$B$22</f>
        <v>Transcritor de Sistema Braile / Ledor</v>
      </c>
      <c r="H26" s="128" t="str">
        <f>$B$23</f>
        <v>PEEI e Psicopedagogo</v>
      </c>
      <c r="I26" s="129" t="str">
        <f>$B$24</f>
        <v>Cuidador de Alunos</v>
      </c>
      <c r="J26" s="91"/>
      <c r="K26" s="91"/>
      <c r="L26" s="91"/>
      <c r="M26" s="91"/>
      <c r="N26" s="91"/>
      <c r="O26" s="91"/>
      <c r="P26" s="91"/>
    </row>
    <row r="27" ht="15.75" customHeight="1" spans="1:18">
      <c r="A27" s="130">
        <v>1</v>
      </c>
      <c r="B27" s="131" t="s">
        <v>216</v>
      </c>
      <c r="C27" s="131"/>
      <c r="D27" s="132"/>
      <c r="E27" s="133" t="s">
        <v>217</v>
      </c>
      <c r="F27" s="133" t="s">
        <v>217</v>
      </c>
      <c r="G27" s="133" t="s">
        <v>217</v>
      </c>
      <c r="H27" s="133" t="s">
        <v>217</v>
      </c>
      <c r="I27" s="134" t="s">
        <v>217</v>
      </c>
      <c r="J27" s="91"/>
      <c r="K27" s="91"/>
      <c r="L27" s="91"/>
      <c r="M27" s="91"/>
      <c r="N27" s="91"/>
      <c r="O27" s="91"/>
      <c r="P27" s="91"/>
    </row>
    <row r="28" ht="15.75" customHeight="1" spans="1:18">
      <c r="A28" s="135" t="s">
        <v>218</v>
      </c>
      <c r="B28" s="136" t="s">
        <v>219</v>
      </c>
      <c r="C28" s="136"/>
      <c r="D28" s="132"/>
      <c r="E28" s="137">
        <f>D20</f>
        <v>3240</v>
      </c>
      <c r="F28" s="137">
        <f>D21</f>
        <v>4200</v>
      </c>
      <c r="G28" s="137">
        <f>D22</f>
        <v>3240</v>
      </c>
      <c r="H28" s="137">
        <f>D23</f>
        <v>4105.08</v>
      </c>
      <c r="I28" s="138">
        <f>D24</f>
        <v>1851.9</v>
      </c>
      <c r="J28" s="91"/>
      <c r="K28" s="91"/>
      <c r="L28" s="91"/>
      <c r="M28" s="91"/>
      <c r="N28" s="91"/>
      <c r="O28" s="91"/>
      <c r="P28" s="91"/>
    </row>
    <row r="29" ht="15.75" customHeight="1" spans="1:18">
      <c r="A29" s="135" t="s">
        <v>220</v>
      </c>
      <c r="B29" s="136" t="s">
        <v>221</v>
      </c>
      <c r="C29" s="136"/>
      <c r="D29" s="132"/>
      <c r="E29" s="137"/>
      <c r="F29" s="137"/>
      <c r="G29" s="137"/>
      <c r="H29" s="137"/>
      <c r="I29" s="138"/>
      <c r="J29" s="91"/>
      <c r="K29" s="91"/>
      <c r="L29" s="91"/>
      <c r="M29" s="91"/>
      <c r="N29" s="91"/>
      <c r="O29" s="91"/>
      <c r="P29" s="91"/>
    </row>
    <row r="30" ht="15.75" customHeight="1" spans="1:18">
      <c r="A30" s="135" t="s">
        <v>222</v>
      </c>
      <c r="B30" s="136" t="s">
        <v>223</v>
      </c>
      <c r="C30" s="136"/>
      <c r="D30" s="132"/>
      <c r="E30" s="139"/>
      <c r="F30" s="139"/>
      <c r="G30" s="139"/>
      <c r="H30" s="139"/>
      <c r="I30" s="140"/>
      <c r="J30" s="91"/>
      <c r="K30" s="91"/>
      <c r="L30" s="91"/>
      <c r="M30" s="91"/>
      <c r="N30" s="91"/>
      <c r="O30" s="91"/>
      <c r="P30" s="91"/>
    </row>
    <row r="31" ht="15.75" customHeight="1" spans="1:18">
      <c r="A31" s="135" t="s">
        <v>224</v>
      </c>
      <c r="B31" s="17" t="s">
        <v>225</v>
      </c>
      <c r="C31" s="17"/>
      <c r="D31" s="132"/>
      <c r="E31" s="141"/>
      <c r="F31" s="21"/>
      <c r="G31" s="21"/>
      <c r="H31" s="21"/>
      <c r="I31" s="142"/>
      <c r="J31" s="91"/>
      <c r="K31" s="91"/>
      <c r="L31" s="91"/>
      <c r="M31" s="91"/>
      <c r="N31" s="91"/>
      <c r="O31" s="91"/>
      <c r="P31" s="91"/>
    </row>
    <row r="32" ht="15.75" customHeight="1" spans="1:18">
      <c r="A32" s="135" t="s">
        <v>226</v>
      </c>
      <c r="B32" s="143" t="s">
        <v>227</v>
      </c>
      <c r="C32" s="143"/>
      <c r="D32" s="132"/>
      <c r="E32" s="137">
        <f>((E28/150)*50%+(E28/150))*20</f>
        <v>648</v>
      </c>
      <c r="F32" s="137">
        <f>((F28/150)*50%+(F28/150))*20</f>
        <v>840</v>
      </c>
      <c r="G32" s="137">
        <f>((G28/150)*50%+(G28/150))*20</f>
        <v>648</v>
      </c>
      <c r="H32" s="141"/>
      <c r="I32" s="144"/>
      <c r="J32" s="91"/>
      <c r="K32" s="91"/>
      <c r="L32" s="91"/>
      <c r="M32" s="91"/>
      <c r="N32" s="91"/>
      <c r="O32" s="91"/>
      <c r="P32" s="91"/>
    </row>
    <row r="33" ht="15.75" customHeight="1" spans="1:18">
      <c r="A33" s="135" t="s">
        <v>228</v>
      </c>
      <c r="B33" s="143" t="s">
        <v>229</v>
      </c>
      <c r="C33" s="143"/>
      <c r="D33" s="132"/>
      <c r="E33" s="137">
        <f>((E28/150)*100%+(E28/150))*10</f>
        <v>432</v>
      </c>
      <c r="F33" s="137">
        <f>((F28/150)*100%+(F28/150))*10</f>
        <v>560</v>
      </c>
      <c r="G33" s="137">
        <f>((G28/150)*100%+(G28/150))*10</f>
        <v>432</v>
      </c>
      <c r="H33" s="137"/>
      <c r="I33" s="138"/>
      <c r="J33" s="91"/>
      <c r="K33" s="91"/>
      <c r="L33" s="91"/>
      <c r="M33" s="91"/>
      <c r="N33" s="91"/>
      <c r="O33" s="91"/>
      <c r="P33" s="91"/>
    </row>
    <row r="34" ht="39" customHeight="1" spans="1:18">
      <c r="A34" s="135"/>
      <c r="B34" s="145" t="s">
        <v>230</v>
      </c>
      <c r="C34" s="145"/>
      <c r="D34" s="146"/>
      <c r="E34" s="147">
        <f>SUM(E28:E33)</f>
        <v>4320</v>
      </c>
      <c r="F34" s="147">
        <f>SUM(F28:F33)</f>
        <v>5600</v>
      </c>
      <c r="G34" s="147">
        <f t="shared" ref="G34:I34" si="0">SUM(G28:G33)</f>
        <v>4320</v>
      </c>
      <c r="H34" s="147">
        <f t="shared" si="0"/>
        <v>4105.08</v>
      </c>
      <c r="I34" s="148">
        <f t="shared" si="0"/>
        <v>1851.9</v>
      </c>
      <c r="J34" s="91"/>
      <c r="K34" s="91"/>
      <c r="L34" s="91"/>
      <c r="M34" s="91"/>
      <c r="N34" s="91"/>
      <c r="O34" s="91"/>
      <c r="P34" s="91"/>
    </row>
    <row r="35" ht="15.75" customHeight="1" spans="1:18">
      <c r="A35" s="135" t="s">
        <v>231</v>
      </c>
      <c r="B35" s="143" t="s">
        <v>232</v>
      </c>
      <c r="C35" s="143"/>
      <c r="D35" s="132"/>
      <c r="E35" s="149">
        <f>E32*0.2</f>
        <v>129.6</v>
      </c>
      <c r="F35" s="149">
        <f t="shared" ref="F35:G35" si="1">F32*0.2</f>
        <v>168</v>
      </c>
      <c r="G35" s="149">
        <f t="shared" si="1"/>
        <v>129.6</v>
      </c>
      <c r="H35" s="147"/>
      <c r="I35" s="148"/>
      <c r="J35" s="91"/>
      <c r="K35" s="91"/>
      <c r="L35" s="91"/>
      <c r="M35" s="91"/>
      <c r="N35" s="91"/>
      <c r="O35" s="91"/>
      <c r="P35" s="91"/>
    </row>
    <row r="36" ht="15.75" customHeight="1" spans="1:18">
      <c r="A36" s="135" t="s">
        <v>233</v>
      </c>
      <c r="B36" s="143" t="s">
        <v>234</v>
      </c>
      <c r="C36" s="143"/>
      <c r="D36" s="132"/>
      <c r="E36" s="149">
        <f>E33*0.2</f>
        <v>86.4</v>
      </c>
      <c r="F36" s="149">
        <f t="shared" ref="F36:G36" si="2">F33*0.2</f>
        <v>112</v>
      </c>
      <c r="G36" s="149">
        <f t="shared" si="2"/>
        <v>86.4</v>
      </c>
      <c r="H36" s="147"/>
      <c r="I36" s="148"/>
      <c r="J36" s="91"/>
      <c r="K36" s="91"/>
      <c r="L36" s="91"/>
      <c r="M36" s="91"/>
      <c r="N36" s="91"/>
      <c r="O36" s="91"/>
      <c r="P36" s="91"/>
    </row>
    <row r="37" ht="15.75" customHeight="1" spans="1:18">
      <c r="A37" s="150"/>
      <c r="B37" s="151" t="s">
        <v>235</v>
      </c>
      <c r="C37" s="151"/>
      <c r="D37" s="36"/>
      <c r="E37" s="152">
        <f>SUM(E34:E36)</f>
        <v>4536</v>
      </c>
      <c r="F37" s="152">
        <f t="shared" ref="F37:G37" si="3">SUM(F34:F36)</f>
        <v>5880</v>
      </c>
      <c r="G37" s="152">
        <f t="shared" si="3"/>
        <v>4536</v>
      </c>
      <c r="H37" s="152">
        <f t="shared" ref="H37" si="4">SUM(H34:H36)</f>
        <v>4105.08</v>
      </c>
      <c r="I37" s="153">
        <f t="shared" ref="I37" si="5">SUM(I34:I36)</f>
        <v>1851.9</v>
      </c>
      <c r="J37" s="91"/>
      <c r="K37" s="91"/>
      <c r="L37" s="91"/>
      <c r="M37" s="91"/>
      <c r="N37" s="91"/>
      <c r="O37" s="91"/>
      <c r="P37" s="91"/>
    </row>
    <row r="38" ht="15.75" customHeight="1" spans="1:18">
      <c r="A38" s="2"/>
      <c r="B38" s="154"/>
      <c r="C38" s="154"/>
      <c r="D38" s="97"/>
      <c r="E38" s="155"/>
      <c r="F38" s="155"/>
      <c r="G38" s="155"/>
      <c r="H38" s="155"/>
      <c r="I38" s="155"/>
      <c r="J38" s="91"/>
      <c r="K38" s="91"/>
      <c r="L38" s="91"/>
      <c r="M38" s="91"/>
      <c r="N38" s="91"/>
      <c r="O38" s="91"/>
      <c r="P38" s="91"/>
    </row>
    <row r="39" ht="15.75" customHeight="1" spans="1:18">
      <c r="A39" s="2"/>
      <c r="B39" s="156"/>
      <c r="C39" s="156"/>
      <c r="F39" s="8"/>
      <c r="G39" s="91"/>
      <c r="H39" s="91"/>
      <c r="I39" s="91"/>
      <c r="J39" s="91"/>
      <c r="K39" s="91"/>
      <c r="L39" s="91"/>
      <c r="M39" s="91"/>
      <c r="N39" s="91"/>
      <c r="O39" s="91"/>
      <c r="P39" s="91"/>
      <c r="Q39" s="91"/>
      <c r="R39" s="91"/>
    </row>
    <row r="40" ht="56.25" customHeight="1" spans="1:18">
      <c r="A40" s="157" t="s">
        <v>236</v>
      </c>
      <c r="B40" s="10"/>
      <c r="C40" s="10"/>
      <c r="D40" s="10"/>
      <c r="E40" s="128" t="str">
        <f>$B$20</f>
        <v>Tradutor e Intérprete de Línguas Superior </v>
      </c>
      <c r="F40" s="128" t="str">
        <f>$B$21</f>
        <v>Tradutor e Intérprete de Línguas Mestrado/Doutorado</v>
      </c>
      <c r="G40" s="128" t="str">
        <f>$B$22</f>
        <v>Transcritor de Sistema Braile / Ledor</v>
      </c>
      <c r="H40" s="128" t="str">
        <f>$B$23</f>
        <v>PEEI e Psicopedagogo</v>
      </c>
      <c r="I40" s="128" t="str">
        <f>$B$24</f>
        <v>Cuidador de Alunos</v>
      </c>
      <c r="J40" s="91"/>
      <c r="K40" s="91"/>
      <c r="L40" s="91"/>
      <c r="M40" s="91"/>
      <c r="N40" s="91"/>
      <c r="O40" s="91"/>
      <c r="P40" s="91"/>
    </row>
    <row r="41" ht="40.5" customHeight="1" spans="1:18">
      <c r="A41" s="158" t="s">
        <v>237</v>
      </c>
      <c r="B41" s="159"/>
      <c r="C41" s="159"/>
      <c r="D41" s="133"/>
      <c r="E41" s="133" t="s">
        <v>217</v>
      </c>
      <c r="F41" s="133" t="s">
        <v>217</v>
      </c>
      <c r="G41" s="133" t="s">
        <v>217</v>
      </c>
      <c r="H41" s="133" t="s">
        <v>217</v>
      </c>
      <c r="I41" s="133" t="s">
        <v>217</v>
      </c>
      <c r="J41" s="91"/>
      <c r="K41" s="91"/>
      <c r="L41" s="91"/>
      <c r="M41" s="91"/>
      <c r="N41" s="91"/>
      <c r="O41" s="91"/>
      <c r="P41" s="91"/>
    </row>
    <row r="42" ht="15.75" customHeight="1" spans="1:18">
      <c r="A42" s="135" t="s">
        <v>218</v>
      </c>
      <c r="B42" s="160" t="s">
        <v>238</v>
      </c>
      <c r="C42" s="161"/>
      <c r="D42" s="160"/>
      <c r="E42" s="162">
        <f>E37*8.33%</f>
        <v>377.8488</v>
      </c>
      <c r="F42" s="162">
        <f>F37*8.33%</f>
        <v>489.804</v>
      </c>
      <c r="G42" s="162">
        <f>G37*8.33%</f>
        <v>377.8488</v>
      </c>
      <c r="H42" s="162">
        <f>H37*8.33%</f>
        <v>341.953164</v>
      </c>
      <c r="I42" s="162">
        <f>I37*8.33%</f>
        <v>154.26327</v>
      </c>
      <c r="J42" s="91"/>
      <c r="K42" s="91"/>
      <c r="L42" s="91"/>
      <c r="M42" s="91"/>
      <c r="N42" s="91"/>
      <c r="O42" s="91"/>
      <c r="P42" s="91"/>
    </row>
    <row r="43" ht="15.75" customHeight="1" spans="1:18">
      <c r="A43" s="135" t="s">
        <v>220</v>
      </c>
      <c r="B43" s="160" t="s">
        <v>239</v>
      </c>
      <c r="C43" s="161"/>
      <c r="D43" s="160"/>
      <c r="E43" s="162">
        <f>E37*12.1%</f>
        <v>548.856</v>
      </c>
      <c r="F43" s="162">
        <f>F37*12.1%</f>
        <v>711.48</v>
      </c>
      <c r="G43" s="162">
        <f>G37*12.1%</f>
        <v>548.856</v>
      </c>
      <c r="H43" s="162">
        <f>H37*12.1%</f>
        <v>496.71468</v>
      </c>
      <c r="I43" s="162">
        <f>I37*12.1%</f>
        <v>224.0799</v>
      </c>
      <c r="J43" s="91"/>
      <c r="K43" s="91"/>
      <c r="L43" s="91"/>
      <c r="M43" s="91"/>
      <c r="N43" s="91"/>
      <c r="O43" s="91"/>
      <c r="P43" s="91"/>
    </row>
    <row r="44" ht="15.75" customHeight="1" spans="1:18">
      <c r="A44" s="135"/>
      <c r="B44" s="133" t="s">
        <v>240</v>
      </c>
      <c r="C44" s="163"/>
      <c r="D44" s="133"/>
      <c r="E44" s="164">
        <f>SUM(E42:E43)</f>
        <v>926.7048</v>
      </c>
      <c r="F44" s="164">
        <f t="shared" ref="F44" si="6">SUM(F42:F43)</f>
        <v>1201.284</v>
      </c>
      <c r="G44" s="164">
        <f t="shared" ref="G44:I44" si="7">SUM(G42:G43)</f>
        <v>926.7048</v>
      </c>
      <c r="H44" s="164">
        <f t="shared" si="7"/>
        <v>838.667844</v>
      </c>
      <c r="I44" s="164">
        <f t="shared" si="7"/>
        <v>378.34317</v>
      </c>
      <c r="J44" s="91"/>
      <c r="K44" s="91"/>
      <c r="L44" s="91"/>
      <c r="M44" s="91"/>
      <c r="N44" s="91"/>
      <c r="O44" s="91"/>
      <c r="P44" s="91"/>
    </row>
    <row r="45" ht="15.75" customHeight="1" spans="1:18">
      <c r="A45" s="8"/>
      <c r="B45" s="165"/>
      <c r="C45" s="166"/>
      <c r="D45" s="165"/>
      <c r="E45" s="167"/>
      <c r="F45" s="167"/>
      <c r="G45" s="167"/>
      <c r="H45" s="167"/>
      <c r="I45" s="167"/>
      <c r="J45" s="91"/>
      <c r="K45" s="91"/>
      <c r="L45" s="91"/>
      <c r="M45" s="91"/>
      <c r="N45" s="91"/>
      <c r="O45" s="91"/>
      <c r="P45" s="91"/>
    </row>
    <row r="46" ht="15.75" customHeight="1" spans="1:18">
      <c r="A46" s="8"/>
      <c r="B46" s="168" t="s">
        <v>241</v>
      </c>
      <c r="C46" s="168"/>
      <c r="D46" s="168"/>
      <c r="E46" s="169">
        <f>E37+E44</f>
        <v>5462.7048</v>
      </c>
      <c r="F46" s="169">
        <f>F37+F44</f>
        <v>7081.284</v>
      </c>
      <c r="G46" s="169">
        <f>G37+G44</f>
        <v>5462.7048</v>
      </c>
      <c r="H46" s="169">
        <f>H37+H44</f>
        <v>4943.747844</v>
      </c>
      <c r="I46" s="169">
        <f>I37+I44</f>
        <v>2230.24317</v>
      </c>
      <c r="J46" s="91"/>
      <c r="K46" s="91"/>
      <c r="L46" s="91"/>
      <c r="M46" s="91"/>
      <c r="N46" s="91"/>
      <c r="O46" s="91"/>
      <c r="P46" s="91"/>
    </row>
    <row r="47" ht="15.75" customHeight="1" spans="1:18">
      <c r="A47" s="8"/>
      <c r="B47" s="165"/>
      <c r="C47" s="166"/>
      <c r="D47" s="165"/>
      <c r="E47" s="167"/>
      <c r="F47" s="167"/>
      <c r="G47" s="167"/>
      <c r="H47" s="167"/>
      <c r="I47" s="167"/>
      <c r="J47" s="91"/>
      <c r="K47" s="91"/>
      <c r="L47" s="91"/>
      <c r="M47" s="91"/>
      <c r="N47" s="91"/>
      <c r="O47" s="91"/>
      <c r="P47" s="91"/>
    </row>
    <row r="48" ht="15.75" customHeight="1" spans="1:18">
      <c r="A48" s="2"/>
      <c r="B48" s="2"/>
      <c r="C48" s="127"/>
      <c r="D48" s="2"/>
      <c r="E48" s="2"/>
      <c r="F48" s="8"/>
      <c r="G48" s="91"/>
      <c r="H48" s="91"/>
      <c r="I48" s="91"/>
      <c r="J48" s="91"/>
      <c r="K48" s="91"/>
      <c r="L48" s="91"/>
      <c r="M48" s="91"/>
      <c r="N48" s="91"/>
      <c r="O48" s="91"/>
      <c r="P48" s="91"/>
      <c r="Q48" s="91"/>
      <c r="R48" s="91"/>
    </row>
    <row r="49" ht="53.25" customHeight="1" spans="1:18">
      <c r="A49" s="170" t="s">
        <v>242</v>
      </c>
      <c r="B49" s="10"/>
      <c r="C49" s="10"/>
      <c r="D49" s="10"/>
      <c r="E49" s="128" t="str">
        <f>$B$20</f>
        <v>Tradutor e Intérprete de Línguas Superior </v>
      </c>
      <c r="F49" s="128" t="str">
        <f>$B$21</f>
        <v>Tradutor e Intérprete de Línguas Mestrado/Doutorado</v>
      </c>
      <c r="G49" s="128" t="str">
        <f>$B$22</f>
        <v>Transcritor de Sistema Braile / Ledor</v>
      </c>
      <c r="H49" s="128" t="str">
        <f>$B$23</f>
        <v>PEEI e Psicopedagogo</v>
      </c>
      <c r="I49" s="128" t="str">
        <f>$B$24</f>
        <v>Cuidador de Alunos</v>
      </c>
      <c r="J49" s="91"/>
      <c r="K49" s="91"/>
      <c r="L49" s="91"/>
      <c r="M49" s="91"/>
      <c r="N49" s="91"/>
      <c r="O49" s="91"/>
      <c r="P49" s="91"/>
    </row>
    <row r="50" ht="15.75" customHeight="1" spans="1:18">
      <c r="A50" s="130" t="s">
        <v>243</v>
      </c>
      <c r="B50" s="171" t="s">
        <v>244</v>
      </c>
      <c r="C50" s="172"/>
      <c r="D50" s="173" t="s">
        <v>245</v>
      </c>
      <c r="E50" s="163" t="s">
        <v>217</v>
      </c>
      <c r="F50" s="163" t="s">
        <v>217</v>
      </c>
      <c r="G50" s="163" t="s">
        <v>217</v>
      </c>
      <c r="H50" s="163" t="s">
        <v>217</v>
      </c>
      <c r="I50" s="163" t="s">
        <v>217</v>
      </c>
      <c r="J50" s="91"/>
      <c r="K50" s="91"/>
      <c r="L50" s="91"/>
      <c r="M50" s="91"/>
      <c r="N50" s="91"/>
      <c r="O50" s="91"/>
      <c r="P50" s="91"/>
    </row>
    <row r="51" ht="15.75" customHeight="1" spans="1:18">
      <c r="A51" s="135" t="s">
        <v>218</v>
      </c>
      <c r="B51" s="174" t="s">
        <v>246</v>
      </c>
      <c r="C51" s="175"/>
      <c r="D51" s="176">
        <v>20</v>
      </c>
      <c r="E51" s="162">
        <f>(E46*($D$51/100))</f>
        <v>1092.54096</v>
      </c>
      <c r="F51" s="162">
        <f>(F46*($D$51/100))</f>
        <v>1416.2568</v>
      </c>
      <c r="G51" s="162">
        <f>(G46*($D$51/100))</f>
        <v>1092.54096</v>
      </c>
      <c r="H51" s="162">
        <f>(H46*($D$51/100))</f>
        <v>988.7495688</v>
      </c>
      <c r="I51" s="162">
        <f>(I46*($D$51/100))</f>
        <v>446.048634</v>
      </c>
      <c r="J51" s="91"/>
      <c r="K51" s="91"/>
      <c r="L51" s="91"/>
      <c r="M51" s="91"/>
      <c r="N51" s="91"/>
      <c r="O51" s="91"/>
      <c r="P51" s="91"/>
    </row>
    <row r="52" ht="15.75" customHeight="1" spans="1:18">
      <c r="A52" s="135" t="s">
        <v>220</v>
      </c>
      <c r="B52" s="177" t="s">
        <v>247</v>
      </c>
      <c r="C52" s="178"/>
      <c r="D52" s="179">
        <v>2.5</v>
      </c>
      <c r="E52" s="180">
        <f>(E46*($D$52/100))</f>
        <v>136.56762</v>
      </c>
      <c r="F52" s="180">
        <f>(F46*($D$52/100))</f>
        <v>177.0321</v>
      </c>
      <c r="G52" s="180">
        <f>(G46*($D$52/100))</f>
        <v>136.56762</v>
      </c>
      <c r="H52" s="180">
        <f>(H46*($D$52/100))</f>
        <v>123.5936961</v>
      </c>
      <c r="I52" s="180">
        <f>(I46*($D$52/100))</f>
        <v>55.75607925</v>
      </c>
      <c r="J52" s="91"/>
      <c r="K52" s="91"/>
      <c r="L52" s="91"/>
      <c r="M52" s="91"/>
      <c r="N52" s="91"/>
      <c r="O52" s="91"/>
      <c r="P52" s="91"/>
    </row>
    <row r="53" ht="15.75" customHeight="1" spans="1:18">
      <c r="A53" s="135" t="s">
        <v>222</v>
      </c>
      <c r="B53" s="174" t="s">
        <v>248</v>
      </c>
      <c r="C53" s="175"/>
      <c r="D53" s="176">
        <v>6</v>
      </c>
      <c r="E53" s="162">
        <f>(E$46*($D$53/100))</f>
        <v>327.762288</v>
      </c>
      <c r="F53" s="162">
        <f>(F$46*($D$53/100))</f>
        <v>424.87704</v>
      </c>
      <c r="G53" s="162">
        <f>(G$46*($D$53/100))</f>
        <v>327.762288</v>
      </c>
      <c r="H53" s="162">
        <f>(H$46*($D$53/100))</f>
        <v>296.62487064</v>
      </c>
      <c r="I53" s="162">
        <f>(I$46*($D$53/100))</f>
        <v>133.8145902</v>
      </c>
      <c r="J53" s="91"/>
      <c r="K53" s="91"/>
      <c r="L53" s="91"/>
      <c r="M53" s="91"/>
      <c r="N53" s="91"/>
      <c r="O53" s="91"/>
      <c r="P53" s="91"/>
    </row>
    <row r="54" ht="15.75" customHeight="1" spans="1:18">
      <c r="A54" s="135" t="s">
        <v>224</v>
      </c>
      <c r="B54" s="177" t="s">
        <v>249</v>
      </c>
      <c r="C54" s="178"/>
      <c r="D54" s="179">
        <v>1.5</v>
      </c>
      <c r="E54" s="162">
        <f>(E$46*($D$54/100))</f>
        <v>81.940572</v>
      </c>
      <c r="F54" s="162">
        <f>(F$46*($D$54/100))</f>
        <v>106.21926</v>
      </c>
      <c r="G54" s="162">
        <f>(G$46*($D$54/100))</f>
        <v>81.940572</v>
      </c>
      <c r="H54" s="162">
        <f>(H$46*($D$54/100))</f>
        <v>74.15621766</v>
      </c>
      <c r="I54" s="162">
        <f>(I$46*($D$54/100))</f>
        <v>33.45364755</v>
      </c>
      <c r="J54" s="91"/>
      <c r="K54" s="91"/>
      <c r="L54" s="91"/>
      <c r="M54" s="91"/>
      <c r="N54" s="91"/>
      <c r="O54" s="91"/>
      <c r="P54" s="91"/>
    </row>
    <row r="55" ht="15.75" customHeight="1" spans="1:18">
      <c r="A55" s="135" t="s">
        <v>226</v>
      </c>
      <c r="B55" s="177" t="s">
        <v>250</v>
      </c>
      <c r="C55" s="178"/>
      <c r="D55" s="179">
        <v>1</v>
      </c>
      <c r="E55" s="162">
        <f>(E$46*($D$55/100))</f>
        <v>54.627048</v>
      </c>
      <c r="F55" s="162">
        <f>(F$46*($D$55/100))</f>
        <v>70.81284</v>
      </c>
      <c r="G55" s="162">
        <f>(G$46*($D$55/100))</f>
        <v>54.627048</v>
      </c>
      <c r="H55" s="162">
        <f>(H$46*($D$55/100))</f>
        <v>49.43747844</v>
      </c>
      <c r="I55" s="162">
        <f>(I$46*($D$55/100))</f>
        <v>22.3024317</v>
      </c>
      <c r="J55" s="91"/>
      <c r="K55" s="91"/>
      <c r="L55" s="91"/>
      <c r="M55" s="91"/>
      <c r="N55" s="91"/>
      <c r="O55" s="91"/>
      <c r="P55" s="91"/>
    </row>
    <row r="56" ht="15.75" customHeight="1" spans="1:18">
      <c r="A56" s="135" t="s">
        <v>228</v>
      </c>
      <c r="B56" s="177" t="s">
        <v>251</v>
      </c>
      <c r="C56" s="178"/>
      <c r="D56" s="179">
        <v>0.6</v>
      </c>
      <c r="E56" s="162">
        <f>(E$46*($D$56/100))</f>
        <v>32.7762288</v>
      </c>
      <c r="F56" s="162">
        <f>(F$46*($D$56/100))</f>
        <v>42.487704</v>
      </c>
      <c r="G56" s="162">
        <f>(G$46*($D$56/100))</f>
        <v>32.7762288</v>
      </c>
      <c r="H56" s="162">
        <f>(H$46*($D$56/100))</f>
        <v>29.662487064</v>
      </c>
      <c r="I56" s="162">
        <f>(I$46*($D$56/100))</f>
        <v>13.38145902</v>
      </c>
      <c r="J56" s="91"/>
      <c r="K56" s="91"/>
      <c r="L56" s="91"/>
      <c r="M56" s="91"/>
      <c r="N56" s="91"/>
      <c r="O56" s="91"/>
      <c r="P56" s="91"/>
    </row>
    <row r="57" ht="15.75" customHeight="1" spans="1:18">
      <c r="A57" s="135" t="s">
        <v>231</v>
      </c>
      <c r="B57" s="177" t="s">
        <v>252</v>
      </c>
      <c r="C57" s="178"/>
      <c r="D57" s="179">
        <v>0.2</v>
      </c>
      <c r="E57" s="162">
        <f>(E$46*($D$57/100))</f>
        <v>10.9254096</v>
      </c>
      <c r="F57" s="162">
        <f>(F$46*($D$57/100))</f>
        <v>14.162568</v>
      </c>
      <c r="G57" s="162">
        <f>(G$46*($D$57/100))</f>
        <v>10.9254096</v>
      </c>
      <c r="H57" s="162">
        <f>(H$46*($D$57/100))</f>
        <v>9.887495688</v>
      </c>
      <c r="I57" s="162">
        <f>(I$46*($D$57/100))</f>
        <v>4.46048634</v>
      </c>
      <c r="J57" s="91"/>
      <c r="K57" s="91"/>
      <c r="L57" s="91"/>
      <c r="M57" s="91"/>
      <c r="N57" s="91"/>
      <c r="O57" s="91"/>
      <c r="P57" s="91"/>
    </row>
    <row r="58" ht="15.75" customHeight="1" spans="1:18">
      <c r="A58" s="135" t="s">
        <v>233</v>
      </c>
      <c r="B58" s="174" t="s">
        <v>253</v>
      </c>
      <c r="C58" s="175"/>
      <c r="D58" s="176">
        <v>8</v>
      </c>
      <c r="E58" s="162">
        <f>(E$46*($D$58/100))</f>
        <v>437.016384</v>
      </c>
      <c r="F58" s="162">
        <f>(F$46*($D$58/100))</f>
        <v>566.50272</v>
      </c>
      <c r="G58" s="162">
        <f>(G$46*($D$58/100))</f>
        <v>437.016384</v>
      </c>
      <c r="H58" s="162">
        <f>(H$46*($D$58/100))</f>
        <v>395.49982752</v>
      </c>
      <c r="I58" s="162">
        <f>(I$46*($D$58/100))</f>
        <v>178.4194536</v>
      </c>
      <c r="J58" s="91"/>
      <c r="K58" s="91"/>
      <c r="L58" s="91"/>
      <c r="M58" s="91"/>
      <c r="N58" s="91"/>
      <c r="O58" s="91"/>
      <c r="P58" s="91"/>
    </row>
    <row r="59" ht="15.75" customHeight="1" spans="1:18">
      <c r="A59" s="150"/>
      <c r="B59" s="181" t="s">
        <v>254</v>
      </c>
      <c r="C59" s="182"/>
      <c r="D59" s="183">
        <f t="shared" ref="D59:F59" si="8">SUM(D51:D58)</f>
        <v>39.8</v>
      </c>
      <c r="E59" s="184">
        <f t="shared" si="8"/>
        <v>2174.1565104</v>
      </c>
      <c r="F59" s="184">
        <f t="shared" si="8"/>
        <v>2818.351032</v>
      </c>
      <c r="G59" s="184">
        <f t="shared" ref="G59:I59" si="9">SUM(G51:G58)</f>
        <v>2174.1565104</v>
      </c>
      <c r="H59" s="184">
        <f t="shared" si="9"/>
        <v>1967.611641912</v>
      </c>
      <c r="I59" s="184">
        <f t="shared" si="9"/>
        <v>887.63678166</v>
      </c>
      <c r="J59" s="91"/>
      <c r="K59" s="91"/>
      <c r="L59" s="91"/>
      <c r="M59" s="91"/>
      <c r="N59" s="91"/>
      <c r="O59" s="91"/>
      <c r="P59" s="91"/>
    </row>
    <row r="60" ht="15.75" customHeight="1" spans="1:18">
      <c r="A60" s="2"/>
      <c r="B60" s="185" t="s">
        <v>255</v>
      </c>
      <c r="C60" s="186"/>
      <c r="D60" s="2"/>
      <c r="E60" s="2"/>
      <c r="F60" s="8"/>
      <c r="G60" s="91"/>
      <c r="H60" s="91"/>
      <c r="I60" s="91"/>
      <c r="J60" s="91"/>
      <c r="K60" s="91"/>
      <c r="L60" s="91"/>
      <c r="M60" s="91"/>
      <c r="N60" s="91"/>
      <c r="O60" s="91"/>
      <c r="P60" s="91"/>
      <c r="Q60" s="91"/>
      <c r="R60" s="91"/>
    </row>
    <row r="61" ht="15.75" customHeight="1" spans="1:18">
      <c r="A61" s="2"/>
      <c r="B61" s="185"/>
      <c r="C61" s="186"/>
      <c r="D61" s="2"/>
      <c r="E61" s="2"/>
      <c r="F61" s="8"/>
      <c r="G61" s="91"/>
      <c r="H61" s="91"/>
      <c r="I61" s="91"/>
      <c r="J61" s="91"/>
      <c r="K61" s="91"/>
      <c r="L61" s="91"/>
      <c r="M61" s="91"/>
      <c r="N61" s="91"/>
      <c r="O61" s="91"/>
      <c r="P61" s="91"/>
      <c r="Q61" s="91"/>
      <c r="R61" s="91"/>
    </row>
    <row r="62" ht="79.5" customHeight="1" spans="1:18">
      <c r="A62" s="187" t="s">
        <v>256</v>
      </c>
      <c r="B62" s="10"/>
      <c r="C62" s="10"/>
      <c r="D62" s="10"/>
      <c r="E62" s="128" t="str">
        <f>$B$20</f>
        <v>Tradutor e Intérprete de Línguas Superior </v>
      </c>
      <c r="F62" s="128" t="str">
        <f>$B$21</f>
        <v>Tradutor e Intérprete de Línguas Mestrado/Doutorado</v>
      </c>
      <c r="G62" s="128" t="str">
        <f>$B$22</f>
        <v>Transcritor de Sistema Braile / Ledor</v>
      </c>
      <c r="H62" s="128" t="str">
        <f>$B$23</f>
        <v>PEEI e Psicopedagogo</v>
      </c>
      <c r="I62" s="128" t="str">
        <f>$B$24</f>
        <v>Cuidador de Alunos</v>
      </c>
      <c r="J62" s="91"/>
      <c r="K62" s="91"/>
      <c r="L62" s="91"/>
      <c r="M62" s="91"/>
      <c r="N62" s="91"/>
      <c r="O62" s="91"/>
      <c r="P62" s="91"/>
    </row>
    <row r="63" ht="15.75" customHeight="1" spans="1:18">
      <c r="A63" s="130" t="s">
        <v>257</v>
      </c>
      <c r="B63" s="188" t="s">
        <v>258</v>
      </c>
      <c r="C63" s="189"/>
      <c r="D63" s="131"/>
      <c r="E63" s="133" t="s">
        <v>217</v>
      </c>
      <c r="F63" s="133" t="s">
        <v>217</v>
      </c>
      <c r="G63" s="133" t="s">
        <v>217</v>
      </c>
      <c r="H63" s="133" t="s">
        <v>217</v>
      </c>
      <c r="I63" s="133" t="s">
        <v>217</v>
      </c>
      <c r="J63" s="91"/>
      <c r="K63" s="91"/>
      <c r="L63" s="91"/>
      <c r="M63" s="91"/>
      <c r="N63" s="91"/>
      <c r="O63" s="91"/>
      <c r="P63" s="91"/>
    </row>
    <row r="64" ht="47.25" customHeight="1" spans="1:18">
      <c r="A64" s="135" t="s">
        <v>218</v>
      </c>
      <c r="B64" s="190" t="s">
        <v>259</v>
      </c>
      <c r="C64" s="191"/>
      <c r="D64" s="17"/>
      <c r="E64" s="149"/>
      <c r="F64" s="149"/>
      <c r="G64" s="149"/>
      <c r="H64" s="149"/>
      <c r="I64" s="149">
        <f>(9.4*2*A24)-(6%*D24)</f>
        <v>281.43</v>
      </c>
      <c r="J64" s="91"/>
      <c r="K64" s="91"/>
      <c r="L64" s="91"/>
      <c r="M64" s="91"/>
      <c r="N64" s="91"/>
      <c r="O64" s="91"/>
      <c r="P64" s="91"/>
    </row>
    <row r="65" ht="47.25" customHeight="1" spans="1:18">
      <c r="A65" s="135"/>
      <c r="B65" s="190" t="s">
        <v>260</v>
      </c>
      <c r="C65" s="191"/>
      <c r="D65" s="17"/>
      <c r="E65" s="149">
        <f>(5.6*4*A20)-(6%*D20)</f>
        <v>273.312</v>
      </c>
      <c r="F65" s="149">
        <f>(5.6*4*A21)-(6%*D21)</f>
        <v>215.712</v>
      </c>
      <c r="G65" s="149">
        <f>(5.6*4*A22)-(6%*D22)</f>
        <v>273.312</v>
      </c>
      <c r="H65" s="149">
        <f>(5.6*4*A23)-(6%*D23)</f>
        <v>221.4072</v>
      </c>
      <c r="I65" s="149"/>
      <c r="J65" s="91"/>
      <c r="K65" s="91"/>
      <c r="L65" s="91"/>
      <c r="M65" s="91"/>
      <c r="N65" s="91"/>
      <c r="O65" s="91"/>
      <c r="P65" s="91"/>
    </row>
    <row r="66" ht="15.75" customHeight="1" spans="1:18">
      <c r="A66" s="135" t="s">
        <v>220</v>
      </c>
      <c r="B66" s="192" t="s">
        <v>261</v>
      </c>
      <c r="C66" s="193"/>
      <c r="D66" s="136"/>
      <c r="E66" s="194">
        <f>(27*A20)-(27*A20*10%)</f>
        <v>507.384</v>
      </c>
      <c r="F66" s="194">
        <f>(27*A21)-(27*A21*10%)</f>
        <v>507.384</v>
      </c>
      <c r="G66" s="194">
        <f>(27*A22)-(27*A22*10%)</f>
        <v>507.384</v>
      </c>
      <c r="H66" s="194">
        <f>(27*A23)-(27*A23*10%)</f>
        <v>507.384</v>
      </c>
      <c r="I66" s="194">
        <f>(27*A24)-(27*A24*10%)</f>
        <v>507.384</v>
      </c>
      <c r="J66" s="91"/>
      <c r="K66" s="91"/>
      <c r="L66" s="91"/>
      <c r="M66" s="91"/>
      <c r="N66" s="91"/>
      <c r="O66" s="91"/>
      <c r="P66" s="91"/>
    </row>
    <row r="67" ht="15.75" customHeight="1" spans="1:18">
      <c r="A67" s="135" t="s">
        <v>222</v>
      </c>
      <c r="B67" s="192" t="s">
        <v>262</v>
      </c>
      <c r="C67" s="193"/>
      <c r="D67" s="136"/>
      <c r="E67" s="149"/>
      <c r="F67" s="149"/>
      <c r="G67" s="149"/>
      <c r="H67" s="149">
        <v>22.7</v>
      </c>
      <c r="I67" s="149">
        <v>22.7</v>
      </c>
      <c r="J67" s="91"/>
      <c r="K67" s="91"/>
      <c r="L67" s="91"/>
      <c r="M67" s="91"/>
      <c r="N67" s="91"/>
      <c r="O67" s="91"/>
      <c r="P67" s="91"/>
    </row>
    <row r="68" ht="15.75" customHeight="1" spans="1:18">
      <c r="A68" s="135" t="s">
        <v>224</v>
      </c>
      <c r="B68" s="192" t="s">
        <v>263</v>
      </c>
      <c r="C68" s="193"/>
      <c r="D68" s="136"/>
      <c r="E68" s="149" t="s">
        <v>264</v>
      </c>
      <c r="F68" s="149" t="s">
        <v>264</v>
      </c>
      <c r="G68" s="149" t="s">
        <v>264</v>
      </c>
      <c r="H68" s="149" t="s">
        <v>264</v>
      </c>
      <c r="I68" s="149" t="s">
        <v>264</v>
      </c>
      <c r="J68" s="91"/>
      <c r="K68" s="91"/>
      <c r="L68" s="91"/>
      <c r="M68" s="91"/>
      <c r="N68" s="91"/>
      <c r="O68" s="91"/>
      <c r="P68" s="91"/>
    </row>
    <row r="69" ht="15.75" customHeight="1" spans="1:18">
      <c r="A69" s="150"/>
      <c r="B69" s="195" t="s">
        <v>265</v>
      </c>
      <c r="C69" s="196"/>
      <c r="D69" s="151"/>
      <c r="E69" s="152">
        <f>SUM(E64:E68)</f>
        <v>780.696</v>
      </c>
      <c r="F69" s="152">
        <f>SUM(F64:F68)</f>
        <v>723.096</v>
      </c>
      <c r="G69" s="152">
        <f t="shared" ref="G69:I69" si="10">SUM(G64:G68)</f>
        <v>780.696</v>
      </c>
      <c r="H69" s="152">
        <f t="shared" si="10"/>
        <v>751.4912</v>
      </c>
      <c r="I69" s="152">
        <f t="shared" si="10"/>
        <v>811.514</v>
      </c>
      <c r="J69" s="91"/>
      <c r="K69" s="91"/>
      <c r="L69" s="91"/>
      <c r="M69" s="91"/>
      <c r="N69" s="91"/>
      <c r="O69" s="91"/>
      <c r="P69" s="91"/>
    </row>
    <row r="70" ht="15.75" customHeight="1" spans="1:18">
      <c r="A70" s="2"/>
      <c r="B70" s="165"/>
      <c r="C70" s="166"/>
      <c r="D70" s="197"/>
      <c r="E70" s="197"/>
      <c r="F70" s="8"/>
      <c r="G70" s="91"/>
      <c r="H70" s="91"/>
      <c r="I70" s="91"/>
      <c r="J70" s="91"/>
      <c r="K70" s="91"/>
      <c r="L70" s="91"/>
      <c r="M70" s="91"/>
      <c r="N70" s="91"/>
      <c r="O70" s="91"/>
      <c r="P70" s="91"/>
      <c r="Q70" s="91"/>
      <c r="R70" s="91"/>
    </row>
    <row r="71" ht="54.75" customHeight="1" spans="1:18">
      <c r="A71" s="157" t="s">
        <v>266</v>
      </c>
      <c r="B71" s="10"/>
      <c r="C71" s="10"/>
      <c r="D71" s="10"/>
      <c r="E71" s="128" t="str">
        <f>$B$20</f>
        <v>Tradutor e Intérprete de Línguas Superior </v>
      </c>
      <c r="F71" s="128" t="str">
        <f>$B$21</f>
        <v>Tradutor e Intérprete de Línguas Mestrado/Doutorado</v>
      </c>
      <c r="G71" s="128" t="str">
        <f>$B$22</f>
        <v>Transcritor de Sistema Braile / Ledor</v>
      </c>
      <c r="H71" s="128" t="str">
        <f>$B$23</f>
        <v>PEEI e Psicopedagogo</v>
      </c>
      <c r="I71" s="128" t="str">
        <f>$B$24</f>
        <v>Cuidador de Alunos</v>
      </c>
      <c r="J71" s="91"/>
      <c r="K71" s="91"/>
      <c r="L71" s="91"/>
      <c r="M71" s="91"/>
      <c r="N71" s="91"/>
      <c r="O71" s="91"/>
      <c r="P71" s="91"/>
    </row>
    <row r="72" ht="15.75" customHeight="1" spans="1:18">
      <c r="A72" s="198">
        <v>2</v>
      </c>
      <c r="B72" s="131" t="s">
        <v>267</v>
      </c>
      <c r="C72" s="131"/>
      <c r="D72" s="132"/>
      <c r="E72" s="199" t="s">
        <v>268</v>
      </c>
      <c r="F72" s="199" t="s">
        <v>268</v>
      </c>
      <c r="G72" s="199" t="s">
        <v>268</v>
      </c>
      <c r="H72" s="199" t="s">
        <v>268</v>
      </c>
      <c r="I72" s="199" t="s">
        <v>268</v>
      </c>
      <c r="J72" s="91"/>
      <c r="K72" s="91"/>
      <c r="L72" s="91"/>
      <c r="M72" s="91"/>
      <c r="N72" s="91"/>
      <c r="O72" s="91"/>
      <c r="P72" s="91"/>
    </row>
    <row r="73" ht="15.75" customHeight="1" spans="1:18">
      <c r="A73" s="198" t="s">
        <v>269</v>
      </c>
      <c r="B73" s="136" t="s">
        <v>270</v>
      </c>
      <c r="C73" s="136"/>
      <c r="D73" s="132"/>
      <c r="E73" s="200">
        <f>E44</f>
        <v>926.7048</v>
      </c>
      <c r="F73" s="200">
        <f>F44</f>
        <v>1201.284</v>
      </c>
      <c r="G73" s="200">
        <f>G44</f>
        <v>926.7048</v>
      </c>
      <c r="H73" s="200">
        <f>H44</f>
        <v>838.667844</v>
      </c>
      <c r="I73" s="200">
        <f>I44</f>
        <v>378.34317</v>
      </c>
      <c r="J73" s="91"/>
      <c r="K73" s="91"/>
      <c r="L73" s="91"/>
      <c r="M73" s="91"/>
      <c r="N73" s="91"/>
      <c r="O73" s="91"/>
      <c r="P73" s="91"/>
    </row>
    <row r="74" ht="15.75" customHeight="1" spans="1:18">
      <c r="A74" s="198" t="s">
        <v>243</v>
      </c>
      <c r="B74" s="136" t="s">
        <v>244</v>
      </c>
      <c r="C74" s="136"/>
      <c r="D74" s="132"/>
      <c r="E74" s="200">
        <f>E59</f>
        <v>2174.1565104</v>
      </c>
      <c r="F74" s="200">
        <f>F59</f>
        <v>2818.351032</v>
      </c>
      <c r="G74" s="200">
        <f>G59</f>
        <v>2174.1565104</v>
      </c>
      <c r="H74" s="200">
        <f>H59</f>
        <v>1967.611641912</v>
      </c>
      <c r="I74" s="200">
        <f>I59</f>
        <v>887.63678166</v>
      </c>
      <c r="J74" s="91"/>
      <c r="K74" s="91"/>
      <c r="L74" s="91"/>
      <c r="M74" s="91"/>
      <c r="N74" s="91"/>
      <c r="O74" s="91"/>
      <c r="P74" s="91"/>
    </row>
    <row r="75" ht="15.75" customHeight="1" spans="1:18">
      <c r="A75" s="198" t="s">
        <v>257</v>
      </c>
      <c r="B75" s="136" t="s">
        <v>258</v>
      </c>
      <c r="C75" s="136"/>
      <c r="D75" s="132"/>
      <c r="E75" s="200">
        <f t="shared" ref="E75:F75" si="11">E69</f>
        <v>780.696</v>
      </c>
      <c r="F75" s="200">
        <f t="shared" si="11"/>
        <v>723.096</v>
      </c>
      <c r="G75" s="200">
        <f t="shared" ref="G75:I75" si="12">G69</f>
        <v>780.696</v>
      </c>
      <c r="H75" s="200">
        <f t="shared" si="12"/>
        <v>751.4912</v>
      </c>
      <c r="I75" s="200">
        <f t="shared" si="12"/>
        <v>811.514</v>
      </c>
      <c r="J75" s="91"/>
      <c r="K75" s="91"/>
      <c r="L75" s="91"/>
      <c r="M75" s="91"/>
      <c r="N75" s="91"/>
      <c r="O75" s="91"/>
      <c r="P75" s="91"/>
    </row>
    <row r="76" ht="15.75" customHeight="1" spans="1:18">
      <c r="A76" s="201"/>
      <c r="B76" s="151" t="s">
        <v>240</v>
      </c>
      <c r="C76" s="151"/>
      <c r="D76" s="36"/>
      <c r="E76" s="152">
        <f t="shared" ref="E76:F76" si="13">SUM(E73:E75)</f>
        <v>3881.5573104</v>
      </c>
      <c r="F76" s="152">
        <f t="shared" si="13"/>
        <v>4742.731032</v>
      </c>
      <c r="G76" s="152">
        <f t="shared" ref="G76:I76" si="14">SUM(G73:G75)</f>
        <v>3881.5573104</v>
      </c>
      <c r="H76" s="152">
        <f t="shared" si="14"/>
        <v>3557.770685912</v>
      </c>
      <c r="I76" s="152">
        <f t="shared" si="14"/>
        <v>2077.49395166</v>
      </c>
      <c r="J76" s="91"/>
      <c r="K76" s="91"/>
      <c r="L76" s="91"/>
      <c r="M76" s="91"/>
      <c r="N76" s="91"/>
      <c r="O76" s="91"/>
      <c r="P76" s="91"/>
    </row>
    <row r="77" ht="15.75" customHeight="1" spans="1:18">
      <c r="A77" s="202"/>
      <c r="B77" s="154"/>
      <c r="C77" s="154"/>
      <c r="D77" s="97"/>
      <c r="E77" s="155"/>
      <c r="F77" s="155"/>
      <c r="G77" s="155"/>
      <c r="H77" s="155"/>
      <c r="I77" s="155"/>
      <c r="J77" s="91"/>
      <c r="K77" s="91"/>
      <c r="L77" s="91"/>
      <c r="M77" s="91"/>
      <c r="N77" s="91"/>
      <c r="O77" s="91"/>
      <c r="P77" s="91"/>
    </row>
    <row r="78" ht="15.75" customHeight="1" spans="1:18">
      <c r="A78" s="202"/>
      <c r="B78" s="168" t="s">
        <v>271</v>
      </c>
      <c r="C78" s="168"/>
      <c r="D78" s="168"/>
      <c r="E78" s="203">
        <f>E76+E34</f>
        <v>8201.5573104</v>
      </c>
      <c r="F78" s="203">
        <f>F76+F34</f>
        <v>10342.731032</v>
      </c>
      <c r="G78" s="203">
        <f t="shared" ref="G78:I78" si="15">G76+G34</f>
        <v>8201.5573104</v>
      </c>
      <c r="H78" s="203">
        <f t="shared" si="15"/>
        <v>7662.850685912</v>
      </c>
      <c r="I78" s="203">
        <f t="shared" si="15"/>
        <v>3929.39395166</v>
      </c>
      <c r="J78" s="91"/>
      <c r="K78" s="91"/>
      <c r="L78" s="91"/>
      <c r="M78" s="91"/>
      <c r="N78" s="91"/>
      <c r="O78" s="91"/>
      <c r="P78" s="91"/>
    </row>
    <row r="79" ht="15.75" customHeight="1" spans="1:18">
      <c r="A79" s="2"/>
      <c r="B79" s="204"/>
      <c r="C79" s="95"/>
      <c r="D79" s="197"/>
      <c r="E79" s="197"/>
      <c r="F79" s="8"/>
      <c r="G79" s="91"/>
      <c r="H79" s="91"/>
      <c r="I79" s="91"/>
      <c r="J79" s="91"/>
      <c r="K79" s="91"/>
      <c r="L79" s="91"/>
      <c r="M79" s="91"/>
      <c r="N79" s="91"/>
      <c r="O79" s="91"/>
      <c r="P79" s="91"/>
      <c r="Q79" s="91"/>
      <c r="R79" s="91"/>
    </row>
    <row r="80" ht="57.75" customHeight="1" spans="1:18">
      <c r="A80" s="157" t="s">
        <v>272</v>
      </c>
      <c r="B80" s="10"/>
      <c r="C80" s="10"/>
      <c r="D80" s="10"/>
      <c r="E80" s="128" t="str">
        <f>$B$20</f>
        <v>Tradutor e Intérprete de Línguas Superior </v>
      </c>
      <c r="F80" s="128" t="str">
        <f>$B$21</f>
        <v>Tradutor e Intérprete de Línguas Mestrado/Doutorado</v>
      </c>
      <c r="G80" s="128" t="str">
        <f>$B$22</f>
        <v>Transcritor de Sistema Braile / Ledor</v>
      </c>
      <c r="H80" s="128" t="str">
        <f>$B$23</f>
        <v>PEEI e Psicopedagogo</v>
      </c>
      <c r="I80" s="128" t="str">
        <f>$B$24</f>
        <v>Cuidador de Alunos</v>
      </c>
      <c r="J80" s="91"/>
      <c r="K80" s="91"/>
      <c r="L80" s="91"/>
      <c r="M80" s="91"/>
      <c r="N80" s="91"/>
      <c r="O80" s="91"/>
      <c r="P80" s="91"/>
    </row>
    <row r="81" ht="15.75" customHeight="1" spans="1:18">
      <c r="A81" s="205">
        <v>3</v>
      </c>
      <c r="B81" s="206" t="s">
        <v>273</v>
      </c>
      <c r="C81" s="207"/>
      <c r="D81" s="208"/>
      <c r="E81" s="163" t="s">
        <v>217</v>
      </c>
      <c r="F81" s="163" t="s">
        <v>217</v>
      </c>
      <c r="G81" s="163" t="s">
        <v>217</v>
      </c>
      <c r="H81" s="163" t="s">
        <v>217</v>
      </c>
      <c r="I81" s="163" t="s">
        <v>217</v>
      </c>
      <c r="J81" s="91"/>
      <c r="K81" s="91"/>
      <c r="L81" s="91"/>
      <c r="M81" s="91"/>
      <c r="N81" s="91"/>
      <c r="O81" s="91"/>
      <c r="P81" s="91"/>
    </row>
    <row r="82" ht="15.75" customHeight="1" spans="1:18">
      <c r="A82" s="16" t="s">
        <v>218</v>
      </c>
      <c r="B82" s="190" t="s">
        <v>274</v>
      </c>
      <c r="C82" s="191"/>
      <c r="D82" s="209">
        <f>((1/12)*5%)</f>
        <v>0.00416666666666667</v>
      </c>
      <c r="E82" s="210">
        <f>(E78)*D82</f>
        <v>34.17315546</v>
      </c>
      <c r="F82" s="210">
        <f>(F78)*D82</f>
        <v>43.0947126333334</v>
      </c>
      <c r="G82" s="210">
        <f>(G78)*D82</f>
        <v>34.17315546</v>
      </c>
      <c r="H82" s="210">
        <f>(H78)*D82</f>
        <v>31.9285445246334</v>
      </c>
      <c r="I82" s="210">
        <f>(I78)*D82</f>
        <v>16.3724747985833</v>
      </c>
      <c r="J82" s="91"/>
      <c r="K82" s="91"/>
      <c r="L82" s="91"/>
      <c r="M82" s="91"/>
      <c r="N82" s="91"/>
      <c r="O82" s="91"/>
      <c r="P82" s="91"/>
    </row>
    <row r="83" ht="15.75" customHeight="1" spans="1:18">
      <c r="A83" s="16" t="s">
        <v>220</v>
      </c>
      <c r="B83" s="190" t="s">
        <v>275</v>
      </c>
      <c r="C83" s="191"/>
      <c r="D83" s="211">
        <v>0.08</v>
      </c>
      <c r="E83" s="210">
        <f>E82*D83</f>
        <v>2.7338524368</v>
      </c>
      <c r="F83" s="210">
        <f>F82*D83</f>
        <v>3.44757701066667</v>
      </c>
      <c r="G83" s="210">
        <f>G82*D83</f>
        <v>2.7338524368</v>
      </c>
      <c r="H83" s="210">
        <f>H82*D83</f>
        <v>2.55428356197067</v>
      </c>
      <c r="I83" s="210">
        <f>I82*D83</f>
        <v>1.30979798388667</v>
      </c>
      <c r="J83" s="91"/>
      <c r="K83" s="91"/>
      <c r="L83" s="91"/>
      <c r="M83" s="91"/>
      <c r="N83" s="91"/>
      <c r="O83" s="91"/>
      <c r="P83" s="91"/>
    </row>
    <row r="84" ht="15.75" customHeight="1" spans="1:18">
      <c r="A84" s="16" t="s">
        <v>222</v>
      </c>
      <c r="B84" s="190" t="s">
        <v>276</v>
      </c>
      <c r="C84" s="191"/>
      <c r="D84" s="212">
        <f>(8%*40%*5%)</f>
        <v>0.0016</v>
      </c>
      <c r="E84" s="210">
        <f>(E78)*D84</f>
        <v>13.12249169664</v>
      </c>
      <c r="F84" s="210">
        <f>(F78)*D84</f>
        <v>16.5483696512</v>
      </c>
      <c r="G84" s="210">
        <f>(G78)*D84</f>
        <v>13.12249169664</v>
      </c>
      <c r="H84" s="210">
        <f>(H78)*D84</f>
        <v>12.2605610974592</v>
      </c>
      <c r="I84" s="210">
        <f>(I78)*D84</f>
        <v>6.287030322656</v>
      </c>
      <c r="J84" s="91"/>
      <c r="K84" s="91"/>
      <c r="L84" s="91"/>
      <c r="M84" s="91"/>
      <c r="N84" s="91"/>
      <c r="O84" s="91"/>
      <c r="P84" s="91"/>
    </row>
    <row r="85" ht="15.75" customHeight="1" spans="1:18">
      <c r="A85" s="16" t="s">
        <v>224</v>
      </c>
      <c r="B85" s="190" t="s">
        <v>277</v>
      </c>
      <c r="C85" s="191"/>
      <c r="D85" s="213">
        <f>((7/30)/12)*100%</f>
        <v>0.0194444444444444</v>
      </c>
      <c r="E85" s="210">
        <f>(E78)*D85</f>
        <v>159.47472548</v>
      </c>
      <c r="F85" s="210">
        <f>(F78)*D85</f>
        <v>201.108658955555</v>
      </c>
      <c r="G85" s="210">
        <f>(G78)*D85</f>
        <v>159.47472548</v>
      </c>
      <c r="H85" s="210">
        <f>(H78)*D85</f>
        <v>148.999874448289</v>
      </c>
      <c r="I85" s="210">
        <f>(I78)*D85</f>
        <v>76.4048823933887</v>
      </c>
      <c r="J85" s="91"/>
      <c r="K85" s="91"/>
      <c r="L85" s="91"/>
      <c r="M85" s="91"/>
      <c r="N85" s="91"/>
      <c r="O85" s="91"/>
      <c r="P85" s="91"/>
    </row>
    <row r="86" ht="27.75" customHeight="1" spans="1:18">
      <c r="A86" s="16" t="s">
        <v>226</v>
      </c>
      <c r="B86" s="190" t="s">
        <v>278</v>
      </c>
      <c r="C86" s="191"/>
      <c r="D86" s="212">
        <v>0.398</v>
      </c>
      <c r="E86" s="214">
        <f>E85*D86</f>
        <v>63.4709407410399</v>
      </c>
      <c r="F86" s="214">
        <f>F85*D86</f>
        <v>80.0412462643109</v>
      </c>
      <c r="G86" s="214">
        <f>G85*D86</f>
        <v>63.4709407410399</v>
      </c>
      <c r="H86" s="214">
        <f>H85*D86</f>
        <v>59.3019500304188</v>
      </c>
      <c r="I86" s="214">
        <f>I85*D86</f>
        <v>30.4091431925687</v>
      </c>
      <c r="J86" s="91"/>
      <c r="K86" s="91"/>
      <c r="L86" s="91"/>
      <c r="M86" s="91"/>
      <c r="N86" s="91"/>
      <c r="O86" s="91"/>
      <c r="P86" s="91"/>
    </row>
    <row r="87" ht="27.75" customHeight="1" spans="1:18">
      <c r="A87" s="16" t="s">
        <v>228</v>
      </c>
      <c r="B87" s="190" t="s">
        <v>279</v>
      </c>
      <c r="C87" s="191"/>
      <c r="D87" s="212">
        <f>8%*40%*100%</f>
        <v>0.032</v>
      </c>
      <c r="E87" s="210">
        <f>(E78)*D87</f>
        <v>262.4498339328</v>
      </c>
      <c r="F87" s="210">
        <f>(F78)*D87</f>
        <v>330.967393024</v>
      </c>
      <c r="G87" s="210">
        <f>(G78)*D87</f>
        <v>262.4498339328</v>
      </c>
      <c r="H87" s="210">
        <f>(H78)*D87</f>
        <v>245.211221949184</v>
      </c>
      <c r="I87" s="210">
        <f>(I78)*D87</f>
        <v>125.74060645312</v>
      </c>
      <c r="J87" s="91"/>
      <c r="K87" s="91"/>
      <c r="L87" s="91"/>
      <c r="M87" s="91"/>
      <c r="N87" s="91"/>
      <c r="O87" s="91"/>
      <c r="P87" s="91"/>
    </row>
    <row r="88" ht="15.75" customHeight="1" spans="1:18">
      <c r="A88" s="150"/>
      <c r="B88" s="215" t="s">
        <v>254</v>
      </c>
      <c r="C88" s="215"/>
      <c r="D88" s="216"/>
      <c r="E88" s="217">
        <f>SUM(E82:E87)</f>
        <v>535.42499974728</v>
      </c>
      <c r="F88" s="217">
        <f t="shared" ref="F88" si="16">SUM(F82:F87)</f>
        <v>675.207957539066</v>
      </c>
      <c r="G88" s="217">
        <f t="shared" ref="G88:I88" si="17">SUM(G82:G87)</f>
        <v>535.42499974728</v>
      </c>
      <c r="H88" s="217">
        <f t="shared" si="17"/>
        <v>500.256435611955</v>
      </c>
      <c r="I88" s="217">
        <f t="shared" si="17"/>
        <v>256.523935144203</v>
      </c>
      <c r="J88" s="91"/>
      <c r="K88" s="91"/>
      <c r="L88" s="91"/>
      <c r="M88" s="91"/>
      <c r="N88" s="91"/>
      <c r="O88" s="91"/>
      <c r="P88" s="91"/>
    </row>
    <row r="89" ht="15.75" customHeight="1" spans="1:18">
      <c r="A89" s="2"/>
      <c r="B89" s="218"/>
      <c r="C89" s="219"/>
      <c r="D89" s="220"/>
      <c r="E89" s="217"/>
      <c r="F89" s="217"/>
      <c r="G89" s="217"/>
      <c r="H89" s="217"/>
      <c r="I89" s="217"/>
      <c r="J89" s="91"/>
      <c r="K89" s="91"/>
      <c r="L89" s="91"/>
      <c r="M89" s="91"/>
      <c r="N89" s="91"/>
      <c r="O89" s="91"/>
      <c r="P89" s="91"/>
    </row>
    <row r="90" ht="15.75" customHeight="1" spans="1:18">
      <c r="A90" s="2"/>
      <c r="B90" s="221" t="s">
        <v>280</v>
      </c>
      <c r="C90" s="222"/>
      <c r="D90" s="223"/>
      <c r="E90" s="224">
        <f>E34+E76+E88</f>
        <v>8736.98231014728</v>
      </c>
      <c r="F90" s="225">
        <f>F34+F76+F88</f>
        <v>11017.9389895391</v>
      </c>
      <c r="G90" s="225">
        <f t="shared" ref="G90:I90" si="18">G34+G76+G88</f>
        <v>8736.98231014728</v>
      </c>
      <c r="H90" s="225">
        <f t="shared" si="18"/>
        <v>8163.10712152395</v>
      </c>
      <c r="I90" s="225">
        <f t="shared" si="18"/>
        <v>4185.9178868042</v>
      </c>
      <c r="J90" s="91"/>
      <c r="K90" s="91"/>
      <c r="L90" s="91"/>
      <c r="M90" s="91"/>
      <c r="N90" s="91"/>
      <c r="O90" s="91"/>
      <c r="P90" s="91"/>
      <c r="Q90" s="91"/>
      <c r="R90" s="91"/>
    </row>
    <row r="91" ht="15.75" customHeight="1" spans="1:18">
      <c r="A91" s="2"/>
      <c r="B91" s="2"/>
      <c r="C91" s="127"/>
      <c r="D91" s="2"/>
      <c r="E91" s="2"/>
      <c r="F91" s="8"/>
      <c r="G91" s="91"/>
      <c r="H91" s="91"/>
      <c r="I91" s="91"/>
      <c r="J91" s="91"/>
      <c r="K91" s="91"/>
      <c r="L91" s="91"/>
      <c r="M91" s="91"/>
      <c r="N91" s="91"/>
      <c r="O91" s="91"/>
      <c r="P91" s="91"/>
      <c r="Q91" s="91"/>
      <c r="R91" s="91"/>
    </row>
    <row r="92" ht="51" customHeight="1" spans="1:18">
      <c r="A92" s="157" t="s">
        <v>281</v>
      </c>
      <c r="B92" s="10"/>
      <c r="C92" s="10"/>
      <c r="D92" s="10"/>
      <c r="E92" s="128" t="str">
        <f>$B$20</f>
        <v>Tradutor e Intérprete de Línguas Superior </v>
      </c>
      <c r="F92" s="128" t="str">
        <f>$B$21</f>
        <v>Tradutor e Intérprete de Línguas Mestrado/Doutorado</v>
      </c>
      <c r="G92" s="128" t="str">
        <f>$B$22</f>
        <v>Transcritor de Sistema Braile / Ledor</v>
      </c>
      <c r="H92" s="128" t="str">
        <f>$B$23</f>
        <v>PEEI e Psicopedagogo</v>
      </c>
      <c r="I92" s="128" t="str">
        <f>$B$24</f>
        <v>Cuidador de Alunos</v>
      </c>
      <c r="J92" s="91"/>
      <c r="K92" s="91"/>
      <c r="L92" s="91"/>
      <c r="M92" s="91"/>
      <c r="N92" s="91"/>
      <c r="O92" s="91"/>
      <c r="P92" s="91"/>
    </row>
    <row r="93" ht="15.75" customHeight="1" spans="1:18">
      <c r="A93" s="130" t="s">
        <v>282</v>
      </c>
      <c r="B93" s="206" t="s">
        <v>283</v>
      </c>
      <c r="C93" s="207"/>
      <c r="D93" s="208"/>
      <c r="E93" s="163" t="s">
        <v>217</v>
      </c>
      <c r="F93" s="163" t="s">
        <v>217</v>
      </c>
      <c r="G93" s="163" t="s">
        <v>217</v>
      </c>
      <c r="H93" s="163" t="s">
        <v>217</v>
      </c>
      <c r="I93" s="163" t="s">
        <v>217</v>
      </c>
      <c r="J93" s="91"/>
      <c r="K93" s="91"/>
      <c r="L93" s="91"/>
      <c r="M93" s="91"/>
      <c r="N93" s="91"/>
      <c r="O93" s="91"/>
      <c r="P93" s="91"/>
    </row>
    <row r="94" ht="15.75" customHeight="1" spans="1:18">
      <c r="A94" s="16" t="s">
        <v>218</v>
      </c>
      <c r="B94" s="190" t="s">
        <v>284</v>
      </c>
      <c r="C94" s="191"/>
      <c r="D94" s="226">
        <f>((1+1/3)/12)/12</f>
        <v>0.00925925925925926</v>
      </c>
      <c r="E94" s="210">
        <f>(E90)*D94</f>
        <v>80.8979843532156</v>
      </c>
      <c r="F94" s="210">
        <f>(F90)*D94</f>
        <v>102.017953606843</v>
      </c>
      <c r="G94" s="210">
        <f>(G90)*D94</f>
        <v>80.8979843532156</v>
      </c>
      <c r="H94" s="210">
        <f>(H90)*D94</f>
        <v>75.5843251992959</v>
      </c>
      <c r="I94" s="210">
        <f>(I90)*D94</f>
        <v>38.7584989518908</v>
      </c>
      <c r="J94" s="91"/>
      <c r="K94" s="91"/>
      <c r="L94" s="91"/>
      <c r="M94" s="91"/>
      <c r="N94" s="91"/>
      <c r="O94" s="91"/>
      <c r="P94" s="91"/>
    </row>
    <row r="95" ht="15.75" customHeight="1" spans="1:18">
      <c r="A95" s="16" t="s">
        <v>220</v>
      </c>
      <c r="B95" s="190" t="s">
        <v>285</v>
      </c>
      <c r="C95" s="191"/>
      <c r="D95" s="226">
        <f>((2.96/30)/12)</f>
        <v>0.00822222222222222</v>
      </c>
      <c r="E95" s="210">
        <f>(E90)*D95</f>
        <v>71.8374101056554</v>
      </c>
      <c r="F95" s="210">
        <f>(F90)*D95</f>
        <v>90.5919428028767</v>
      </c>
      <c r="G95" s="210">
        <f>(G90)*D95</f>
        <v>71.8374101056554</v>
      </c>
      <c r="H95" s="210">
        <f>(H90)*D95</f>
        <v>67.1188807769747</v>
      </c>
      <c r="I95" s="210">
        <f>(I90)*D95</f>
        <v>34.417547069279</v>
      </c>
      <c r="J95" s="91"/>
      <c r="K95" s="91"/>
      <c r="L95" s="91"/>
      <c r="M95" s="91"/>
      <c r="N95" s="91"/>
      <c r="O95" s="91"/>
      <c r="P95" s="91"/>
    </row>
    <row r="96" ht="15.75" customHeight="1" spans="1:18">
      <c r="A96" s="16" t="s">
        <v>222</v>
      </c>
      <c r="B96" s="190" t="s">
        <v>286</v>
      </c>
      <c r="C96" s="191"/>
      <c r="D96" s="227">
        <f>((5/30)/12)*1.5%</f>
        <v>0.000208333333333333</v>
      </c>
      <c r="E96" s="210">
        <f>E90*D96</f>
        <v>1.82020464794735</v>
      </c>
      <c r="F96" s="210">
        <f>F87*D96</f>
        <v>0.0689515402133332</v>
      </c>
      <c r="G96" s="210">
        <f>G87*D96</f>
        <v>0.0546770487359999</v>
      </c>
      <c r="H96" s="210">
        <f>H87*D96</f>
        <v>0.0510856712394133</v>
      </c>
      <c r="I96" s="210">
        <f>I87*D96</f>
        <v>0.0261959596777333</v>
      </c>
      <c r="J96" s="91"/>
      <c r="K96" s="91"/>
      <c r="L96" s="91"/>
      <c r="M96" s="91"/>
      <c r="N96" s="91"/>
      <c r="O96" s="91"/>
      <c r="P96" s="91"/>
    </row>
    <row r="97" ht="15.75" customHeight="1" spans="1:18">
      <c r="A97" s="16" t="s">
        <v>224</v>
      </c>
      <c r="B97" s="190" t="s">
        <v>287</v>
      </c>
      <c r="C97" s="191"/>
      <c r="D97" s="213">
        <f>((15/30)/12)*0.78%</f>
        <v>0.000325</v>
      </c>
      <c r="E97" s="210">
        <f>E90*D97</f>
        <v>2.83951925079787</v>
      </c>
      <c r="F97" s="210">
        <f>F90*D97</f>
        <v>3.5808301716002</v>
      </c>
      <c r="G97" s="210">
        <f>G90*D97</f>
        <v>2.83951925079787</v>
      </c>
      <c r="H97" s="210">
        <f>H90*D97</f>
        <v>2.65300981449528</v>
      </c>
      <c r="I97" s="210">
        <f>I90*D97</f>
        <v>1.36042331321137</v>
      </c>
      <c r="J97" s="91"/>
      <c r="K97" s="91"/>
      <c r="L97" s="91"/>
      <c r="M97" s="91"/>
      <c r="N97" s="91"/>
      <c r="O97" s="91"/>
      <c r="P97" s="91"/>
    </row>
    <row r="98" ht="15.75" customHeight="1" spans="1:18">
      <c r="A98" s="16" t="s">
        <v>226</v>
      </c>
      <c r="B98" s="190" t="s">
        <v>288</v>
      </c>
      <c r="C98" s="191"/>
      <c r="D98" s="228">
        <f>((4/12))/12*0.675%</f>
        <v>0.0001875</v>
      </c>
      <c r="E98" s="210">
        <f>E90*D98</f>
        <v>1.63818418315261</v>
      </c>
      <c r="F98" s="210">
        <f>F90*D98</f>
        <v>2.06586356053857</v>
      </c>
      <c r="G98" s="210">
        <f>G90*D98</f>
        <v>1.63818418315261</v>
      </c>
      <c r="H98" s="210">
        <f>H90*D98</f>
        <v>1.53058258528574</v>
      </c>
      <c r="I98" s="210">
        <f>I90*D98</f>
        <v>0.784859603775788</v>
      </c>
      <c r="J98" s="91"/>
      <c r="K98" s="91"/>
      <c r="L98" s="91"/>
      <c r="M98" s="91"/>
      <c r="N98" s="91"/>
      <c r="O98" s="91"/>
      <c r="P98" s="91"/>
    </row>
    <row r="99" ht="15.75" customHeight="1" spans="1:18">
      <c r="A99" s="16" t="s">
        <v>228</v>
      </c>
      <c r="B99" s="190" t="s">
        <v>289</v>
      </c>
      <c r="C99" s="191"/>
      <c r="D99" s="229"/>
      <c r="E99" s="230"/>
      <c r="F99" s="231"/>
      <c r="G99" s="231"/>
      <c r="H99" s="231"/>
      <c r="I99" s="231"/>
      <c r="J99" s="91"/>
      <c r="K99" s="91"/>
      <c r="L99" s="91"/>
      <c r="M99" s="91"/>
      <c r="N99" s="91"/>
      <c r="O99" s="91"/>
      <c r="P99" s="91"/>
    </row>
    <row r="100" ht="15.75" customHeight="1" spans="1:18">
      <c r="A100" s="150"/>
      <c r="B100" s="232" t="s">
        <v>254</v>
      </c>
      <c r="C100" s="233"/>
      <c r="D100" s="234"/>
      <c r="E100" s="184">
        <f t="shared" ref="E100:F100" si="19">SUM(E94:E99)</f>
        <v>159.033302540769</v>
      </c>
      <c r="F100" s="184">
        <f t="shared" si="19"/>
        <v>198.325541682072</v>
      </c>
      <c r="G100" s="184">
        <f t="shared" ref="G100:I100" si="20">SUM(G94:G99)</f>
        <v>157.267774941557</v>
      </c>
      <c r="H100" s="184">
        <f t="shared" si="20"/>
        <v>146.937884047291</v>
      </c>
      <c r="I100" s="184">
        <f t="shared" si="20"/>
        <v>75.3475248978347</v>
      </c>
      <c r="J100" s="91"/>
      <c r="K100" s="91"/>
      <c r="L100" s="91"/>
      <c r="M100" s="91"/>
      <c r="N100" s="91"/>
      <c r="O100" s="91"/>
      <c r="P100" s="91"/>
    </row>
    <row r="101" ht="15.75" customHeight="1" spans="1:18">
      <c r="A101" s="2"/>
      <c r="B101" s="2"/>
      <c r="C101" s="127"/>
      <c r="D101" s="2"/>
      <c r="E101" s="2"/>
      <c r="F101" s="8"/>
      <c r="G101" s="91"/>
      <c r="H101" s="91"/>
      <c r="I101" s="91"/>
      <c r="J101" s="91"/>
      <c r="K101" s="91"/>
      <c r="L101" s="91"/>
      <c r="M101" s="91"/>
      <c r="N101" s="91"/>
      <c r="O101" s="91"/>
      <c r="P101" s="91"/>
      <c r="Q101" s="91"/>
      <c r="R101" s="91"/>
    </row>
    <row r="102" ht="15.75" customHeight="1" spans="1:18">
      <c r="A102" s="2"/>
      <c r="B102" s="2"/>
      <c r="C102" s="127"/>
      <c r="D102" s="2"/>
      <c r="E102" s="2"/>
      <c r="F102" s="8"/>
      <c r="G102" s="91"/>
      <c r="H102" s="91"/>
      <c r="I102" s="91"/>
      <c r="J102" s="91"/>
      <c r="K102" s="91"/>
      <c r="L102" s="91"/>
      <c r="M102" s="91"/>
      <c r="N102" s="91"/>
      <c r="O102" s="91"/>
      <c r="P102" s="91"/>
      <c r="Q102" s="91"/>
      <c r="R102" s="91"/>
    </row>
    <row r="103" ht="87" customHeight="1" spans="1:18">
      <c r="A103" s="157" t="s">
        <v>290</v>
      </c>
      <c r="B103" s="10"/>
      <c r="C103" s="10"/>
      <c r="D103" s="10"/>
      <c r="E103" s="128" t="str">
        <f>$B$20</f>
        <v>Tradutor e Intérprete de Línguas Superior </v>
      </c>
      <c r="F103" s="128" t="str">
        <f>$B$21</f>
        <v>Tradutor e Intérprete de Línguas Mestrado/Doutorado</v>
      </c>
      <c r="G103" s="128" t="str">
        <f>$B$22</f>
        <v>Transcritor de Sistema Braile / Ledor</v>
      </c>
      <c r="H103" s="128" t="str">
        <f>$B$23</f>
        <v>PEEI e Psicopedagogo</v>
      </c>
      <c r="I103" s="128" t="str">
        <f>$B$24</f>
        <v>Cuidador de Alunos</v>
      </c>
      <c r="J103" s="91"/>
      <c r="K103" s="91"/>
      <c r="L103" s="91"/>
      <c r="M103" s="91"/>
      <c r="N103" s="91"/>
      <c r="O103" s="91"/>
      <c r="P103" s="91"/>
    </row>
    <row r="104" ht="15.75" customHeight="1" spans="1:18">
      <c r="A104" s="235">
        <v>4</v>
      </c>
      <c r="B104" s="131" t="s">
        <v>291</v>
      </c>
      <c r="C104" s="131"/>
      <c r="D104" s="132"/>
      <c r="E104" s="199" t="s">
        <v>268</v>
      </c>
      <c r="F104" s="199" t="s">
        <v>268</v>
      </c>
      <c r="G104" s="199" t="s">
        <v>268</v>
      </c>
      <c r="H104" s="199" t="s">
        <v>268</v>
      </c>
      <c r="I104" s="199" t="s">
        <v>268</v>
      </c>
      <c r="J104" s="91"/>
      <c r="K104" s="91"/>
      <c r="L104" s="91"/>
      <c r="M104" s="91"/>
      <c r="N104" s="91"/>
      <c r="O104" s="91"/>
      <c r="P104" s="91"/>
    </row>
    <row r="105" ht="15.75" customHeight="1" spans="1:18">
      <c r="A105" s="198" t="s">
        <v>282</v>
      </c>
      <c r="B105" s="136" t="s">
        <v>292</v>
      </c>
      <c r="C105" s="136"/>
      <c r="D105" s="132"/>
      <c r="E105" s="200">
        <f t="shared" ref="E105:F105" si="21">E100</f>
        <v>159.033302540769</v>
      </c>
      <c r="F105" s="200">
        <f t="shared" si="21"/>
        <v>198.325541682072</v>
      </c>
      <c r="G105" s="200">
        <f t="shared" ref="G105:I105" si="22">G100</f>
        <v>157.267774941557</v>
      </c>
      <c r="H105" s="200">
        <f t="shared" si="22"/>
        <v>146.937884047291</v>
      </c>
      <c r="I105" s="200">
        <f t="shared" si="22"/>
        <v>75.3475248978347</v>
      </c>
      <c r="J105" s="91"/>
      <c r="K105" s="91"/>
      <c r="L105" s="91"/>
      <c r="M105" s="91"/>
      <c r="N105" s="91"/>
      <c r="O105" s="91"/>
      <c r="P105" s="91"/>
    </row>
    <row r="106" ht="15.75" customHeight="1" spans="1:18">
      <c r="A106" s="198" t="s">
        <v>293</v>
      </c>
      <c r="B106" s="136" t="s">
        <v>294</v>
      </c>
      <c r="C106" s="136"/>
      <c r="D106" s="132"/>
      <c r="E106" s="200">
        <v>0</v>
      </c>
      <c r="F106" s="200">
        <v>0</v>
      </c>
      <c r="G106" s="200">
        <v>0</v>
      </c>
      <c r="H106" s="200">
        <v>0</v>
      </c>
      <c r="I106" s="200">
        <v>0</v>
      </c>
      <c r="J106" s="91"/>
      <c r="K106" s="91"/>
      <c r="L106" s="91"/>
      <c r="M106" s="91"/>
      <c r="N106" s="91"/>
      <c r="O106" s="91"/>
      <c r="P106" s="91"/>
    </row>
    <row r="107" ht="15.75" customHeight="1" spans="1:18">
      <c r="A107" s="150"/>
      <c r="B107" s="151" t="s">
        <v>240</v>
      </c>
      <c r="C107" s="151"/>
      <c r="D107" s="36"/>
      <c r="E107" s="152">
        <f t="shared" ref="E107:F107" si="23">SUM(E105:E106)</f>
        <v>159.033302540769</v>
      </c>
      <c r="F107" s="152">
        <f t="shared" si="23"/>
        <v>198.325541682072</v>
      </c>
      <c r="G107" s="152">
        <f t="shared" ref="G107:I107" si="24">SUM(G105:G106)</f>
        <v>157.267774941557</v>
      </c>
      <c r="H107" s="152">
        <f t="shared" si="24"/>
        <v>146.937884047291</v>
      </c>
      <c r="I107" s="152">
        <f t="shared" si="24"/>
        <v>75.3475248978347</v>
      </c>
      <c r="J107" s="91"/>
      <c r="K107" s="91"/>
      <c r="L107" s="91"/>
      <c r="M107" s="91"/>
      <c r="N107" s="91"/>
      <c r="O107" s="91"/>
      <c r="P107" s="91"/>
    </row>
    <row r="108" ht="15.75" customHeight="1" spans="1:18">
      <c r="A108" s="2"/>
      <c r="B108" s="2"/>
      <c r="C108" s="127"/>
      <c r="D108" s="2"/>
      <c r="E108" s="2"/>
      <c r="F108" s="2"/>
      <c r="G108" s="91"/>
      <c r="H108" s="91"/>
      <c r="I108" s="91"/>
      <c r="J108" s="91"/>
      <c r="K108" s="91"/>
      <c r="L108" s="91"/>
      <c r="M108" s="91"/>
      <c r="N108" s="91"/>
      <c r="O108" s="91"/>
      <c r="P108" s="91"/>
      <c r="Q108" s="91"/>
      <c r="R108" s="91"/>
    </row>
    <row r="109" ht="81.75" customHeight="1" spans="1:18">
      <c r="A109" s="157" t="s">
        <v>295</v>
      </c>
      <c r="B109" s="10"/>
      <c r="C109" s="10"/>
      <c r="D109" s="10"/>
      <c r="E109" s="128" t="str">
        <f>$B$20</f>
        <v>Tradutor e Intérprete de Línguas Superior </v>
      </c>
      <c r="F109" s="128" t="str">
        <f>$B$21</f>
        <v>Tradutor e Intérprete de Línguas Mestrado/Doutorado</v>
      </c>
      <c r="G109" s="128" t="str">
        <f>$B$22</f>
        <v>Transcritor de Sistema Braile / Ledor</v>
      </c>
      <c r="H109" s="128" t="str">
        <f>$B$23</f>
        <v>PEEI e Psicopedagogo</v>
      </c>
      <c r="I109" s="128" t="str">
        <f>$B$24</f>
        <v>Cuidador de Alunos</v>
      </c>
      <c r="J109" s="91"/>
      <c r="K109" s="91"/>
      <c r="L109" s="91"/>
      <c r="M109" s="91"/>
      <c r="N109" s="91"/>
      <c r="O109" s="91"/>
      <c r="P109" s="91"/>
    </row>
    <row r="110" ht="15.75" customHeight="1" spans="1:18">
      <c r="A110" s="205">
        <v>5</v>
      </c>
      <c r="B110" s="131" t="s">
        <v>296</v>
      </c>
      <c r="C110" s="131"/>
      <c r="D110" s="132"/>
      <c r="E110" s="133" t="s">
        <v>217</v>
      </c>
      <c r="F110" s="133" t="s">
        <v>217</v>
      </c>
      <c r="G110" s="133" t="s">
        <v>217</v>
      </c>
      <c r="H110" s="133" t="s">
        <v>217</v>
      </c>
      <c r="I110" s="133" t="s">
        <v>217</v>
      </c>
      <c r="J110" s="91"/>
      <c r="K110" s="91"/>
      <c r="L110" s="91"/>
      <c r="M110" s="91"/>
      <c r="N110" s="91"/>
      <c r="O110" s="91"/>
      <c r="P110" s="91"/>
    </row>
    <row r="111" ht="15.75" customHeight="1" spans="1:18">
      <c r="A111" s="16" t="s">
        <v>218</v>
      </c>
      <c r="B111" s="136" t="s">
        <v>297</v>
      </c>
      <c r="C111" s="136"/>
      <c r="D111" s="132"/>
      <c r="E111" s="236">
        <f>'Anexo III-B Uniformes'!E13</f>
        <v>41.7208333333333</v>
      </c>
      <c r="F111" s="236">
        <f>'Anexo III-B Uniformes'!E13</f>
        <v>41.7208333333333</v>
      </c>
      <c r="G111" s="236">
        <f>'Anexo III-B Uniformes'!E13</f>
        <v>41.7208333333333</v>
      </c>
      <c r="H111" s="236">
        <f>'Anexo III-B Uniformes'!E13</f>
        <v>41.7208333333333</v>
      </c>
      <c r="I111" s="236">
        <f>'Anexo III-B Uniformes'!E13</f>
        <v>41.7208333333333</v>
      </c>
      <c r="J111" s="91"/>
      <c r="K111" s="91"/>
      <c r="L111" s="91"/>
      <c r="M111" s="91"/>
      <c r="N111" s="91"/>
      <c r="O111" s="91"/>
      <c r="P111" s="91"/>
    </row>
    <row r="112" ht="26.25" customHeight="1" spans="1:18">
      <c r="A112" s="16" t="s">
        <v>220</v>
      </c>
      <c r="B112" s="17" t="s">
        <v>298</v>
      </c>
      <c r="C112" s="17"/>
      <c r="D112" s="132"/>
      <c r="E112" s="236"/>
      <c r="F112" s="236"/>
      <c r="G112" s="236"/>
      <c r="H112" s="236"/>
      <c r="I112" s="236"/>
      <c r="J112" s="91"/>
      <c r="K112" s="91"/>
      <c r="L112" s="91"/>
      <c r="M112" s="91"/>
      <c r="N112" s="91"/>
      <c r="O112" s="91"/>
      <c r="P112" s="91"/>
    </row>
    <row r="113" ht="15.75" customHeight="1" spans="1:18">
      <c r="A113" s="16" t="s">
        <v>222</v>
      </c>
      <c r="B113" s="136" t="s">
        <v>299</v>
      </c>
      <c r="C113" s="136"/>
      <c r="D113" s="132"/>
      <c r="E113" s="237">
        <f>'Anexo III-A Equip.'!F12</f>
        <v>3.96808333333333</v>
      </c>
      <c r="F113" s="237"/>
      <c r="G113" s="237"/>
      <c r="H113" s="237"/>
      <c r="I113" s="237"/>
      <c r="J113" s="91"/>
      <c r="K113" s="91"/>
      <c r="L113" s="91"/>
      <c r="M113" s="91"/>
      <c r="N113" s="91"/>
      <c r="O113" s="91"/>
      <c r="P113" s="91"/>
    </row>
    <row r="114" ht="15.75" customHeight="1" spans="1:18">
      <c r="A114" s="16" t="s">
        <v>224</v>
      </c>
      <c r="B114" s="136" t="s">
        <v>300</v>
      </c>
      <c r="C114" s="136"/>
      <c r="D114" s="132"/>
      <c r="E114" s="238"/>
      <c r="F114" s="238"/>
      <c r="G114" s="238"/>
      <c r="H114" s="238"/>
      <c r="I114" s="238"/>
      <c r="J114" s="91"/>
      <c r="K114" s="91"/>
      <c r="L114" s="91"/>
      <c r="M114" s="91"/>
      <c r="N114" s="91"/>
      <c r="O114" s="91"/>
      <c r="P114" s="91"/>
    </row>
    <row r="115" ht="15.75" customHeight="1" spans="1:18">
      <c r="A115" s="239"/>
      <c r="B115" s="151" t="s">
        <v>301</v>
      </c>
      <c r="C115" s="151"/>
      <c r="D115" s="36"/>
      <c r="E115" s="240">
        <f t="shared" ref="E115:F115" si="25">SUM(E111:E114)</f>
        <v>45.6889166666667</v>
      </c>
      <c r="F115" s="240">
        <f t="shared" si="25"/>
        <v>41.7208333333333</v>
      </c>
      <c r="G115" s="240">
        <f t="shared" ref="G115:I115" si="26">SUM(G111:G114)</f>
        <v>41.7208333333333</v>
      </c>
      <c r="H115" s="240">
        <f t="shared" si="26"/>
        <v>41.7208333333333</v>
      </c>
      <c r="I115" s="240">
        <f t="shared" si="26"/>
        <v>41.7208333333333</v>
      </c>
      <c r="J115" s="91"/>
      <c r="K115" s="91"/>
      <c r="L115" s="91"/>
      <c r="M115" s="91"/>
      <c r="N115" s="91"/>
      <c r="O115" s="91"/>
      <c r="P115" s="91"/>
    </row>
    <row r="116" ht="15.75" customHeight="1" spans="1:18">
      <c r="A116" s="241"/>
      <c r="B116" s="154"/>
      <c r="C116" s="154"/>
      <c r="D116" s="97"/>
      <c r="E116" s="242"/>
      <c r="F116" s="242"/>
      <c r="G116" s="242"/>
      <c r="H116" s="242"/>
      <c r="I116" s="242"/>
      <c r="J116" s="91"/>
      <c r="K116" s="91"/>
      <c r="L116" s="91"/>
      <c r="M116" s="91"/>
      <c r="N116" s="91"/>
      <c r="O116" s="91"/>
      <c r="P116" s="91"/>
    </row>
    <row r="117" ht="15.75" customHeight="1" spans="1:18">
      <c r="A117" s="241"/>
      <c r="B117" s="168" t="s">
        <v>302</v>
      </c>
      <c r="C117" s="168"/>
      <c r="D117" s="168"/>
      <c r="E117" s="243">
        <f>E115+E107+E90</f>
        <v>8941.70452935471</v>
      </c>
      <c r="F117" s="243">
        <f>F115+F107+F90</f>
        <v>11257.9853645545</v>
      </c>
      <c r="G117" s="243">
        <f t="shared" ref="G117:I117" si="27">G115+G107+G90</f>
        <v>8935.97091842217</v>
      </c>
      <c r="H117" s="243">
        <f t="shared" si="27"/>
        <v>8351.76583890458</v>
      </c>
      <c r="I117" s="243">
        <f t="shared" si="27"/>
        <v>4302.98624503537</v>
      </c>
      <c r="J117" s="91"/>
      <c r="K117" s="91"/>
      <c r="L117" s="91"/>
      <c r="M117" s="91"/>
      <c r="N117" s="91"/>
      <c r="O117" s="91"/>
      <c r="P117" s="91"/>
    </row>
    <row r="118" ht="15.75" customHeight="1" spans="1:18">
      <c r="A118" s="241"/>
      <c r="B118" s="244"/>
      <c r="C118" s="244"/>
      <c r="D118" s="245"/>
      <c r="E118" s="245"/>
      <c r="F118" s="2"/>
      <c r="G118" s="91"/>
      <c r="H118" s="91"/>
      <c r="I118" s="91"/>
      <c r="J118" s="91"/>
      <c r="K118" s="91"/>
      <c r="L118" s="91"/>
      <c r="M118" s="91"/>
      <c r="N118" s="91"/>
      <c r="O118" s="91"/>
      <c r="P118" s="91"/>
      <c r="Q118" s="91"/>
      <c r="R118" s="91"/>
    </row>
    <row r="119" ht="85.5" customHeight="1" spans="1:18">
      <c r="A119" s="246" t="s">
        <v>303</v>
      </c>
      <c r="B119" s="247"/>
      <c r="C119" s="248"/>
      <c r="D119" s="249"/>
      <c r="E119" s="128" t="str">
        <f>$B$20</f>
        <v>Tradutor e Intérprete de Línguas Superior </v>
      </c>
      <c r="F119" s="128" t="str">
        <f>$B$21</f>
        <v>Tradutor e Intérprete de Línguas Mestrado/Doutorado</v>
      </c>
      <c r="G119" s="128" t="str">
        <f>$B$22</f>
        <v>Transcritor de Sistema Braile / Ledor</v>
      </c>
      <c r="H119" s="128" t="str">
        <f>$B$23</f>
        <v>PEEI e Psicopedagogo</v>
      </c>
      <c r="I119" s="128" t="str">
        <f>$B$24</f>
        <v>Cuidador de Alunos</v>
      </c>
      <c r="J119" s="91"/>
      <c r="K119" s="91"/>
      <c r="L119" s="91"/>
      <c r="M119" s="91"/>
      <c r="N119" s="91"/>
      <c r="O119" s="91"/>
      <c r="P119" s="91"/>
    </row>
    <row r="120" ht="15.75" customHeight="1" spans="1:18">
      <c r="A120" s="205">
        <v>6</v>
      </c>
      <c r="B120" s="208" t="s">
        <v>304</v>
      </c>
      <c r="C120" s="208"/>
      <c r="D120" s="173" t="s">
        <v>245</v>
      </c>
      <c r="E120" s="163" t="s">
        <v>217</v>
      </c>
      <c r="F120" s="163" t="s">
        <v>217</v>
      </c>
      <c r="G120" s="163" t="s">
        <v>217</v>
      </c>
      <c r="H120" s="163" t="s">
        <v>217</v>
      </c>
      <c r="I120" s="163" t="s">
        <v>217</v>
      </c>
      <c r="J120" s="91"/>
      <c r="K120" s="91"/>
      <c r="L120" s="91"/>
      <c r="M120" s="91"/>
      <c r="N120" s="91"/>
      <c r="O120" s="91"/>
      <c r="P120" s="91"/>
    </row>
    <row r="121" ht="15.75" customHeight="1" spans="1:18">
      <c r="A121" s="16" t="s">
        <v>218</v>
      </c>
      <c r="B121" s="17" t="s">
        <v>305</v>
      </c>
      <c r="C121" s="17"/>
      <c r="D121" s="250">
        <v>0.0481</v>
      </c>
      <c r="E121" s="200">
        <f>E117*D121</f>
        <v>430.095987861962</v>
      </c>
      <c r="F121" s="200">
        <f>F117*D121</f>
        <v>541.50909603507</v>
      </c>
      <c r="G121" s="200">
        <f>G117*D121</f>
        <v>429.820201176106</v>
      </c>
      <c r="H121" s="200">
        <f>H117*D121</f>
        <v>401.71993685131</v>
      </c>
      <c r="I121" s="200">
        <f>I117*D121</f>
        <v>206.973638386201</v>
      </c>
      <c r="J121" s="91"/>
      <c r="K121" s="91"/>
      <c r="L121" s="91"/>
      <c r="M121" s="91"/>
      <c r="N121" s="91"/>
      <c r="O121" s="91"/>
      <c r="P121" s="91"/>
    </row>
    <row r="122" ht="15.75" customHeight="1" spans="1:18">
      <c r="A122" s="16" t="s">
        <v>220</v>
      </c>
      <c r="B122" s="17" t="s">
        <v>306</v>
      </c>
      <c r="C122" s="17"/>
      <c r="D122" s="250">
        <v>0.0414</v>
      </c>
      <c r="E122" s="200">
        <f>(E117+E121)*D122</f>
        <v>387.99254141277</v>
      </c>
      <c r="F122" s="200">
        <f>(F117+F121)*D122</f>
        <v>488.499070668407</v>
      </c>
      <c r="G122" s="200">
        <f>(G117+G121)*D122</f>
        <v>387.743752351369</v>
      </c>
      <c r="H122" s="200">
        <f>(H117+H121)*D122</f>
        <v>362.394311116294</v>
      </c>
      <c r="I122" s="200">
        <f>(I117+I121)*D122</f>
        <v>186.712339173653</v>
      </c>
      <c r="J122" s="91"/>
      <c r="K122" s="91"/>
      <c r="L122" s="91"/>
      <c r="M122" s="91"/>
      <c r="N122" s="91"/>
      <c r="O122" s="91"/>
      <c r="P122" s="91"/>
    </row>
    <row r="123" ht="15.75" customHeight="1" spans="1:18">
      <c r="A123" s="16"/>
      <c r="B123" s="251" t="s">
        <v>307</v>
      </c>
      <c r="C123" s="252" t="s">
        <v>308</v>
      </c>
      <c r="D123" s="253"/>
      <c r="E123" s="254">
        <f>E117+E121+E122</f>
        <v>9759.79305862945</v>
      </c>
      <c r="F123" s="254">
        <f>F117+F121+F122</f>
        <v>12287.9935312579</v>
      </c>
      <c r="G123" s="254">
        <f t="shared" ref="G123:I123" si="28">G117+G121+G122</f>
        <v>9753.53487194965</v>
      </c>
      <c r="H123" s="254">
        <f t="shared" si="28"/>
        <v>9115.88008687218</v>
      </c>
      <c r="I123" s="254">
        <f t="shared" si="28"/>
        <v>4696.67222259523</v>
      </c>
      <c r="J123" s="91"/>
      <c r="K123" s="91"/>
      <c r="L123" s="91"/>
      <c r="M123" s="91"/>
      <c r="N123" s="91"/>
      <c r="O123" s="91"/>
      <c r="P123" s="91"/>
    </row>
    <row r="124" ht="15.75" customHeight="1" spans="1:18">
      <c r="A124" s="16"/>
      <c r="B124" s="251"/>
      <c r="C124" s="255">
        <f>9.25+5</f>
        <v>14.25</v>
      </c>
      <c r="D124" s="256">
        <f>+(100-C124)/100</f>
        <v>0.8575</v>
      </c>
      <c r="E124" s="257">
        <f>E123/D124</f>
        <v>11381.6828672064</v>
      </c>
      <c r="F124" s="257">
        <f>F123/D124</f>
        <v>14330.0216107964</v>
      </c>
      <c r="G124" s="257">
        <f>G123/D124</f>
        <v>11374.3846903203</v>
      </c>
      <c r="H124" s="257">
        <f>H123/D124</f>
        <v>10630.7639497052</v>
      </c>
      <c r="I124" s="257">
        <f>I123/D124</f>
        <v>5477.1687727058</v>
      </c>
      <c r="J124" s="91"/>
      <c r="K124" s="91"/>
      <c r="L124" s="91"/>
      <c r="M124" s="91"/>
      <c r="N124" s="91"/>
      <c r="O124" s="91"/>
      <c r="P124" s="91"/>
    </row>
    <row r="125" ht="15.75" customHeight="1" spans="1:18">
      <c r="A125" s="16" t="s">
        <v>222</v>
      </c>
      <c r="B125" s="17" t="s">
        <v>309</v>
      </c>
      <c r="C125" s="17"/>
      <c r="D125" s="258"/>
      <c r="E125" s="162"/>
      <c r="F125" s="162"/>
      <c r="G125" s="162"/>
      <c r="H125" s="162"/>
      <c r="I125" s="162"/>
      <c r="J125" s="259"/>
      <c r="K125" s="91"/>
      <c r="L125" s="91"/>
      <c r="M125" s="91"/>
      <c r="N125" s="91"/>
      <c r="O125" s="91"/>
      <c r="P125" s="91"/>
    </row>
    <row r="126" ht="15.75" customHeight="1" spans="1:18">
      <c r="A126" s="16"/>
      <c r="B126" s="17" t="s">
        <v>310</v>
      </c>
      <c r="C126" s="17"/>
      <c r="D126" s="250">
        <v>0.0925</v>
      </c>
      <c r="E126" s="200">
        <f>E124*D126</f>
        <v>1052.80566521659</v>
      </c>
      <c r="F126" s="200">
        <f>F124*D126</f>
        <v>1325.52699899867</v>
      </c>
      <c r="G126" s="200">
        <f>G124*D126</f>
        <v>1052.13058385463</v>
      </c>
      <c r="H126" s="200">
        <f>H124*D126</f>
        <v>983.345665347728</v>
      </c>
      <c r="I126" s="200">
        <f>I124*D126</f>
        <v>506.638111475287</v>
      </c>
      <c r="J126" s="91"/>
      <c r="K126" s="91"/>
      <c r="L126" s="91"/>
      <c r="M126" s="91"/>
      <c r="N126" s="91"/>
      <c r="O126" s="91"/>
      <c r="P126" s="91"/>
    </row>
    <row r="127" ht="15.75" customHeight="1" spans="1:18">
      <c r="A127" s="16"/>
      <c r="B127" s="17" t="s">
        <v>311</v>
      </c>
      <c r="C127" s="17"/>
      <c r="D127" s="258"/>
      <c r="E127" s="200"/>
      <c r="F127" s="200"/>
      <c r="G127" s="200"/>
      <c r="H127" s="200"/>
      <c r="I127" s="200"/>
      <c r="J127" s="91"/>
      <c r="K127" s="91"/>
      <c r="L127" s="91"/>
      <c r="M127" s="91"/>
      <c r="N127" s="91"/>
      <c r="O127" s="91"/>
      <c r="P127" s="91"/>
    </row>
    <row r="128" ht="15.75" customHeight="1" spans="1:18">
      <c r="A128" s="16"/>
      <c r="B128" s="17" t="s">
        <v>312</v>
      </c>
      <c r="C128" s="17"/>
      <c r="D128" s="260">
        <v>0.05</v>
      </c>
      <c r="E128" s="200">
        <f>E124*D128</f>
        <v>569.084143360318</v>
      </c>
      <c r="F128" s="200">
        <f>F124*D128</f>
        <v>716.501080539822</v>
      </c>
      <c r="G128" s="200">
        <f>G124*D128</f>
        <v>568.719234516014</v>
      </c>
      <c r="H128" s="200">
        <f>H124*D128</f>
        <v>531.538197485258</v>
      </c>
      <c r="I128" s="200">
        <f>I124*D128</f>
        <v>273.85843863529</v>
      </c>
      <c r="J128" s="91"/>
      <c r="K128" s="91"/>
      <c r="L128" s="91"/>
      <c r="M128" s="91"/>
      <c r="N128" s="91"/>
      <c r="O128" s="91"/>
      <c r="P128" s="91"/>
    </row>
    <row r="129" ht="15.75" customHeight="1" spans="1:18">
      <c r="A129" s="16"/>
      <c r="B129" s="17" t="s">
        <v>313</v>
      </c>
      <c r="C129" s="17"/>
      <c r="D129" s="258"/>
      <c r="E129" s="141"/>
      <c r="F129" s="141"/>
      <c r="G129" s="141"/>
      <c r="H129" s="141"/>
      <c r="I129" s="141"/>
      <c r="J129" s="91"/>
      <c r="K129" s="91"/>
      <c r="L129" s="91"/>
      <c r="M129" s="91"/>
      <c r="N129" s="91"/>
      <c r="O129" s="91"/>
      <c r="P129" s="91"/>
    </row>
    <row r="130" ht="15.75" customHeight="1" spans="1:18">
      <c r="A130" s="261"/>
      <c r="B130" s="234" t="s">
        <v>254</v>
      </c>
      <c r="C130" s="234"/>
      <c r="D130" s="262">
        <f>D121+D122+D126+D128</f>
        <v>0.232</v>
      </c>
      <c r="E130" s="184">
        <f>E121+E122+E126+E128</f>
        <v>2439.97833785164</v>
      </c>
      <c r="F130" s="184">
        <f>F121+F122+F126+F128</f>
        <v>3072.03624624197</v>
      </c>
      <c r="G130" s="184">
        <f t="shared" ref="G130:I130" si="29">G121+G122+G126+G128</f>
        <v>2438.41377189812</v>
      </c>
      <c r="H130" s="184">
        <f t="shared" si="29"/>
        <v>2278.99811080059</v>
      </c>
      <c r="I130" s="184">
        <f t="shared" si="29"/>
        <v>1174.18252767043</v>
      </c>
      <c r="J130" s="91"/>
      <c r="K130" s="91"/>
      <c r="L130" s="91"/>
      <c r="M130" s="91"/>
      <c r="N130" s="91"/>
      <c r="O130" s="91"/>
      <c r="P130" s="91"/>
    </row>
    <row r="131" ht="15.75" customHeight="1" spans="1:18">
      <c r="A131" s="241"/>
      <c r="B131" s="244"/>
      <c r="C131" s="244"/>
      <c r="D131" s="245"/>
      <c r="E131" s="245"/>
      <c r="F131" s="2"/>
      <c r="G131" s="91"/>
      <c r="H131" s="91"/>
      <c r="I131" s="91"/>
      <c r="J131" s="91"/>
      <c r="K131" s="91"/>
      <c r="L131" s="91"/>
      <c r="M131" s="91"/>
      <c r="N131" s="91"/>
      <c r="O131" s="91"/>
      <c r="P131" s="91"/>
      <c r="Q131" s="91"/>
      <c r="R131" s="91"/>
    </row>
    <row r="132" ht="15.75" customHeight="1" spans="1:18">
      <c r="A132" s="2"/>
      <c r="B132" s="2"/>
      <c r="C132" s="127"/>
      <c r="D132" s="2"/>
      <c r="E132" s="2"/>
      <c r="F132" s="2"/>
      <c r="G132" s="91"/>
      <c r="H132" s="91"/>
      <c r="I132" s="91"/>
      <c r="J132" s="91"/>
      <c r="K132" s="91"/>
      <c r="L132" s="91"/>
      <c r="M132" s="91"/>
      <c r="N132" s="91"/>
      <c r="O132" s="91"/>
      <c r="P132" s="91"/>
      <c r="Q132" s="91"/>
      <c r="R132" s="91"/>
    </row>
    <row r="133" ht="15.75" customHeight="1" spans="1:18">
      <c r="A133" s="263" t="s">
        <v>314</v>
      </c>
      <c r="B133" s="264"/>
      <c r="C133" s="264"/>
      <c r="D133" s="264"/>
      <c r="E133" s="264"/>
      <c r="F133" s="264"/>
      <c r="G133" s="264"/>
      <c r="H133" s="264"/>
      <c r="I133" s="264"/>
      <c r="J133" s="91"/>
      <c r="K133" s="91"/>
      <c r="L133" s="91"/>
      <c r="M133" s="91"/>
      <c r="N133" s="91"/>
      <c r="O133" s="91"/>
      <c r="P133" s="91"/>
      <c r="Q133" s="91"/>
      <c r="R133" s="91"/>
    </row>
    <row r="134" ht="88.5" customHeight="1" spans="1:18">
      <c r="A134" s="119" t="s">
        <v>315</v>
      </c>
      <c r="B134" s="132"/>
      <c r="C134" s="132"/>
      <c r="D134" s="132"/>
      <c r="E134" s="128" t="str">
        <f>$B$20</f>
        <v>Tradutor e Intérprete de Línguas Superior </v>
      </c>
      <c r="F134" s="128" t="str">
        <f>$B$21</f>
        <v>Tradutor e Intérprete de Línguas Mestrado/Doutorado</v>
      </c>
      <c r="G134" s="128" t="str">
        <f>$B$22</f>
        <v>Transcritor de Sistema Braile / Ledor</v>
      </c>
      <c r="H134" s="128" t="str">
        <f>$B$23</f>
        <v>PEEI e Psicopedagogo</v>
      </c>
      <c r="I134" s="128" t="str">
        <f>$B$24</f>
        <v>Cuidador de Alunos</v>
      </c>
      <c r="J134" s="91"/>
      <c r="K134" s="91"/>
      <c r="L134" s="91"/>
      <c r="M134" s="91"/>
      <c r="N134" s="91"/>
      <c r="O134" s="91"/>
      <c r="P134" s="91"/>
    </row>
    <row r="135" ht="15.75" customHeight="1" spans="1:18">
      <c r="A135" s="122"/>
      <c r="B135" s="208" t="s">
        <v>316</v>
      </c>
      <c r="C135" s="208"/>
      <c r="D135" s="132"/>
      <c r="E135" s="163" t="s">
        <v>217</v>
      </c>
      <c r="F135" s="163" t="s">
        <v>217</v>
      </c>
      <c r="G135" s="163" t="s">
        <v>217</v>
      </c>
      <c r="H135" s="163" t="s">
        <v>217</v>
      </c>
      <c r="I135" s="163" t="s">
        <v>217</v>
      </c>
      <c r="J135" s="91"/>
      <c r="K135" s="91"/>
      <c r="L135" s="91"/>
      <c r="M135" s="91"/>
      <c r="N135" s="91"/>
      <c r="O135" s="91"/>
      <c r="P135" s="91"/>
    </row>
    <row r="136" ht="15.75" customHeight="1" spans="1:18">
      <c r="A136" s="122" t="s">
        <v>218</v>
      </c>
      <c r="B136" s="17" t="s">
        <v>317</v>
      </c>
      <c r="C136" s="17"/>
      <c r="D136" s="132"/>
      <c r="E136" s="162">
        <f>E37</f>
        <v>4536</v>
      </c>
      <c r="F136" s="162">
        <f>F37</f>
        <v>5880</v>
      </c>
      <c r="G136" s="162">
        <f>G37</f>
        <v>4536</v>
      </c>
      <c r="H136" s="162">
        <f>H37</f>
        <v>4105.08</v>
      </c>
      <c r="I136" s="162">
        <f>I37</f>
        <v>1851.9</v>
      </c>
      <c r="J136" s="91"/>
      <c r="K136" s="91"/>
      <c r="L136" s="91"/>
      <c r="M136" s="91"/>
      <c r="N136" s="91"/>
      <c r="O136" s="91"/>
      <c r="P136" s="91"/>
    </row>
    <row r="137" ht="15.75" customHeight="1" spans="1:18">
      <c r="A137" s="122" t="s">
        <v>220</v>
      </c>
      <c r="B137" s="17" t="s">
        <v>318</v>
      </c>
      <c r="C137" s="17"/>
      <c r="D137" s="132"/>
      <c r="E137" s="162">
        <f>E76</f>
        <v>3881.5573104</v>
      </c>
      <c r="F137" s="162">
        <f>F76</f>
        <v>4742.731032</v>
      </c>
      <c r="G137" s="162">
        <f t="shared" ref="G137:I137" si="30">G76</f>
        <v>3881.5573104</v>
      </c>
      <c r="H137" s="162">
        <f t="shared" si="30"/>
        <v>3557.770685912</v>
      </c>
      <c r="I137" s="162">
        <f t="shared" si="30"/>
        <v>2077.49395166</v>
      </c>
      <c r="J137" s="91"/>
      <c r="K137" s="91"/>
      <c r="L137" s="91"/>
      <c r="M137" s="91"/>
      <c r="N137" s="91"/>
      <c r="O137" s="91"/>
      <c r="P137" s="91"/>
    </row>
    <row r="138" ht="15.75" customHeight="1" spans="1:18">
      <c r="A138" s="122" t="s">
        <v>222</v>
      </c>
      <c r="B138" s="17" t="s">
        <v>319</v>
      </c>
      <c r="C138" s="17"/>
      <c r="D138" s="132"/>
      <c r="E138" s="162">
        <f>E88</f>
        <v>535.42499974728</v>
      </c>
      <c r="F138" s="162">
        <f>F88</f>
        <v>675.207957539066</v>
      </c>
      <c r="G138" s="162">
        <f t="shared" ref="G138:I138" si="31">G88</f>
        <v>535.42499974728</v>
      </c>
      <c r="H138" s="162">
        <f t="shared" si="31"/>
        <v>500.256435611955</v>
      </c>
      <c r="I138" s="162">
        <f t="shared" si="31"/>
        <v>256.523935144203</v>
      </c>
      <c r="J138" s="91"/>
      <c r="K138" s="91"/>
      <c r="L138" s="91"/>
      <c r="M138" s="91"/>
      <c r="N138" s="91"/>
      <c r="O138" s="91"/>
      <c r="P138" s="91"/>
    </row>
    <row r="139" ht="15.75" customHeight="1" spans="1:18">
      <c r="A139" s="122" t="s">
        <v>224</v>
      </c>
      <c r="B139" s="17" t="s">
        <v>320</v>
      </c>
      <c r="C139" s="17"/>
      <c r="D139" s="132"/>
      <c r="E139" s="162">
        <f>E107</f>
        <v>159.033302540769</v>
      </c>
      <c r="F139" s="162">
        <f>F107</f>
        <v>198.325541682072</v>
      </c>
      <c r="G139" s="162">
        <f t="shared" ref="G139:I139" si="32">G107</f>
        <v>157.267774941557</v>
      </c>
      <c r="H139" s="162">
        <f t="shared" si="32"/>
        <v>146.937884047291</v>
      </c>
      <c r="I139" s="162">
        <f t="shared" si="32"/>
        <v>75.3475248978347</v>
      </c>
      <c r="J139" s="91"/>
      <c r="K139" s="91"/>
      <c r="L139" s="91"/>
      <c r="M139" s="91"/>
      <c r="N139" s="91"/>
      <c r="O139" s="91"/>
      <c r="P139" s="91"/>
    </row>
    <row r="140" ht="15.75" customHeight="1" spans="1:18">
      <c r="A140" s="122" t="s">
        <v>226</v>
      </c>
      <c r="B140" s="17" t="s">
        <v>321</v>
      </c>
      <c r="C140" s="17"/>
      <c r="D140" s="132"/>
      <c r="E140" s="162">
        <f>E115</f>
        <v>45.6889166666667</v>
      </c>
      <c r="F140" s="162">
        <f>F115</f>
        <v>41.7208333333333</v>
      </c>
      <c r="G140" s="162">
        <f t="shared" ref="G140:I140" si="33">G115</f>
        <v>41.7208333333333</v>
      </c>
      <c r="H140" s="162">
        <f t="shared" si="33"/>
        <v>41.7208333333333</v>
      </c>
      <c r="I140" s="162">
        <f t="shared" si="33"/>
        <v>41.7208333333333</v>
      </c>
      <c r="J140" s="91"/>
      <c r="K140" s="91"/>
      <c r="L140" s="91"/>
      <c r="M140" s="91"/>
      <c r="N140" s="91"/>
      <c r="O140" s="91"/>
      <c r="P140" s="91"/>
    </row>
    <row r="141" ht="15.75" customHeight="1" spans="1:18">
      <c r="A141" s="122"/>
      <c r="B141" s="208" t="s">
        <v>322</v>
      </c>
      <c r="C141" s="208"/>
      <c r="D141" s="132"/>
      <c r="E141" s="164">
        <f t="shared" ref="E141:F141" si="34">SUM(E136:E140)</f>
        <v>9157.70452935471</v>
      </c>
      <c r="F141" s="164">
        <f t="shared" si="34"/>
        <v>11537.9853645545</v>
      </c>
      <c r="G141" s="164">
        <f t="shared" ref="G141:I141" si="35">SUM(G136:G140)</f>
        <v>9151.97091842217</v>
      </c>
      <c r="H141" s="164">
        <f t="shared" si="35"/>
        <v>8351.76583890458</v>
      </c>
      <c r="I141" s="164">
        <f t="shared" si="35"/>
        <v>4302.98624503537</v>
      </c>
      <c r="J141" s="91"/>
      <c r="K141" s="91"/>
      <c r="L141" s="91"/>
      <c r="M141" s="91"/>
      <c r="N141" s="91"/>
      <c r="O141" s="91"/>
      <c r="P141" s="91"/>
    </row>
    <row r="142" ht="15.75" customHeight="1" spans="1:18">
      <c r="A142" s="122" t="s">
        <v>228</v>
      </c>
      <c r="B142" s="17" t="s">
        <v>323</v>
      </c>
      <c r="C142" s="17"/>
      <c r="D142" s="132"/>
      <c r="E142" s="162">
        <f>E130</f>
        <v>2439.97833785164</v>
      </c>
      <c r="F142" s="162">
        <f>F130</f>
        <v>3072.03624624197</v>
      </c>
      <c r="G142" s="162">
        <f t="shared" ref="G142:I142" si="36">G130</f>
        <v>2438.41377189812</v>
      </c>
      <c r="H142" s="162">
        <f t="shared" si="36"/>
        <v>2278.99811080059</v>
      </c>
      <c r="I142" s="162">
        <f t="shared" si="36"/>
        <v>1174.18252767043</v>
      </c>
      <c r="J142" s="91"/>
      <c r="K142" s="91"/>
      <c r="L142" s="91"/>
      <c r="M142" s="91"/>
      <c r="N142" s="91"/>
      <c r="O142" s="91"/>
      <c r="P142" s="91"/>
    </row>
    <row r="143" ht="15.75" customHeight="1" spans="1:18">
      <c r="A143" s="122"/>
      <c r="B143" s="208" t="s">
        <v>324</v>
      </c>
      <c r="C143" s="208"/>
      <c r="D143" s="132"/>
      <c r="E143" s="164">
        <f t="shared" ref="E143" si="37">SUM(E141:E142)</f>
        <v>11597.6828672064</v>
      </c>
      <c r="F143" s="164">
        <f>F141+F142</f>
        <v>14610.0216107964</v>
      </c>
      <c r="G143" s="164">
        <f t="shared" ref="G143:I143" si="38">G141+G142</f>
        <v>11590.3846903203</v>
      </c>
      <c r="H143" s="164">
        <f t="shared" si="38"/>
        <v>10630.7639497052</v>
      </c>
      <c r="I143" s="164">
        <f t="shared" si="38"/>
        <v>5477.1687727058</v>
      </c>
      <c r="J143" s="91"/>
      <c r="K143" s="91"/>
      <c r="L143" s="91"/>
      <c r="M143" s="91"/>
      <c r="N143" s="91"/>
      <c r="O143" s="91"/>
      <c r="P143" s="91"/>
    </row>
    <row r="144" ht="15.75" customHeight="1" spans="1:18">
      <c r="A144" s="150"/>
      <c r="B144" s="234" t="s">
        <v>325</v>
      </c>
      <c r="C144" s="234"/>
      <c r="D144" s="36"/>
      <c r="E144" s="183">
        <f>E143/E136</f>
        <v>2.55680839224126</v>
      </c>
      <c r="F144" s="183">
        <f>F143/F136</f>
        <v>2.48469755285654</v>
      </c>
      <c r="G144" s="183">
        <f t="shared" ref="G144:I144" si="39">G143/G136</f>
        <v>2.55519944671964</v>
      </c>
      <c r="H144" s="183">
        <f t="shared" si="39"/>
        <v>2.58966060337561</v>
      </c>
      <c r="I144" s="183">
        <f t="shared" si="39"/>
        <v>2.9575942398109</v>
      </c>
      <c r="J144" s="91"/>
      <c r="K144" s="91"/>
      <c r="L144" s="91"/>
      <c r="M144" s="91"/>
      <c r="N144" s="91"/>
      <c r="O144" s="91"/>
      <c r="P144" s="91"/>
    </row>
    <row r="145" ht="15.75" customHeight="1" spans="1:18">
      <c r="A145" s="91"/>
      <c r="B145" s="91"/>
      <c r="C145" s="93"/>
      <c r="D145" s="91"/>
      <c r="E145" s="91"/>
      <c r="F145" s="91"/>
      <c r="G145" s="91"/>
      <c r="H145" s="91"/>
      <c r="I145" s="91"/>
      <c r="J145" s="91"/>
      <c r="K145" s="91"/>
      <c r="L145" s="91"/>
      <c r="M145" s="91"/>
      <c r="N145" s="91"/>
      <c r="O145" s="91"/>
      <c r="P145" s="91"/>
      <c r="Q145" s="91"/>
      <c r="R145" s="91"/>
    </row>
    <row r="146" ht="15.75" customHeight="1" spans="1:18">
      <c r="A146" s="91"/>
      <c r="B146" s="91"/>
      <c r="C146" s="93"/>
      <c r="D146" s="91"/>
      <c r="E146" s="91"/>
      <c r="F146" s="91"/>
      <c r="G146" s="91"/>
      <c r="H146" s="91"/>
      <c r="I146" s="91"/>
      <c r="J146" s="91"/>
      <c r="K146" s="91"/>
      <c r="L146" s="91"/>
      <c r="M146" s="91"/>
      <c r="N146" s="91"/>
      <c r="O146" s="91"/>
      <c r="P146" s="91"/>
      <c r="Q146" s="91"/>
      <c r="R146" s="91"/>
    </row>
    <row r="147" ht="15.75" customHeight="1" spans="1:18">
      <c r="A147" s="91"/>
      <c r="B147" s="91"/>
      <c r="C147" s="93"/>
      <c r="D147" s="91"/>
      <c r="E147" s="91"/>
      <c r="F147" s="91"/>
      <c r="G147" s="91"/>
      <c r="H147" s="91"/>
      <c r="I147" s="91"/>
      <c r="J147" s="91"/>
      <c r="K147" s="91"/>
      <c r="L147" s="91"/>
      <c r="M147" s="91"/>
      <c r="N147" s="91"/>
      <c r="O147" s="91"/>
      <c r="P147" s="91"/>
      <c r="Q147" s="91"/>
      <c r="R147" s="91"/>
    </row>
    <row r="148" ht="15.75" customHeight="1" spans="1:18">
      <c r="A148" s="91"/>
      <c r="B148" s="91"/>
      <c r="C148" s="93"/>
      <c r="D148" s="91"/>
      <c r="E148" s="91"/>
      <c r="F148" s="91"/>
      <c r="G148" s="91"/>
      <c r="H148" s="91"/>
      <c r="I148" s="91"/>
      <c r="J148" s="91"/>
      <c r="K148" s="91"/>
      <c r="L148" s="91"/>
      <c r="M148" s="91"/>
      <c r="N148" s="91"/>
      <c r="O148" s="91"/>
      <c r="P148" s="91"/>
      <c r="Q148" s="91"/>
      <c r="R148" s="91"/>
    </row>
    <row r="149" ht="15.75" customHeight="1" spans="1:18">
      <c r="A149" s="91"/>
      <c r="B149" s="91"/>
      <c r="C149" s="93"/>
      <c r="D149" s="91"/>
      <c r="E149" s="91"/>
      <c r="F149" s="91"/>
      <c r="G149" s="91"/>
      <c r="H149" s="91"/>
      <c r="I149" s="91"/>
      <c r="J149" s="91"/>
      <c r="K149" s="91"/>
      <c r="L149" s="91"/>
      <c r="M149" s="91"/>
      <c r="N149" s="91"/>
      <c r="O149" s="91"/>
      <c r="P149" s="91"/>
      <c r="Q149" s="91"/>
      <c r="R149" s="91"/>
    </row>
    <row r="150" ht="15.75" customHeight="1" spans="1:18">
      <c r="A150" s="91"/>
      <c r="B150" s="91"/>
      <c r="C150" s="93"/>
      <c r="D150" s="91"/>
      <c r="E150" s="91"/>
      <c r="F150" s="91"/>
      <c r="G150" s="91"/>
      <c r="H150" s="91"/>
      <c r="I150" s="91"/>
      <c r="J150" s="91"/>
      <c r="K150" s="91"/>
      <c r="L150" s="91"/>
      <c r="M150" s="91"/>
      <c r="N150" s="91"/>
      <c r="O150" s="91"/>
      <c r="P150" s="91"/>
      <c r="Q150" s="91"/>
      <c r="R150" s="91"/>
    </row>
    <row r="151" ht="15.75" customHeight="1" spans="1:18">
      <c r="A151" s="91"/>
      <c r="B151" s="91"/>
      <c r="C151" s="93"/>
      <c r="D151" s="91"/>
      <c r="E151" s="91"/>
      <c r="F151" s="91"/>
      <c r="G151" s="91"/>
      <c r="H151" s="91"/>
      <c r="I151" s="91"/>
      <c r="J151" s="91"/>
      <c r="K151" s="91"/>
      <c r="L151" s="91"/>
      <c r="M151" s="91"/>
      <c r="N151" s="91"/>
      <c r="O151" s="91"/>
      <c r="P151" s="91"/>
      <c r="Q151" s="91"/>
      <c r="R151" s="91"/>
    </row>
    <row r="152" ht="15.75" customHeight="1" spans="1:18">
      <c r="A152" s="91"/>
      <c r="B152" s="91"/>
      <c r="C152" s="93"/>
      <c r="D152" s="91"/>
      <c r="E152" s="91"/>
      <c r="F152" s="91"/>
      <c r="G152" s="91"/>
      <c r="H152" s="91"/>
      <c r="I152" s="91"/>
      <c r="J152" s="91"/>
      <c r="K152" s="91"/>
      <c r="L152" s="91"/>
      <c r="M152" s="91"/>
      <c r="N152" s="91"/>
      <c r="O152" s="91"/>
      <c r="P152" s="91"/>
      <c r="Q152" s="91"/>
      <c r="R152" s="91"/>
    </row>
    <row r="153" ht="15.75" customHeight="1" spans="1:18">
      <c r="A153" s="91"/>
      <c r="B153" s="91"/>
      <c r="C153" s="93"/>
      <c r="D153" s="91"/>
      <c r="E153" s="91"/>
      <c r="F153" s="91"/>
      <c r="G153" s="91"/>
      <c r="H153" s="91"/>
      <c r="I153" s="91"/>
      <c r="J153" s="91"/>
      <c r="K153" s="91"/>
      <c r="L153" s="91"/>
      <c r="M153" s="91"/>
      <c r="N153" s="91"/>
      <c r="O153" s="91"/>
      <c r="P153" s="91"/>
      <c r="Q153" s="91"/>
      <c r="R153" s="91"/>
    </row>
    <row r="154" ht="15.75" customHeight="1" spans="1:18">
      <c r="A154" s="91"/>
      <c r="B154" s="91"/>
      <c r="C154" s="93"/>
      <c r="D154" s="91"/>
      <c r="E154" s="91"/>
      <c r="F154" s="91"/>
      <c r="G154" s="91"/>
      <c r="H154" s="91"/>
      <c r="I154" s="91"/>
      <c r="J154" s="91"/>
      <c r="K154" s="91"/>
      <c r="L154" s="91"/>
      <c r="M154" s="91"/>
      <c r="N154" s="91"/>
      <c r="O154" s="91"/>
      <c r="P154" s="91"/>
      <c r="Q154" s="91"/>
      <c r="R154" s="91"/>
    </row>
    <row r="155" ht="15.75" customHeight="1" spans="1:18">
      <c r="A155" s="91"/>
      <c r="B155" s="91"/>
      <c r="C155" s="93"/>
      <c r="D155" s="91"/>
      <c r="E155" s="91"/>
      <c r="F155" s="91"/>
      <c r="G155" s="91"/>
      <c r="H155" s="91"/>
      <c r="I155" s="91"/>
      <c r="J155" s="91"/>
      <c r="K155" s="91"/>
      <c r="L155" s="91"/>
      <c r="M155" s="91"/>
      <c r="N155" s="91"/>
      <c r="O155" s="91"/>
      <c r="P155" s="91"/>
      <c r="Q155" s="91"/>
      <c r="R155" s="91"/>
    </row>
    <row r="156" ht="15.75" customHeight="1" spans="1:18">
      <c r="A156" s="91"/>
      <c r="B156" s="91"/>
      <c r="C156" s="93"/>
      <c r="D156" s="91"/>
      <c r="E156" s="91"/>
      <c r="F156" s="91"/>
      <c r="G156" s="91"/>
      <c r="H156" s="91"/>
      <c r="I156" s="91"/>
      <c r="J156" s="91"/>
      <c r="K156" s="91"/>
      <c r="L156" s="91"/>
      <c r="M156" s="91"/>
      <c r="N156" s="91"/>
      <c r="O156" s="91"/>
      <c r="P156" s="91"/>
      <c r="Q156" s="91"/>
      <c r="R156" s="91"/>
    </row>
    <row r="157" ht="15.75" customHeight="1" spans="1:18">
      <c r="A157" s="91"/>
      <c r="B157" s="91"/>
      <c r="C157" s="93"/>
      <c r="D157" s="91"/>
      <c r="E157" s="91"/>
      <c r="F157" s="91"/>
      <c r="G157" s="91"/>
      <c r="H157" s="91"/>
      <c r="I157" s="91"/>
      <c r="J157" s="91"/>
      <c r="K157" s="91"/>
      <c r="L157" s="91"/>
      <c r="M157" s="91"/>
      <c r="N157" s="91"/>
      <c r="O157" s="91"/>
      <c r="P157" s="91"/>
      <c r="Q157" s="91"/>
      <c r="R157" s="91"/>
    </row>
    <row r="158" ht="15.75" customHeight="1" spans="1:18">
      <c r="A158" s="91"/>
      <c r="B158" s="91"/>
      <c r="C158" s="93"/>
      <c r="D158" s="91"/>
      <c r="E158" s="91"/>
      <c r="F158" s="91"/>
      <c r="G158" s="91"/>
      <c r="H158" s="91"/>
      <c r="I158" s="91"/>
      <c r="J158" s="91"/>
      <c r="K158" s="91"/>
      <c r="L158" s="91"/>
      <c r="M158" s="91"/>
      <c r="N158" s="91"/>
      <c r="O158" s="91"/>
      <c r="P158" s="91"/>
      <c r="Q158" s="91"/>
      <c r="R158" s="91"/>
    </row>
    <row r="159" ht="15.75" customHeight="1" spans="1:18">
      <c r="A159" s="91"/>
      <c r="B159" s="91"/>
      <c r="C159" s="93"/>
      <c r="D159" s="91"/>
      <c r="E159" s="91"/>
      <c r="F159" s="91"/>
      <c r="G159" s="91"/>
      <c r="H159" s="91"/>
      <c r="I159" s="91"/>
      <c r="J159" s="91"/>
      <c r="K159" s="91"/>
      <c r="L159" s="91"/>
      <c r="M159" s="91"/>
      <c r="N159" s="91"/>
      <c r="O159" s="91"/>
      <c r="P159" s="91"/>
      <c r="Q159" s="91"/>
      <c r="R159" s="91"/>
    </row>
    <row r="160" ht="15.75" customHeight="1" spans="1:18">
      <c r="A160" s="91"/>
      <c r="B160" s="91"/>
      <c r="C160" s="93"/>
      <c r="D160" s="91"/>
      <c r="E160" s="91"/>
      <c r="F160" s="91"/>
      <c r="G160" s="91"/>
      <c r="H160" s="91"/>
      <c r="I160" s="91"/>
      <c r="J160" s="91"/>
      <c r="K160" s="91"/>
      <c r="L160" s="91"/>
      <c r="M160" s="91"/>
      <c r="N160" s="91"/>
      <c r="O160" s="91"/>
      <c r="P160" s="91"/>
      <c r="Q160" s="91"/>
      <c r="R160" s="91"/>
    </row>
    <row r="161" ht="15.75" customHeight="1" spans="1:18">
      <c r="A161" s="91"/>
      <c r="B161" s="91"/>
      <c r="C161" s="93"/>
      <c r="D161" s="91"/>
      <c r="E161" s="91"/>
      <c r="F161" s="91"/>
      <c r="G161" s="91"/>
      <c r="H161" s="91"/>
      <c r="I161" s="91"/>
      <c r="J161" s="91"/>
      <c r="K161" s="91"/>
      <c r="L161" s="91"/>
      <c r="M161" s="91"/>
      <c r="N161" s="91"/>
      <c r="O161" s="91"/>
      <c r="P161" s="91"/>
      <c r="Q161" s="91"/>
      <c r="R161" s="91"/>
    </row>
    <row r="162" ht="15.75" customHeight="1" spans="1:18">
      <c r="A162" s="91"/>
      <c r="B162" s="91"/>
      <c r="C162" s="93"/>
      <c r="D162" s="91"/>
      <c r="E162" s="91"/>
      <c r="F162" s="91"/>
      <c r="G162" s="91"/>
      <c r="H162" s="91"/>
      <c r="I162" s="91"/>
      <c r="J162" s="91"/>
      <c r="K162" s="91"/>
      <c r="L162" s="91"/>
      <c r="M162" s="91"/>
      <c r="N162" s="91"/>
      <c r="O162" s="91"/>
      <c r="P162" s="91"/>
      <c r="Q162" s="91"/>
      <c r="R162" s="91"/>
    </row>
    <row r="163" ht="15.75" customHeight="1" spans="1:18">
      <c r="A163" s="91"/>
      <c r="B163" s="91"/>
      <c r="C163" s="93"/>
      <c r="D163" s="91"/>
      <c r="E163" s="91"/>
      <c r="F163" s="91"/>
      <c r="G163" s="91"/>
      <c r="H163" s="91"/>
      <c r="I163" s="91"/>
      <c r="J163" s="91"/>
      <c r="K163" s="91"/>
      <c r="L163" s="91"/>
      <c r="M163" s="91"/>
      <c r="N163" s="91"/>
      <c r="O163" s="91"/>
      <c r="P163" s="91"/>
      <c r="Q163" s="91"/>
      <c r="R163" s="91"/>
    </row>
    <row r="164" ht="15.75" customHeight="1" spans="1:18">
      <c r="A164" s="91"/>
      <c r="B164" s="91"/>
      <c r="C164" s="93"/>
      <c r="D164" s="91"/>
      <c r="E164" s="91"/>
      <c r="F164" s="91"/>
      <c r="G164" s="91"/>
      <c r="H164" s="91"/>
      <c r="I164" s="91"/>
      <c r="J164" s="91"/>
      <c r="K164" s="91"/>
      <c r="L164" s="91"/>
      <c r="M164" s="91"/>
      <c r="N164" s="91"/>
      <c r="O164" s="91"/>
      <c r="P164" s="91"/>
      <c r="Q164" s="91"/>
      <c r="R164" s="91"/>
    </row>
    <row r="165" ht="15.75" customHeight="1" spans="1:18">
      <c r="A165" s="91"/>
      <c r="B165" s="91"/>
      <c r="C165" s="93"/>
      <c r="D165" s="91"/>
      <c r="E165" s="91"/>
      <c r="F165" s="91"/>
      <c r="G165" s="91"/>
      <c r="H165" s="91"/>
      <c r="I165" s="91"/>
      <c r="J165" s="91"/>
      <c r="K165" s="91"/>
      <c r="L165" s="91"/>
      <c r="M165" s="91"/>
      <c r="N165" s="91"/>
      <c r="O165" s="91"/>
      <c r="P165" s="91"/>
      <c r="Q165" s="91"/>
      <c r="R165" s="91"/>
    </row>
    <row r="166" ht="15.75" customHeight="1" spans="1:18">
      <c r="A166" s="91"/>
      <c r="B166" s="91"/>
      <c r="C166" s="93"/>
      <c r="D166" s="91"/>
      <c r="E166" s="91"/>
      <c r="F166" s="91"/>
      <c r="G166" s="91"/>
      <c r="H166" s="91"/>
      <c r="I166" s="91"/>
      <c r="J166" s="91"/>
      <c r="K166" s="91"/>
      <c r="L166" s="91"/>
      <c r="M166" s="91"/>
      <c r="N166" s="91"/>
      <c r="O166" s="91"/>
      <c r="P166" s="91"/>
      <c r="Q166" s="91"/>
      <c r="R166" s="91"/>
    </row>
    <row r="167" ht="15.75" customHeight="1" spans="1:18">
      <c r="A167" s="91"/>
      <c r="B167" s="91"/>
      <c r="C167" s="93"/>
      <c r="D167" s="91"/>
      <c r="E167" s="91"/>
      <c r="F167" s="91"/>
      <c r="G167" s="91"/>
      <c r="H167" s="91"/>
      <c r="I167" s="91"/>
      <c r="J167" s="91"/>
      <c r="K167" s="91"/>
      <c r="L167" s="91"/>
      <c r="M167" s="91"/>
      <c r="N167" s="91"/>
      <c r="O167" s="91"/>
      <c r="P167" s="91"/>
      <c r="Q167" s="91"/>
      <c r="R167" s="91"/>
    </row>
    <row r="168" ht="15.75" customHeight="1" spans="1:18">
      <c r="A168" s="91"/>
      <c r="B168" s="91"/>
      <c r="C168" s="93"/>
      <c r="D168" s="91"/>
      <c r="E168" s="91"/>
      <c r="F168" s="91"/>
      <c r="G168" s="91"/>
      <c r="H168" s="91"/>
      <c r="I168" s="91"/>
      <c r="J168" s="91"/>
      <c r="K168" s="91"/>
      <c r="L168" s="91"/>
      <c r="M168" s="91"/>
      <c r="N168" s="91"/>
      <c r="O168" s="91"/>
      <c r="P168" s="91"/>
      <c r="Q168" s="91"/>
      <c r="R168" s="91"/>
    </row>
    <row r="169" ht="15.75" customHeight="1" spans="1:18">
      <c r="A169" s="91"/>
      <c r="B169" s="91"/>
      <c r="C169" s="93"/>
      <c r="D169" s="91"/>
      <c r="E169" s="91"/>
      <c r="F169" s="91"/>
      <c r="G169" s="91"/>
      <c r="H169" s="91"/>
      <c r="I169" s="91"/>
      <c r="J169" s="91"/>
      <c r="K169" s="91"/>
      <c r="L169" s="91"/>
      <c r="M169" s="91"/>
      <c r="N169" s="91"/>
      <c r="O169" s="91"/>
      <c r="P169" s="91"/>
      <c r="Q169" s="91"/>
      <c r="R169" s="91"/>
    </row>
    <row r="170" ht="15.75" customHeight="1" spans="1:18">
      <c r="A170" s="91"/>
      <c r="B170" s="91"/>
      <c r="C170" s="93"/>
      <c r="D170" s="91"/>
      <c r="E170" s="91"/>
      <c r="F170" s="91"/>
      <c r="G170" s="91"/>
      <c r="H170" s="91"/>
      <c r="I170" s="91"/>
      <c r="J170" s="91"/>
      <c r="K170" s="91"/>
      <c r="L170" s="91"/>
      <c r="M170" s="91"/>
      <c r="N170" s="91"/>
      <c r="O170" s="91"/>
      <c r="P170" s="91"/>
      <c r="Q170" s="91"/>
      <c r="R170" s="91"/>
    </row>
    <row r="171" ht="15.75" customHeight="1" spans="1:18">
      <c r="A171" s="91"/>
      <c r="B171" s="91"/>
      <c r="C171" s="93"/>
      <c r="D171" s="91"/>
      <c r="E171" s="91"/>
      <c r="F171" s="91"/>
      <c r="G171" s="91"/>
      <c r="H171" s="91"/>
      <c r="I171" s="91"/>
      <c r="J171" s="91"/>
      <c r="K171" s="91"/>
      <c r="L171" s="91"/>
      <c r="M171" s="91"/>
      <c r="N171" s="91"/>
      <c r="O171" s="91"/>
      <c r="P171" s="91"/>
      <c r="Q171" s="91"/>
      <c r="R171" s="91"/>
    </row>
    <row r="172" ht="15.75" customHeight="1" spans="1:18">
      <c r="A172" s="91"/>
      <c r="B172" s="91"/>
      <c r="C172" s="93"/>
      <c r="D172" s="91"/>
      <c r="E172" s="91"/>
      <c r="F172" s="91"/>
      <c r="G172" s="91"/>
      <c r="H172" s="91"/>
      <c r="I172" s="91"/>
      <c r="J172" s="91"/>
      <c r="K172" s="91"/>
      <c r="L172" s="91"/>
      <c r="M172" s="91"/>
      <c r="N172" s="91"/>
      <c r="O172" s="91"/>
      <c r="P172" s="91"/>
      <c r="Q172" s="91"/>
      <c r="R172" s="91"/>
    </row>
    <row r="173" ht="15.75" customHeight="1" spans="1:18">
      <c r="A173" s="91"/>
      <c r="B173" s="91"/>
      <c r="C173" s="93"/>
      <c r="D173" s="91"/>
      <c r="E173" s="91"/>
      <c r="F173" s="91"/>
      <c r="G173" s="91"/>
      <c r="H173" s="91"/>
      <c r="I173" s="91"/>
      <c r="J173" s="91"/>
      <c r="K173" s="91"/>
      <c r="L173" s="91"/>
      <c r="M173" s="91"/>
      <c r="N173" s="91"/>
      <c r="O173" s="91"/>
      <c r="P173" s="91"/>
      <c r="Q173" s="91"/>
      <c r="R173" s="91"/>
    </row>
    <row r="174" ht="15.75" customHeight="1" spans="1:18">
      <c r="A174" s="91"/>
      <c r="B174" s="91"/>
      <c r="C174" s="93"/>
      <c r="D174" s="91"/>
      <c r="E174" s="91"/>
      <c r="F174" s="91"/>
      <c r="G174" s="91"/>
      <c r="H174" s="91"/>
      <c r="I174" s="91"/>
      <c r="J174" s="91"/>
      <c r="K174" s="91"/>
      <c r="L174" s="91"/>
      <c r="M174" s="91"/>
      <c r="N174" s="91"/>
      <c r="O174" s="91"/>
      <c r="P174" s="91"/>
      <c r="Q174" s="91"/>
      <c r="R174" s="91"/>
    </row>
    <row r="175" ht="15.75" customHeight="1" spans="1:18">
      <c r="A175" s="91"/>
      <c r="B175" s="91"/>
      <c r="C175" s="93"/>
      <c r="D175" s="91"/>
      <c r="E175" s="91"/>
      <c r="F175" s="91"/>
      <c r="G175" s="91"/>
      <c r="H175" s="91"/>
      <c r="I175" s="91"/>
      <c r="J175" s="91"/>
      <c r="K175" s="91"/>
      <c r="L175" s="91"/>
      <c r="M175" s="91"/>
      <c r="N175" s="91"/>
      <c r="O175" s="91"/>
      <c r="P175" s="91"/>
      <c r="Q175" s="91"/>
      <c r="R175" s="91"/>
    </row>
    <row r="176" ht="15.75" customHeight="1" spans="1:18">
      <c r="A176" s="91"/>
      <c r="B176" s="91"/>
      <c r="C176" s="93"/>
      <c r="D176" s="91"/>
      <c r="E176" s="91"/>
      <c r="F176" s="91"/>
      <c r="G176" s="91"/>
      <c r="H176" s="91"/>
      <c r="I176" s="91"/>
      <c r="J176" s="91"/>
      <c r="K176" s="91"/>
      <c r="L176" s="91"/>
      <c r="M176" s="91"/>
      <c r="N176" s="91"/>
      <c r="O176" s="91"/>
      <c r="P176" s="91"/>
      <c r="Q176" s="91"/>
      <c r="R176" s="91"/>
    </row>
    <row r="177" ht="15.75" customHeight="1" spans="1:18">
      <c r="A177" s="91"/>
      <c r="B177" s="91"/>
      <c r="C177" s="93"/>
      <c r="D177" s="91"/>
      <c r="E177" s="91"/>
      <c r="F177" s="91"/>
      <c r="G177" s="91"/>
      <c r="H177" s="91"/>
      <c r="I177" s="91"/>
      <c r="J177" s="91"/>
      <c r="K177" s="91"/>
      <c r="L177" s="91"/>
      <c r="M177" s="91"/>
      <c r="N177" s="91"/>
      <c r="O177" s="91"/>
      <c r="P177" s="91"/>
      <c r="Q177" s="91"/>
      <c r="R177" s="91"/>
    </row>
    <row r="178" ht="15.75" customHeight="1" spans="1:18">
      <c r="A178" s="91"/>
      <c r="B178" s="91"/>
      <c r="C178" s="93"/>
      <c r="D178" s="91"/>
      <c r="E178" s="91"/>
      <c r="F178" s="91"/>
      <c r="G178" s="91"/>
      <c r="H178" s="91"/>
      <c r="I178" s="91"/>
      <c r="J178" s="91"/>
      <c r="K178" s="91"/>
      <c r="L178" s="91"/>
      <c r="M178" s="91"/>
      <c r="N178" s="91"/>
      <c r="O178" s="91"/>
      <c r="P178" s="91"/>
      <c r="Q178" s="91"/>
      <c r="R178" s="91"/>
    </row>
    <row r="179" ht="15.75" customHeight="1" spans="1:18">
      <c r="A179" s="91"/>
      <c r="B179" s="91"/>
      <c r="C179" s="93"/>
      <c r="D179" s="91"/>
      <c r="E179" s="91"/>
      <c r="F179" s="91"/>
      <c r="G179" s="91"/>
      <c r="H179" s="91"/>
      <c r="I179" s="91"/>
      <c r="J179" s="91"/>
      <c r="K179" s="91"/>
      <c r="L179" s="91"/>
      <c r="M179" s="91"/>
      <c r="N179" s="91"/>
      <c r="O179" s="91"/>
      <c r="P179" s="91"/>
      <c r="Q179" s="91"/>
      <c r="R179" s="91"/>
    </row>
    <row r="180" ht="15.75" customHeight="1" spans="1:18">
      <c r="A180" s="91"/>
      <c r="B180" s="91"/>
      <c r="C180" s="93"/>
      <c r="D180" s="91"/>
      <c r="E180" s="91"/>
      <c r="F180" s="91"/>
      <c r="G180" s="91"/>
      <c r="H180" s="91"/>
      <c r="I180" s="91"/>
      <c r="J180" s="91"/>
      <c r="K180" s="91"/>
      <c r="L180" s="91"/>
      <c r="M180" s="91"/>
      <c r="N180" s="91"/>
      <c r="O180" s="91"/>
      <c r="P180" s="91"/>
      <c r="Q180" s="91"/>
      <c r="R180" s="91"/>
    </row>
    <row r="181" ht="15.75" customHeight="1" spans="1:18">
      <c r="A181" s="91"/>
      <c r="B181" s="91"/>
      <c r="C181" s="93"/>
      <c r="D181" s="91"/>
      <c r="E181" s="91"/>
      <c r="F181" s="91"/>
      <c r="G181" s="91"/>
      <c r="H181" s="91"/>
      <c r="I181" s="91"/>
      <c r="J181" s="91"/>
      <c r="K181" s="91"/>
      <c r="L181" s="91"/>
      <c r="M181" s="91"/>
      <c r="N181" s="91"/>
      <c r="O181" s="91"/>
      <c r="P181" s="91"/>
      <c r="Q181" s="91"/>
      <c r="R181" s="91"/>
    </row>
    <row r="182" ht="15.75" customHeight="1" spans="1:18">
      <c r="A182" s="91"/>
      <c r="B182" s="91"/>
      <c r="C182" s="93"/>
      <c r="D182" s="91"/>
      <c r="E182" s="91"/>
      <c r="F182" s="91"/>
      <c r="G182" s="91"/>
      <c r="H182" s="91"/>
      <c r="I182" s="91"/>
      <c r="J182" s="91"/>
      <c r="K182" s="91"/>
      <c r="L182" s="91"/>
      <c r="M182" s="91"/>
      <c r="N182" s="91"/>
      <c r="O182" s="91"/>
      <c r="P182" s="91"/>
      <c r="Q182" s="91"/>
      <c r="R182" s="91"/>
    </row>
    <row r="183" ht="15.75" customHeight="1" spans="1:18">
      <c r="A183" s="91"/>
      <c r="B183" s="91"/>
      <c r="C183" s="93"/>
      <c r="D183" s="91"/>
      <c r="E183" s="91"/>
      <c r="F183" s="91"/>
      <c r="G183" s="91"/>
      <c r="H183" s="91"/>
      <c r="I183" s="91"/>
      <c r="J183" s="91"/>
      <c r="K183" s="91"/>
      <c r="L183" s="91"/>
      <c r="M183" s="91"/>
      <c r="N183" s="91"/>
      <c r="O183" s="91"/>
      <c r="P183" s="91"/>
      <c r="Q183" s="91"/>
      <c r="R183" s="91"/>
    </row>
    <row r="184" ht="15.75" customHeight="1" spans="1:18">
      <c r="A184" s="91"/>
      <c r="B184" s="91"/>
      <c r="C184" s="93"/>
      <c r="D184" s="91"/>
      <c r="E184" s="91"/>
      <c r="F184" s="91"/>
      <c r="G184" s="91"/>
      <c r="H184" s="91"/>
      <c r="I184" s="91"/>
      <c r="J184" s="91"/>
      <c r="K184" s="91"/>
      <c r="L184" s="91"/>
      <c r="M184" s="91"/>
      <c r="N184" s="91"/>
      <c r="O184" s="91"/>
      <c r="P184" s="91"/>
      <c r="Q184" s="91"/>
      <c r="R184" s="91"/>
    </row>
    <row r="185" ht="15.75" customHeight="1" spans="1:18">
      <c r="A185" s="91"/>
      <c r="B185" s="91"/>
      <c r="C185" s="93"/>
      <c r="D185" s="91"/>
      <c r="E185" s="91"/>
      <c r="F185" s="91"/>
      <c r="G185" s="91"/>
      <c r="H185" s="91"/>
      <c r="I185" s="91"/>
      <c r="J185" s="91"/>
      <c r="K185" s="91"/>
      <c r="L185" s="91"/>
      <c r="M185" s="91"/>
      <c r="N185" s="91"/>
      <c r="O185" s="91"/>
      <c r="P185" s="91"/>
      <c r="Q185" s="91"/>
      <c r="R185" s="91"/>
    </row>
    <row r="186" ht="15.75" customHeight="1" spans="1:18">
      <c r="A186" s="91"/>
      <c r="B186" s="91"/>
      <c r="C186" s="93"/>
      <c r="D186" s="91"/>
      <c r="E186" s="91"/>
      <c r="F186" s="91"/>
      <c r="G186" s="91"/>
      <c r="H186" s="91"/>
      <c r="I186" s="91"/>
      <c r="J186" s="91"/>
      <c r="K186" s="91"/>
      <c r="L186" s="91"/>
      <c r="M186" s="91"/>
      <c r="N186" s="91"/>
      <c r="O186" s="91"/>
      <c r="P186" s="91"/>
      <c r="Q186" s="91"/>
      <c r="R186" s="91"/>
    </row>
    <row r="187" ht="15.75" customHeight="1" spans="1:18">
      <c r="A187" s="91"/>
      <c r="B187" s="91"/>
      <c r="C187" s="93"/>
      <c r="D187" s="91"/>
      <c r="E187" s="91"/>
      <c r="F187" s="91"/>
      <c r="G187" s="91"/>
      <c r="H187" s="91"/>
      <c r="I187" s="91"/>
      <c r="J187" s="91"/>
      <c r="K187" s="91"/>
      <c r="L187" s="91"/>
      <c r="M187" s="91"/>
      <c r="N187" s="91"/>
      <c r="O187" s="91"/>
      <c r="P187" s="91"/>
      <c r="Q187" s="91"/>
      <c r="R187" s="91"/>
    </row>
    <row r="188" ht="15.75" customHeight="1" spans="1:18">
      <c r="A188" s="91"/>
      <c r="B188" s="91"/>
      <c r="C188" s="93"/>
      <c r="D188" s="91"/>
      <c r="E188" s="91"/>
      <c r="F188" s="91"/>
      <c r="G188" s="91"/>
      <c r="H188" s="91"/>
      <c r="I188" s="91"/>
      <c r="J188" s="91"/>
      <c r="K188" s="91"/>
      <c r="L188" s="91"/>
      <c r="M188" s="91"/>
      <c r="N188" s="91"/>
      <c r="O188" s="91"/>
      <c r="P188" s="91"/>
      <c r="Q188" s="91"/>
      <c r="R188" s="91"/>
    </row>
    <row r="189" ht="15.75" customHeight="1" spans="1:18">
      <c r="A189" s="91"/>
      <c r="B189" s="91"/>
      <c r="C189" s="93"/>
      <c r="D189" s="91"/>
      <c r="E189" s="91"/>
      <c r="F189" s="91"/>
      <c r="G189" s="91"/>
      <c r="H189" s="91"/>
      <c r="I189" s="91"/>
      <c r="J189" s="91"/>
      <c r="K189" s="91"/>
      <c r="L189" s="91"/>
      <c r="M189" s="91"/>
      <c r="N189" s="91"/>
      <c r="O189" s="91"/>
      <c r="P189" s="91"/>
      <c r="Q189" s="91"/>
      <c r="R189" s="91"/>
    </row>
    <row r="190" ht="15.75" customHeight="1" spans="1:18">
      <c r="A190" s="91"/>
      <c r="B190" s="91"/>
      <c r="C190" s="93"/>
      <c r="D190" s="91"/>
      <c r="E190" s="91"/>
      <c r="F190" s="91"/>
      <c r="G190" s="91"/>
      <c r="H190" s="91"/>
      <c r="I190" s="91"/>
      <c r="J190" s="91"/>
      <c r="K190" s="91"/>
      <c r="L190" s="91"/>
      <c r="M190" s="91"/>
      <c r="N190" s="91"/>
      <c r="O190" s="91"/>
      <c r="P190" s="91"/>
      <c r="Q190" s="91"/>
      <c r="R190" s="91"/>
    </row>
    <row r="191" ht="15.75" customHeight="1" spans="1:18">
      <c r="A191" s="91"/>
      <c r="B191" s="91"/>
      <c r="C191" s="93"/>
      <c r="D191" s="91"/>
      <c r="E191" s="91"/>
      <c r="F191" s="91"/>
      <c r="G191" s="91"/>
      <c r="H191" s="91"/>
      <c r="I191" s="91"/>
      <c r="J191" s="91"/>
      <c r="K191" s="91"/>
      <c r="L191" s="91"/>
      <c r="M191" s="91"/>
      <c r="N191" s="91"/>
      <c r="O191" s="91"/>
      <c r="P191" s="91"/>
      <c r="Q191" s="91"/>
      <c r="R191" s="91"/>
    </row>
    <row r="192" ht="15.75" customHeight="1" spans="1:18">
      <c r="A192" s="91"/>
      <c r="B192" s="91"/>
      <c r="C192" s="93"/>
      <c r="D192" s="91"/>
      <c r="E192" s="91"/>
      <c r="F192" s="91"/>
      <c r="G192" s="91"/>
      <c r="H192" s="91"/>
      <c r="I192" s="91"/>
      <c r="J192" s="91"/>
      <c r="K192" s="91"/>
      <c r="L192" s="91"/>
      <c r="M192" s="91"/>
      <c r="N192" s="91"/>
      <c r="O192" s="91"/>
      <c r="P192" s="91"/>
      <c r="Q192" s="91"/>
      <c r="R192" s="91"/>
    </row>
    <row r="193" ht="15.75" customHeight="1" spans="1:18">
      <c r="A193" s="91"/>
      <c r="B193" s="91"/>
      <c r="C193" s="93"/>
      <c r="D193" s="91"/>
      <c r="E193" s="91"/>
      <c r="F193" s="91"/>
      <c r="G193" s="91"/>
      <c r="H193" s="91"/>
      <c r="I193" s="91"/>
      <c r="J193" s="91"/>
      <c r="K193" s="91"/>
      <c r="L193" s="91"/>
      <c r="M193" s="91"/>
      <c r="N193" s="91"/>
      <c r="O193" s="91"/>
      <c r="P193" s="91"/>
      <c r="Q193" s="91"/>
      <c r="R193" s="91"/>
    </row>
    <row r="194" ht="15.75" customHeight="1" spans="1:18">
      <c r="A194" s="91"/>
      <c r="B194" s="91"/>
      <c r="C194" s="93"/>
      <c r="D194" s="91"/>
      <c r="E194" s="91"/>
      <c r="F194" s="91"/>
      <c r="G194" s="91"/>
      <c r="H194" s="91"/>
      <c r="I194" s="91"/>
      <c r="J194" s="91"/>
      <c r="K194" s="91"/>
      <c r="L194" s="91"/>
      <c r="M194" s="91"/>
      <c r="N194" s="91"/>
      <c r="O194" s="91"/>
      <c r="P194" s="91"/>
      <c r="Q194" s="91"/>
      <c r="R194" s="91"/>
    </row>
    <row r="195" ht="15.75" customHeight="1" spans="1:18">
      <c r="A195" s="91"/>
      <c r="B195" s="91"/>
      <c r="C195" s="93"/>
      <c r="D195" s="91"/>
      <c r="E195" s="91"/>
      <c r="F195" s="91"/>
      <c r="G195" s="91"/>
      <c r="H195" s="91"/>
      <c r="I195" s="91"/>
      <c r="J195" s="91"/>
      <c r="K195" s="91"/>
      <c r="L195" s="91"/>
      <c r="M195" s="91"/>
      <c r="N195" s="91"/>
      <c r="O195" s="91"/>
      <c r="P195" s="91"/>
      <c r="Q195" s="91"/>
      <c r="R195" s="91"/>
    </row>
    <row r="196" ht="15.75" customHeight="1" spans="1:18">
      <c r="A196" s="91"/>
      <c r="B196" s="91"/>
      <c r="C196" s="93"/>
      <c r="D196" s="91"/>
      <c r="E196" s="91"/>
      <c r="F196" s="91"/>
      <c r="G196" s="91"/>
      <c r="H196" s="91"/>
      <c r="I196" s="91"/>
      <c r="J196" s="91"/>
      <c r="K196" s="91"/>
      <c r="L196" s="91"/>
      <c r="M196" s="91"/>
      <c r="N196" s="91"/>
      <c r="O196" s="91"/>
      <c r="P196" s="91"/>
      <c r="Q196" s="91"/>
      <c r="R196" s="91"/>
    </row>
    <row r="197" ht="15.75" customHeight="1" spans="1:18">
      <c r="A197" s="91"/>
      <c r="B197" s="91"/>
      <c r="C197" s="93"/>
      <c r="D197" s="91"/>
      <c r="E197" s="91"/>
      <c r="F197" s="91"/>
      <c r="G197" s="91"/>
      <c r="H197" s="91"/>
      <c r="I197" s="91"/>
      <c r="J197" s="91"/>
      <c r="K197" s="91"/>
      <c r="L197" s="91"/>
      <c r="M197" s="91"/>
      <c r="N197" s="91"/>
      <c r="O197" s="91"/>
      <c r="P197" s="91"/>
      <c r="Q197" s="91"/>
      <c r="R197" s="91"/>
    </row>
    <row r="198" ht="15.75" customHeight="1" spans="1:18">
      <c r="A198" s="91"/>
      <c r="B198" s="91"/>
      <c r="C198" s="93"/>
      <c r="D198" s="91"/>
      <c r="E198" s="91"/>
      <c r="F198" s="91"/>
      <c r="G198" s="91"/>
      <c r="H198" s="91"/>
      <c r="I198" s="91"/>
      <c r="J198" s="91"/>
      <c r="K198" s="91"/>
      <c r="L198" s="91"/>
      <c r="M198" s="91"/>
      <c r="N198" s="91"/>
      <c r="O198" s="91"/>
      <c r="P198" s="91"/>
      <c r="Q198" s="91"/>
      <c r="R198" s="91"/>
    </row>
    <row r="199" ht="15.75" customHeight="1" spans="1:18">
      <c r="A199" s="91"/>
      <c r="B199" s="91"/>
      <c r="C199" s="93"/>
      <c r="D199" s="91"/>
      <c r="E199" s="91"/>
      <c r="F199" s="91"/>
      <c r="G199" s="91"/>
      <c r="H199" s="91"/>
      <c r="I199" s="91"/>
      <c r="J199" s="91"/>
      <c r="K199" s="91"/>
      <c r="L199" s="91"/>
      <c r="M199" s="91"/>
      <c r="N199" s="91"/>
      <c r="O199" s="91"/>
      <c r="P199" s="91"/>
      <c r="Q199" s="91"/>
      <c r="R199" s="91"/>
    </row>
    <row r="200" ht="15.75" customHeight="1" spans="1:18">
      <c r="A200" s="91"/>
      <c r="B200" s="91"/>
      <c r="C200" s="93"/>
      <c r="D200" s="91"/>
      <c r="E200" s="91"/>
      <c r="F200" s="91"/>
      <c r="G200" s="91"/>
      <c r="H200" s="91"/>
      <c r="I200" s="91"/>
      <c r="J200" s="91"/>
      <c r="K200" s="91"/>
      <c r="L200" s="91"/>
      <c r="M200" s="91"/>
      <c r="N200" s="91"/>
      <c r="O200" s="91"/>
      <c r="P200" s="91"/>
      <c r="Q200" s="91"/>
      <c r="R200" s="91"/>
    </row>
    <row r="201" ht="15.75" customHeight="1" spans="1:18">
      <c r="A201" s="91"/>
      <c r="B201" s="91"/>
      <c r="C201" s="93"/>
      <c r="D201" s="91"/>
      <c r="E201" s="91"/>
      <c r="F201" s="91"/>
      <c r="G201" s="91"/>
      <c r="H201" s="91"/>
      <c r="I201" s="91"/>
      <c r="J201" s="91"/>
      <c r="K201" s="91"/>
      <c r="L201" s="91"/>
      <c r="M201" s="91"/>
      <c r="N201" s="91"/>
      <c r="O201" s="91"/>
      <c r="P201" s="91"/>
      <c r="Q201" s="91"/>
      <c r="R201" s="91"/>
    </row>
    <row r="202" ht="15.75" customHeight="1" spans="1:18">
      <c r="A202" s="91"/>
      <c r="B202" s="91"/>
      <c r="C202" s="93"/>
      <c r="D202" s="91"/>
      <c r="E202" s="91"/>
      <c r="F202" s="91"/>
      <c r="G202" s="91"/>
      <c r="H202" s="91"/>
      <c r="I202" s="91"/>
      <c r="J202" s="91"/>
      <c r="K202" s="91"/>
      <c r="L202" s="91"/>
      <c r="M202" s="91"/>
      <c r="N202" s="91"/>
      <c r="O202" s="91"/>
      <c r="P202" s="91"/>
      <c r="Q202" s="91"/>
      <c r="R202" s="91"/>
    </row>
    <row r="203" ht="15.75" customHeight="1" spans="1:18">
      <c r="A203" s="91"/>
      <c r="B203" s="91"/>
      <c r="C203" s="93"/>
      <c r="D203" s="91"/>
      <c r="E203" s="91"/>
      <c r="F203" s="91"/>
      <c r="G203" s="91"/>
      <c r="H203" s="91"/>
      <c r="I203" s="91"/>
      <c r="J203" s="91"/>
      <c r="K203" s="91"/>
      <c r="L203" s="91"/>
      <c r="M203" s="91"/>
      <c r="N203" s="91"/>
      <c r="O203" s="91"/>
      <c r="P203" s="91"/>
      <c r="Q203" s="91"/>
      <c r="R203" s="91"/>
    </row>
    <row r="204" ht="15.75" customHeight="1" spans="1:18">
      <c r="A204" s="91"/>
      <c r="B204" s="91"/>
      <c r="C204" s="93"/>
      <c r="D204" s="91"/>
      <c r="E204" s="91"/>
      <c r="F204" s="91"/>
      <c r="G204" s="91"/>
      <c r="H204" s="91"/>
      <c r="I204" s="91"/>
      <c r="J204" s="91"/>
      <c r="K204" s="91"/>
      <c r="L204" s="91"/>
      <c r="M204" s="91"/>
      <c r="N204" s="91"/>
      <c r="O204" s="91"/>
      <c r="P204" s="91"/>
      <c r="Q204" s="91"/>
      <c r="R204" s="91"/>
    </row>
    <row r="205" ht="15.75" customHeight="1" spans="1:18">
      <c r="A205" s="91"/>
      <c r="B205" s="91"/>
      <c r="C205" s="93"/>
      <c r="D205" s="91"/>
      <c r="E205" s="91"/>
      <c r="F205" s="91"/>
      <c r="G205" s="91"/>
      <c r="H205" s="91"/>
      <c r="I205" s="91"/>
      <c r="J205" s="91"/>
      <c r="K205" s="91"/>
      <c r="L205" s="91"/>
      <c r="M205" s="91"/>
      <c r="N205" s="91"/>
      <c r="O205" s="91"/>
      <c r="P205" s="91"/>
      <c r="Q205" s="91"/>
      <c r="R205" s="91"/>
    </row>
    <row r="206" ht="15.75" customHeight="1" spans="1:18">
      <c r="A206" s="91"/>
      <c r="B206" s="91"/>
      <c r="C206" s="93"/>
      <c r="D206" s="91"/>
      <c r="E206" s="91"/>
      <c r="F206" s="91"/>
      <c r="G206" s="91"/>
      <c r="H206" s="91"/>
      <c r="I206" s="91"/>
      <c r="J206" s="91"/>
      <c r="K206" s="91"/>
      <c r="L206" s="91"/>
      <c r="M206" s="91"/>
      <c r="N206" s="91"/>
      <c r="O206" s="91"/>
      <c r="P206" s="91"/>
      <c r="Q206" s="91"/>
      <c r="R206" s="91"/>
    </row>
    <row r="207" ht="15.75" customHeight="1" spans="1:18">
      <c r="A207" s="91"/>
      <c r="B207" s="91"/>
      <c r="C207" s="93"/>
      <c r="D207" s="91"/>
      <c r="E207" s="91"/>
      <c r="F207" s="91"/>
      <c r="G207" s="91"/>
      <c r="H207" s="91"/>
      <c r="I207" s="91"/>
      <c r="J207" s="91"/>
      <c r="K207" s="91"/>
      <c r="L207" s="91"/>
      <c r="M207" s="91"/>
      <c r="N207" s="91"/>
      <c r="O207" s="91"/>
      <c r="P207" s="91"/>
      <c r="Q207" s="91"/>
      <c r="R207" s="91"/>
    </row>
    <row r="208" ht="15.75" customHeight="1" spans="1:18">
      <c r="A208" s="91"/>
      <c r="B208" s="91"/>
      <c r="C208" s="93"/>
      <c r="D208" s="91"/>
      <c r="E208" s="91"/>
      <c r="F208" s="91"/>
      <c r="G208" s="91"/>
      <c r="H208" s="91"/>
      <c r="I208" s="91"/>
      <c r="J208" s="91"/>
      <c r="K208" s="91"/>
      <c r="L208" s="91"/>
      <c r="M208" s="91"/>
      <c r="N208" s="91"/>
      <c r="O208" s="91"/>
      <c r="P208" s="91"/>
      <c r="Q208" s="91"/>
      <c r="R208" s="91"/>
    </row>
    <row r="209" ht="15.75" customHeight="1" spans="1:18">
      <c r="A209" s="91"/>
      <c r="B209" s="91"/>
      <c r="C209" s="93"/>
      <c r="D209" s="91"/>
      <c r="E209" s="91"/>
      <c r="F209" s="91"/>
      <c r="G209" s="91"/>
      <c r="H209" s="91"/>
      <c r="I209" s="91"/>
      <c r="J209" s="91"/>
      <c r="K209" s="91"/>
      <c r="L209" s="91"/>
      <c r="M209" s="91"/>
      <c r="N209" s="91"/>
      <c r="O209" s="91"/>
      <c r="P209" s="91"/>
      <c r="Q209" s="91"/>
      <c r="R209" s="91"/>
    </row>
    <row r="210" ht="15.75" customHeight="1" spans="1:18">
      <c r="A210" s="91"/>
      <c r="B210" s="91"/>
      <c r="C210" s="93"/>
      <c r="D210" s="91"/>
      <c r="E210" s="91"/>
      <c r="F210" s="91"/>
      <c r="G210" s="91"/>
      <c r="H210" s="91"/>
      <c r="I210" s="91"/>
      <c r="J210" s="91"/>
      <c r="K210" s="91"/>
      <c r="L210" s="91"/>
      <c r="M210" s="91"/>
      <c r="N210" s="91"/>
      <c r="O210" s="91"/>
      <c r="P210" s="91"/>
      <c r="Q210" s="91"/>
      <c r="R210" s="91"/>
    </row>
    <row r="211" ht="15.75" customHeight="1" spans="1:18">
      <c r="A211" s="91"/>
      <c r="B211" s="91"/>
      <c r="C211" s="93"/>
      <c r="D211" s="91"/>
      <c r="E211" s="91"/>
      <c r="F211" s="91"/>
      <c r="G211" s="91"/>
      <c r="H211" s="91"/>
      <c r="I211" s="91"/>
      <c r="J211" s="91"/>
      <c r="K211" s="91"/>
      <c r="L211" s="91"/>
      <c r="M211" s="91"/>
      <c r="N211" s="91"/>
      <c r="O211" s="91"/>
      <c r="P211" s="91"/>
      <c r="Q211" s="91"/>
      <c r="R211" s="91"/>
    </row>
    <row r="212" ht="15.75" customHeight="1" spans="1:18">
      <c r="A212" s="91"/>
      <c r="B212" s="91"/>
      <c r="C212" s="93"/>
      <c r="D212" s="91"/>
      <c r="E212" s="91"/>
      <c r="F212" s="91"/>
      <c r="G212" s="91"/>
      <c r="H212" s="91"/>
      <c r="I212" s="91"/>
      <c r="J212" s="91"/>
      <c r="K212" s="91"/>
      <c r="L212" s="91"/>
      <c r="M212" s="91"/>
      <c r="N212" s="91"/>
      <c r="O212" s="91"/>
      <c r="P212" s="91"/>
      <c r="Q212" s="91"/>
      <c r="R212" s="91"/>
    </row>
    <row r="213" ht="15.75" customHeight="1" spans="1:18">
      <c r="A213" s="91"/>
      <c r="B213" s="91"/>
      <c r="C213" s="93"/>
      <c r="D213" s="91"/>
      <c r="E213" s="91"/>
      <c r="F213" s="91"/>
      <c r="G213" s="91"/>
      <c r="H213" s="91"/>
      <c r="I213" s="91"/>
      <c r="J213" s="91"/>
      <c r="K213" s="91"/>
      <c r="L213" s="91"/>
      <c r="M213" s="91"/>
      <c r="N213" s="91"/>
      <c r="O213" s="91"/>
      <c r="P213" s="91"/>
      <c r="Q213" s="91"/>
      <c r="R213" s="91"/>
    </row>
    <row r="214" ht="15.75" customHeight="1" spans="1:18">
      <c r="A214" s="91"/>
      <c r="B214" s="91"/>
      <c r="C214" s="93"/>
      <c r="D214" s="91"/>
      <c r="E214" s="91"/>
      <c r="F214" s="91"/>
      <c r="G214" s="91"/>
      <c r="H214" s="91"/>
      <c r="I214" s="91"/>
      <c r="J214" s="91"/>
      <c r="K214" s="91"/>
      <c r="L214" s="91"/>
      <c r="M214" s="91"/>
      <c r="N214" s="91"/>
      <c r="O214" s="91"/>
      <c r="P214" s="91"/>
      <c r="Q214" s="91"/>
      <c r="R214" s="91"/>
    </row>
    <row r="215" ht="15.75" customHeight="1" spans="1:18">
      <c r="A215" s="91"/>
      <c r="B215" s="91"/>
      <c r="C215" s="93"/>
      <c r="D215" s="91"/>
      <c r="E215" s="91"/>
      <c r="F215" s="91"/>
      <c r="G215" s="91"/>
      <c r="H215" s="91"/>
      <c r="I215" s="91"/>
      <c r="J215" s="91"/>
      <c r="K215" s="91"/>
      <c r="L215" s="91"/>
      <c r="M215" s="91"/>
      <c r="N215" s="91"/>
      <c r="O215" s="91"/>
      <c r="P215" s="91"/>
      <c r="Q215" s="91"/>
      <c r="R215" s="91"/>
    </row>
    <row r="216" ht="15.75" customHeight="1" spans="1:18">
      <c r="A216" s="91"/>
      <c r="B216" s="91"/>
      <c r="C216" s="93"/>
      <c r="D216" s="91"/>
      <c r="E216" s="91"/>
      <c r="F216" s="91"/>
      <c r="G216" s="91"/>
      <c r="H216" s="91"/>
      <c r="I216" s="91"/>
      <c r="J216" s="91"/>
      <c r="K216" s="91"/>
      <c r="L216" s="91"/>
      <c r="M216" s="91"/>
      <c r="N216" s="91"/>
      <c r="O216" s="91"/>
      <c r="P216" s="91"/>
      <c r="Q216" s="91"/>
      <c r="R216" s="91"/>
    </row>
    <row r="217" ht="15.75" customHeight="1" spans="1:18">
      <c r="A217" s="91"/>
      <c r="B217" s="91"/>
      <c r="C217" s="93"/>
      <c r="D217" s="91"/>
      <c r="E217" s="91"/>
      <c r="F217" s="91"/>
      <c r="G217" s="91"/>
      <c r="H217" s="91"/>
      <c r="I217" s="91"/>
      <c r="J217" s="91"/>
      <c r="K217" s="91"/>
      <c r="L217" s="91"/>
      <c r="M217" s="91"/>
      <c r="N217" s="91"/>
      <c r="O217" s="91"/>
      <c r="P217" s="91"/>
      <c r="Q217" s="91"/>
      <c r="R217" s="91"/>
    </row>
    <row r="218" ht="15.75" customHeight="1" spans="1:18">
      <c r="A218" s="91"/>
      <c r="B218" s="91"/>
      <c r="C218" s="93"/>
      <c r="D218" s="91"/>
      <c r="E218" s="91"/>
      <c r="F218" s="91"/>
      <c r="G218" s="91"/>
      <c r="H218" s="91"/>
      <c r="I218" s="91"/>
      <c r="J218" s="91"/>
      <c r="K218" s="91"/>
      <c r="L218" s="91"/>
      <c r="M218" s="91"/>
      <c r="N218" s="91"/>
      <c r="O218" s="91"/>
      <c r="P218" s="91"/>
      <c r="Q218" s="91"/>
      <c r="R218" s="91"/>
    </row>
    <row r="219" ht="15.75" customHeight="1" spans="1:18">
      <c r="A219" s="91"/>
      <c r="B219" s="91"/>
      <c r="C219" s="93"/>
      <c r="D219" s="91"/>
      <c r="E219" s="91"/>
      <c r="F219" s="91"/>
      <c r="G219" s="91"/>
      <c r="H219" s="91"/>
      <c r="I219" s="91"/>
      <c r="J219" s="91"/>
      <c r="K219" s="91"/>
      <c r="L219" s="91"/>
      <c r="M219" s="91"/>
      <c r="N219" s="91"/>
      <c r="O219" s="91"/>
      <c r="P219" s="91"/>
      <c r="Q219" s="91"/>
      <c r="R219" s="91"/>
    </row>
    <row r="220" ht="15.75" customHeight="1" spans="1:18">
      <c r="A220" s="91"/>
      <c r="B220" s="91"/>
      <c r="C220" s="93"/>
      <c r="D220" s="91"/>
      <c r="E220" s="91"/>
      <c r="F220" s="91"/>
      <c r="G220" s="91"/>
      <c r="H220" s="91"/>
      <c r="I220" s="91"/>
      <c r="J220" s="91"/>
      <c r="K220" s="91"/>
      <c r="L220" s="91"/>
      <c r="M220" s="91"/>
      <c r="N220" s="91"/>
      <c r="O220" s="91"/>
      <c r="P220" s="91"/>
      <c r="Q220" s="91"/>
      <c r="R220" s="91"/>
    </row>
    <row r="221" ht="15.75" customHeight="1" spans="1:18">
      <c r="A221" s="91"/>
      <c r="B221" s="91"/>
      <c r="C221" s="93"/>
      <c r="D221" s="91"/>
      <c r="E221" s="91"/>
      <c r="F221" s="91"/>
      <c r="G221" s="91"/>
      <c r="H221" s="91"/>
      <c r="I221" s="91"/>
      <c r="J221" s="91"/>
      <c r="K221" s="91"/>
      <c r="L221" s="91"/>
      <c r="M221" s="91"/>
      <c r="N221" s="91"/>
      <c r="O221" s="91"/>
      <c r="P221" s="91"/>
      <c r="Q221" s="91"/>
      <c r="R221" s="91"/>
    </row>
    <row r="222" ht="15.75" customHeight="1" spans="1:18">
      <c r="A222" s="91"/>
      <c r="B222" s="91"/>
      <c r="C222" s="93"/>
      <c r="D222" s="91"/>
      <c r="E222" s="91"/>
      <c r="F222" s="91"/>
      <c r="G222" s="91"/>
      <c r="H222" s="91"/>
      <c r="I222" s="91"/>
      <c r="J222" s="91"/>
      <c r="K222" s="91"/>
      <c r="L222" s="91"/>
      <c r="M222" s="91"/>
      <c r="N222" s="91"/>
      <c r="O222" s="91"/>
      <c r="P222" s="91"/>
      <c r="Q222" s="91"/>
      <c r="R222" s="91"/>
    </row>
    <row r="223" ht="15.75" customHeight="1" spans="1:18">
      <c r="A223" s="91"/>
      <c r="B223" s="91"/>
      <c r="C223" s="93"/>
      <c r="D223" s="91"/>
      <c r="E223" s="91"/>
      <c r="F223" s="91"/>
      <c r="G223" s="91"/>
      <c r="H223" s="91"/>
      <c r="I223" s="91"/>
      <c r="J223" s="91"/>
      <c r="K223" s="91"/>
      <c r="L223" s="91"/>
      <c r="M223" s="91"/>
      <c r="N223" s="91"/>
      <c r="O223" s="91"/>
      <c r="P223" s="91"/>
      <c r="Q223" s="91"/>
      <c r="R223" s="91"/>
    </row>
    <row r="224" ht="15.75" customHeight="1" spans="1:18">
      <c r="A224" s="91"/>
      <c r="B224" s="91"/>
      <c r="C224" s="93"/>
      <c r="D224" s="91"/>
      <c r="E224" s="91"/>
      <c r="F224" s="91"/>
      <c r="G224" s="91"/>
      <c r="H224" s="91"/>
      <c r="I224" s="91"/>
      <c r="J224" s="91"/>
      <c r="K224" s="91"/>
      <c r="L224" s="91"/>
      <c r="M224" s="91"/>
      <c r="N224" s="91"/>
      <c r="O224" s="91"/>
      <c r="P224" s="91"/>
      <c r="Q224" s="91"/>
      <c r="R224" s="91"/>
    </row>
    <row r="225" ht="15.75" customHeight="1" spans="1:18">
      <c r="A225" s="91"/>
      <c r="B225" s="91"/>
      <c r="C225" s="93"/>
      <c r="D225" s="91"/>
      <c r="E225" s="91"/>
      <c r="F225" s="91"/>
      <c r="G225" s="91"/>
      <c r="H225" s="91"/>
      <c r="I225" s="91"/>
      <c r="J225" s="91"/>
      <c r="K225" s="91"/>
      <c r="L225" s="91"/>
      <c r="M225" s="91"/>
      <c r="N225" s="91"/>
      <c r="O225" s="91"/>
      <c r="P225" s="91"/>
      <c r="Q225" s="91"/>
      <c r="R225" s="91"/>
    </row>
    <row r="226" ht="15.75" customHeight="1" spans="1:18">
      <c r="A226" s="91"/>
      <c r="B226" s="91"/>
      <c r="C226" s="93"/>
      <c r="D226" s="91"/>
      <c r="E226" s="91"/>
      <c r="F226" s="91"/>
      <c r="G226" s="91"/>
      <c r="H226" s="91"/>
      <c r="I226" s="91"/>
      <c r="J226" s="91"/>
      <c r="K226" s="91"/>
      <c r="L226" s="91"/>
      <c r="M226" s="91"/>
      <c r="N226" s="91"/>
      <c r="O226" s="91"/>
      <c r="P226" s="91"/>
      <c r="Q226" s="91"/>
      <c r="R226" s="91"/>
    </row>
    <row r="227" ht="15.75" customHeight="1" spans="1:18">
      <c r="A227" s="91"/>
      <c r="B227" s="91"/>
      <c r="C227" s="93"/>
      <c r="D227" s="91"/>
      <c r="E227" s="91"/>
      <c r="F227" s="91"/>
      <c r="G227" s="91"/>
      <c r="H227" s="91"/>
      <c r="I227" s="91"/>
      <c r="J227" s="91"/>
      <c r="K227" s="91"/>
      <c r="L227" s="91"/>
      <c r="M227" s="91"/>
      <c r="N227" s="91"/>
      <c r="O227" s="91"/>
      <c r="P227" s="91"/>
      <c r="Q227" s="91"/>
      <c r="R227" s="91"/>
    </row>
    <row r="228" ht="15.75" customHeight="1" spans="1:18">
      <c r="A228" s="91"/>
      <c r="B228" s="91"/>
      <c r="C228" s="93"/>
      <c r="D228" s="91"/>
      <c r="E228" s="91"/>
      <c r="F228" s="91"/>
      <c r="G228" s="91"/>
      <c r="H228" s="91"/>
      <c r="I228" s="91"/>
      <c r="J228" s="91"/>
      <c r="K228" s="91"/>
      <c r="L228" s="91"/>
      <c r="M228" s="91"/>
      <c r="N228" s="91"/>
      <c r="O228" s="91"/>
      <c r="P228" s="91"/>
      <c r="Q228" s="91"/>
      <c r="R228" s="91"/>
    </row>
    <row r="229" ht="15.75" customHeight="1" spans="1:18">
      <c r="A229" s="91"/>
      <c r="B229" s="91"/>
      <c r="C229" s="93"/>
      <c r="D229" s="91"/>
      <c r="E229" s="91"/>
      <c r="F229" s="91"/>
      <c r="G229" s="91"/>
      <c r="H229" s="91"/>
      <c r="I229" s="91"/>
      <c r="J229" s="91"/>
      <c r="K229" s="91"/>
      <c r="L229" s="91"/>
      <c r="M229" s="91"/>
      <c r="N229" s="91"/>
      <c r="O229" s="91"/>
      <c r="P229" s="91"/>
      <c r="Q229" s="91"/>
      <c r="R229" s="91"/>
    </row>
    <row r="230" ht="15.75" customHeight="1" spans="1:18">
      <c r="A230" s="91"/>
      <c r="B230" s="91"/>
      <c r="C230" s="93"/>
      <c r="D230" s="91"/>
      <c r="E230" s="91"/>
      <c r="F230" s="91"/>
      <c r="G230" s="91"/>
      <c r="H230" s="91"/>
      <c r="I230" s="91"/>
      <c r="J230" s="91"/>
      <c r="K230" s="91"/>
      <c r="L230" s="91"/>
      <c r="M230" s="91"/>
      <c r="N230" s="91"/>
      <c r="O230" s="91"/>
      <c r="P230" s="91"/>
      <c r="Q230" s="91"/>
      <c r="R230" s="91"/>
    </row>
    <row r="231" ht="15.75" customHeight="1" spans="1:18">
      <c r="A231" s="91"/>
      <c r="B231" s="91"/>
      <c r="C231" s="93"/>
      <c r="D231" s="91"/>
      <c r="E231" s="91"/>
      <c r="F231" s="91"/>
      <c r="G231" s="91"/>
      <c r="H231" s="91"/>
      <c r="I231" s="91"/>
      <c r="J231" s="91"/>
      <c r="K231" s="91"/>
      <c r="L231" s="91"/>
      <c r="M231" s="91"/>
      <c r="N231" s="91"/>
      <c r="O231" s="91"/>
      <c r="P231" s="91"/>
      <c r="Q231" s="91"/>
      <c r="R231" s="91"/>
    </row>
    <row r="232" ht="15.75" customHeight="1" spans="1:18">
      <c r="A232" s="91"/>
      <c r="B232" s="91"/>
      <c r="C232" s="93"/>
      <c r="D232" s="91"/>
      <c r="E232" s="91"/>
      <c r="F232" s="91"/>
      <c r="G232" s="91"/>
      <c r="H232" s="91"/>
      <c r="I232" s="91"/>
      <c r="J232" s="91"/>
      <c r="K232" s="91"/>
      <c r="L232" s="91"/>
      <c r="M232" s="91"/>
      <c r="N232" s="91"/>
      <c r="O232" s="91"/>
      <c r="P232" s="91"/>
      <c r="Q232" s="91"/>
      <c r="R232" s="91"/>
    </row>
    <row r="233" ht="15.75" customHeight="1" spans="1:18">
      <c r="A233" s="91"/>
      <c r="B233" s="91"/>
      <c r="C233" s="93"/>
      <c r="D233" s="91"/>
      <c r="E233" s="91"/>
      <c r="F233" s="91"/>
      <c r="G233" s="91"/>
      <c r="H233" s="91"/>
      <c r="I233" s="91"/>
      <c r="J233" s="91"/>
      <c r="K233" s="91"/>
      <c r="L233" s="91"/>
      <c r="M233" s="91"/>
      <c r="N233" s="91"/>
      <c r="O233" s="91"/>
      <c r="P233" s="91"/>
      <c r="Q233" s="91"/>
      <c r="R233" s="91"/>
    </row>
    <row r="234" ht="15.75" customHeight="1" spans="1:18">
      <c r="A234" s="91"/>
      <c r="B234" s="91"/>
      <c r="C234" s="93"/>
      <c r="D234" s="91"/>
      <c r="E234" s="91"/>
      <c r="F234" s="91"/>
      <c r="G234" s="91"/>
      <c r="H234" s="91"/>
      <c r="I234" s="91"/>
      <c r="J234" s="91"/>
      <c r="K234" s="91"/>
      <c r="L234" s="91"/>
      <c r="M234" s="91"/>
      <c r="N234" s="91"/>
      <c r="O234" s="91"/>
      <c r="P234" s="91"/>
      <c r="Q234" s="91"/>
      <c r="R234" s="91"/>
    </row>
    <row r="235" ht="15.75" customHeight="1" spans="1:18">
      <c r="A235" s="91"/>
      <c r="B235" s="91"/>
      <c r="C235" s="93"/>
      <c r="D235" s="91"/>
      <c r="E235" s="91"/>
      <c r="F235" s="91"/>
      <c r="G235" s="91"/>
      <c r="H235" s="91"/>
      <c r="I235" s="91"/>
      <c r="J235" s="91"/>
      <c r="K235" s="91"/>
      <c r="L235" s="91"/>
      <c r="M235" s="91"/>
      <c r="N235" s="91"/>
      <c r="O235" s="91"/>
      <c r="P235" s="91"/>
      <c r="Q235" s="91"/>
      <c r="R235" s="91"/>
    </row>
    <row r="236" ht="15.75" customHeight="1" spans="1:18">
      <c r="A236" s="91"/>
      <c r="B236" s="91"/>
      <c r="C236" s="93"/>
      <c r="D236" s="91"/>
      <c r="E236" s="91"/>
      <c r="F236" s="91"/>
      <c r="G236" s="91"/>
      <c r="H236" s="91"/>
      <c r="I236" s="91"/>
      <c r="J236" s="91"/>
      <c r="K236" s="91"/>
      <c r="L236" s="91"/>
      <c r="M236" s="91"/>
      <c r="N236" s="91"/>
      <c r="O236" s="91"/>
      <c r="P236" s="91"/>
      <c r="Q236" s="91"/>
      <c r="R236" s="91"/>
    </row>
    <row r="237" ht="15.75" customHeight="1" spans="1:18">
      <c r="A237" s="91"/>
      <c r="B237" s="91"/>
      <c r="C237" s="93"/>
      <c r="D237" s="91"/>
      <c r="E237" s="91"/>
      <c r="F237" s="91"/>
      <c r="G237" s="91"/>
      <c r="H237" s="91"/>
      <c r="I237" s="91"/>
      <c r="J237" s="91"/>
      <c r="K237" s="91"/>
      <c r="L237" s="91"/>
      <c r="M237" s="91"/>
      <c r="N237" s="91"/>
      <c r="O237" s="91"/>
      <c r="P237" s="91"/>
      <c r="Q237" s="91"/>
      <c r="R237" s="91"/>
    </row>
    <row r="238" ht="15.75" customHeight="1" spans="1:18">
      <c r="A238" s="91"/>
      <c r="B238" s="91"/>
      <c r="C238" s="93"/>
      <c r="D238" s="91"/>
      <c r="E238" s="91"/>
      <c r="F238" s="91"/>
      <c r="G238" s="91"/>
      <c r="H238" s="91"/>
      <c r="I238" s="91"/>
      <c r="J238" s="91"/>
      <c r="K238" s="91"/>
      <c r="L238" s="91"/>
      <c r="M238" s="91"/>
      <c r="N238" s="91"/>
      <c r="O238" s="91"/>
      <c r="P238" s="91"/>
      <c r="Q238" s="91"/>
      <c r="R238" s="91"/>
    </row>
    <row r="239" ht="15.75" customHeight="1" spans="1:18">
      <c r="A239" s="91"/>
      <c r="B239" s="91"/>
      <c r="C239" s="93"/>
      <c r="D239" s="91"/>
      <c r="E239" s="91"/>
      <c r="F239" s="91"/>
      <c r="G239" s="91"/>
      <c r="H239" s="91"/>
      <c r="I239" s="91"/>
      <c r="J239" s="91"/>
      <c r="K239" s="91"/>
      <c r="L239" s="91"/>
      <c r="M239" s="91"/>
      <c r="N239" s="91"/>
      <c r="O239" s="91"/>
      <c r="P239" s="91"/>
      <c r="Q239" s="91"/>
      <c r="R239" s="91"/>
    </row>
    <row r="240" ht="15.75" customHeight="1" spans="1:18">
      <c r="A240" s="91"/>
      <c r="B240" s="91"/>
      <c r="C240" s="93"/>
      <c r="D240" s="91"/>
      <c r="E240" s="91"/>
      <c r="F240" s="91"/>
      <c r="G240" s="91"/>
      <c r="H240" s="91"/>
      <c r="I240" s="91"/>
      <c r="J240" s="91"/>
      <c r="K240" s="91"/>
      <c r="L240" s="91"/>
      <c r="M240" s="91"/>
      <c r="N240" s="91"/>
      <c r="O240" s="91"/>
      <c r="P240" s="91"/>
      <c r="Q240" s="91"/>
      <c r="R240" s="91"/>
    </row>
    <row r="241" ht="15.75" customHeight="1" spans="1:18">
      <c r="A241" s="91"/>
      <c r="B241" s="91"/>
      <c r="C241" s="93"/>
      <c r="D241" s="91"/>
      <c r="E241" s="91"/>
      <c r="F241" s="91"/>
      <c r="G241" s="91"/>
      <c r="H241" s="91"/>
      <c r="I241" s="91"/>
      <c r="J241" s="91"/>
      <c r="K241" s="91"/>
      <c r="L241" s="91"/>
      <c r="M241" s="91"/>
      <c r="N241" s="91"/>
      <c r="O241" s="91"/>
      <c r="P241" s="91"/>
      <c r="Q241" s="91"/>
      <c r="R241" s="91"/>
    </row>
    <row r="242" ht="15.75" customHeight="1" spans="1:18">
      <c r="A242" s="91"/>
      <c r="B242" s="91"/>
      <c r="C242" s="93"/>
      <c r="D242" s="91"/>
      <c r="E242" s="91"/>
      <c r="F242" s="91"/>
      <c r="G242" s="91"/>
      <c r="H242" s="91"/>
      <c r="I242" s="91"/>
      <c r="J242" s="91"/>
      <c r="K242" s="91"/>
      <c r="L242" s="91"/>
      <c r="M242" s="91"/>
      <c r="N242" s="91"/>
      <c r="O242" s="91"/>
      <c r="P242" s="91"/>
      <c r="Q242" s="91"/>
      <c r="R242" s="91"/>
    </row>
    <row r="243" ht="15.75" customHeight="1" spans="1:18">
      <c r="A243" s="91"/>
      <c r="B243" s="91"/>
      <c r="C243" s="93"/>
      <c r="D243" s="91"/>
      <c r="E243" s="91"/>
      <c r="F243" s="91"/>
      <c r="G243" s="91"/>
      <c r="H243" s="91"/>
      <c r="I243" s="91"/>
      <c r="J243" s="91"/>
      <c r="K243" s="91"/>
      <c r="L243" s="91"/>
      <c r="M243" s="91"/>
      <c r="N243" s="91"/>
      <c r="O243" s="91"/>
      <c r="P243" s="91"/>
      <c r="Q243" s="91"/>
      <c r="R243" s="91"/>
    </row>
    <row r="244" ht="15.75" customHeight="1" spans="1:18">
      <c r="A244" s="91"/>
      <c r="B244" s="91"/>
      <c r="C244" s="93"/>
      <c r="D244" s="91"/>
      <c r="E244" s="91"/>
      <c r="F244" s="91"/>
      <c r="G244" s="91"/>
      <c r="H244" s="91"/>
      <c r="I244" s="91"/>
      <c r="J244" s="91"/>
      <c r="K244" s="91"/>
      <c r="L244" s="91"/>
      <c r="M244" s="91"/>
      <c r="N244" s="91"/>
      <c r="O244" s="91"/>
      <c r="P244" s="91"/>
      <c r="Q244" s="91"/>
      <c r="R244" s="91"/>
    </row>
    <row r="245" ht="15.75" customHeight="1" spans="1:18">
      <c r="A245" s="91"/>
      <c r="B245" s="91"/>
      <c r="C245" s="93"/>
      <c r="D245" s="91"/>
      <c r="E245" s="91"/>
      <c r="F245" s="91"/>
      <c r="G245" s="91"/>
      <c r="H245" s="91"/>
      <c r="I245" s="91"/>
      <c r="J245" s="91"/>
      <c r="K245" s="91"/>
      <c r="L245" s="91"/>
      <c r="M245" s="91"/>
      <c r="N245" s="91"/>
      <c r="O245" s="91"/>
      <c r="P245" s="91"/>
      <c r="Q245" s="91"/>
      <c r="R245" s="91"/>
    </row>
    <row r="246" ht="15.75" customHeight="1" spans="1:18">
      <c r="A246" s="91"/>
      <c r="B246" s="91"/>
      <c r="C246" s="93"/>
      <c r="D246" s="91"/>
      <c r="E246" s="91"/>
      <c r="F246" s="91"/>
      <c r="G246" s="91"/>
      <c r="H246" s="91"/>
      <c r="I246" s="91"/>
      <c r="J246" s="91"/>
      <c r="K246" s="91"/>
      <c r="L246" s="91"/>
      <c r="M246" s="91"/>
      <c r="N246" s="91"/>
      <c r="O246" s="91"/>
      <c r="P246" s="91"/>
      <c r="Q246" s="91"/>
      <c r="R246" s="91"/>
    </row>
    <row r="247" ht="15.75" customHeight="1" spans="1:18">
      <c r="A247" s="91"/>
      <c r="B247" s="91"/>
      <c r="C247" s="93"/>
      <c r="D247" s="91"/>
      <c r="E247" s="91"/>
      <c r="F247" s="91"/>
      <c r="G247" s="91"/>
      <c r="H247" s="91"/>
      <c r="I247" s="91"/>
      <c r="J247" s="91"/>
      <c r="K247" s="91"/>
      <c r="L247" s="91"/>
      <c r="M247" s="91"/>
      <c r="N247" s="91"/>
      <c r="O247" s="91"/>
      <c r="P247" s="91"/>
      <c r="Q247" s="91"/>
      <c r="R247" s="91"/>
    </row>
    <row r="248" ht="15.75" customHeight="1" spans="1:18">
      <c r="A248" s="91"/>
      <c r="B248" s="91"/>
      <c r="C248" s="93"/>
      <c r="D248" s="91"/>
      <c r="E248" s="91"/>
      <c r="F248" s="91"/>
      <c r="G248" s="91"/>
      <c r="H248" s="91"/>
      <c r="I248" s="91"/>
      <c r="J248" s="91"/>
      <c r="K248" s="91"/>
      <c r="L248" s="91"/>
      <c r="M248" s="91"/>
      <c r="N248" s="91"/>
      <c r="O248" s="91"/>
      <c r="P248" s="91"/>
      <c r="Q248" s="91"/>
      <c r="R248" s="91"/>
    </row>
    <row r="249" ht="15.75" customHeight="1" spans="1:18">
      <c r="A249" s="91"/>
      <c r="B249" s="91"/>
      <c r="C249" s="93"/>
      <c r="D249" s="91"/>
      <c r="E249" s="91"/>
      <c r="F249" s="91"/>
      <c r="G249" s="91"/>
      <c r="H249" s="91"/>
      <c r="I249" s="91"/>
      <c r="J249" s="91"/>
      <c r="K249" s="91"/>
      <c r="L249" s="91"/>
      <c r="M249" s="91"/>
      <c r="N249" s="91"/>
      <c r="O249" s="91"/>
      <c r="P249" s="91"/>
      <c r="Q249" s="91"/>
      <c r="R249" s="91"/>
    </row>
    <row r="250" ht="15.75" customHeight="1" spans="1:18">
      <c r="A250" s="91"/>
      <c r="B250" s="91"/>
      <c r="C250" s="93"/>
      <c r="D250" s="91"/>
      <c r="E250" s="91"/>
      <c r="F250" s="91"/>
      <c r="G250" s="91"/>
      <c r="H250" s="91"/>
      <c r="I250" s="91"/>
      <c r="J250" s="91"/>
      <c r="K250" s="91"/>
      <c r="L250" s="91"/>
      <c r="M250" s="91"/>
      <c r="N250" s="91"/>
      <c r="O250" s="91"/>
      <c r="P250" s="91"/>
      <c r="Q250" s="91"/>
      <c r="R250" s="91"/>
    </row>
    <row r="251" ht="15.75" customHeight="1" spans="1:18">
      <c r="A251" s="91"/>
      <c r="B251" s="91"/>
      <c r="C251" s="93"/>
      <c r="D251" s="91"/>
      <c r="E251" s="91"/>
      <c r="F251" s="91"/>
      <c r="G251" s="91"/>
      <c r="H251" s="91"/>
      <c r="I251" s="91"/>
      <c r="J251" s="91"/>
      <c r="K251" s="91"/>
      <c r="L251" s="91"/>
      <c r="M251" s="91"/>
      <c r="N251" s="91"/>
      <c r="O251" s="91"/>
      <c r="P251" s="91"/>
      <c r="Q251" s="91"/>
      <c r="R251" s="91"/>
    </row>
    <row r="252" ht="15.75" customHeight="1" spans="1:18">
      <c r="A252" s="91"/>
      <c r="B252" s="91"/>
      <c r="C252" s="93"/>
      <c r="D252" s="91"/>
      <c r="E252" s="91"/>
      <c r="F252" s="91"/>
      <c r="G252" s="91"/>
      <c r="H252" s="91"/>
      <c r="I252" s="91"/>
      <c r="J252" s="91"/>
      <c r="K252" s="91"/>
      <c r="L252" s="91"/>
      <c r="M252" s="91"/>
      <c r="N252" s="91"/>
      <c r="O252" s="91"/>
      <c r="P252" s="91"/>
      <c r="Q252" s="91"/>
      <c r="R252" s="91"/>
    </row>
    <row r="253" ht="15.75" customHeight="1" spans="1:18">
      <c r="A253" s="91"/>
      <c r="B253" s="91"/>
      <c r="C253" s="93"/>
      <c r="D253" s="91"/>
      <c r="E253" s="91"/>
      <c r="F253" s="91"/>
      <c r="G253" s="91"/>
      <c r="H253" s="91"/>
      <c r="I253" s="91"/>
      <c r="J253" s="91"/>
      <c r="K253" s="91"/>
      <c r="L253" s="91"/>
      <c r="M253" s="91"/>
      <c r="N253" s="91"/>
      <c r="O253" s="91"/>
      <c r="P253" s="91"/>
      <c r="Q253" s="91"/>
      <c r="R253" s="91"/>
    </row>
    <row r="254" ht="15.75" customHeight="1" spans="1:18">
      <c r="A254" s="91"/>
      <c r="B254" s="91"/>
      <c r="C254" s="93"/>
      <c r="D254" s="91"/>
      <c r="E254" s="91"/>
      <c r="F254" s="91"/>
      <c r="G254" s="91"/>
      <c r="H254" s="91"/>
      <c r="I254" s="91"/>
      <c r="J254" s="91"/>
      <c r="K254" s="91"/>
      <c r="L254" s="91"/>
      <c r="M254" s="91"/>
      <c r="N254" s="91"/>
      <c r="O254" s="91"/>
      <c r="P254" s="91"/>
      <c r="Q254" s="91"/>
      <c r="R254" s="91"/>
    </row>
    <row r="255" ht="15.75" customHeight="1" spans="1:18">
      <c r="A255" s="91"/>
      <c r="B255" s="91"/>
      <c r="C255" s="93"/>
      <c r="D255" s="91"/>
      <c r="E255" s="91"/>
      <c r="F255" s="91"/>
      <c r="G255" s="91"/>
      <c r="H255" s="91"/>
      <c r="I255" s="91"/>
      <c r="J255" s="91"/>
      <c r="K255" s="91"/>
      <c r="L255" s="91"/>
      <c r="M255" s="91"/>
      <c r="N255" s="91"/>
      <c r="O255" s="91"/>
      <c r="P255" s="91"/>
      <c r="Q255" s="91"/>
      <c r="R255" s="91"/>
    </row>
    <row r="256" ht="15.75" customHeight="1" spans="1:18">
      <c r="A256" s="91"/>
      <c r="B256" s="91"/>
      <c r="C256" s="93"/>
      <c r="D256" s="91"/>
      <c r="E256" s="91"/>
      <c r="F256" s="91"/>
      <c r="G256" s="91"/>
      <c r="H256" s="91"/>
      <c r="I256" s="91"/>
      <c r="J256" s="91"/>
      <c r="K256" s="91"/>
      <c r="L256" s="91"/>
      <c r="M256" s="91"/>
      <c r="N256" s="91"/>
      <c r="O256" s="91"/>
      <c r="P256" s="91"/>
      <c r="Q256" s="91"/>
      <c r="R256" s="91"/>
    </row>
    <row r="257" ht="15.75" customHeight="1" spans="1:18">
      <c r="A257" s="91"/>
      <c r="B257" s="91"/>
      <c r="C257" s="93"/>
      <c r="D257" s="91"/>
      <c r="E257" s="91"/>
      <c r="F257" s="91"/>
      <c r="G257" s="91"/>
      <c r="H257" s="91"/>
      <c r="I257" s="91"/>
      <c r="J257" s="91"/>
      <c r="K257" s="91"/>
      <c r="L257" s="91"/>
      <c r="M257" s="91"/>
      <c r="N257" s="91"/>
      <c r="O257" s="91"/>
      <c r="P257" s="91"/>
      <c r="Q257" s="91"/>
      <c r="R257" s="91"/>
    </row>
    <row r="258" ht="15.75" customHeight="1" spans="1:18">
      <c r="A258" s="91"/>
      <c r="B258" s="91"/>
      <c r="C258" s="93"/>
      <c r="D258" s="91"/>
      <c r="E258" s="91"/>
      <c r="F258" s="91"/>
      <c r="G258" s="91"/>
      <c r="H258" s="91"/>
      <c r="I258" s="91"/>
      <c r="J258" s="91"/>
      <c r="K258" s="91"/>
      <c r="L258" s="91"/>
      <c r="M258" s="91"/>
      <c r="N258" s="91"/>
      <c r="O258" s="91"/>
      <c r="P258" s="91"/>
      <c r="Q258" s="91"/>
      <c r="R258" s="91"/>
    </row>
    <row r="259" ht="15.75" customHeight="1" spans="1:18">
      <c r="A259" s="91"/>
      <c r="B259" s="91"/>
      <c r="C259" s="93"/>
      <c r="D259" s="91"/>
      <c r="E259" s="91"/>
      <c r="F259" s="91"/>
      <c r="G259" s="91"/>
      <c r="H259" s="91"/>
      <c r="I259" s="91"/>
      <c r="J259" s="91"/>
      <c r="K259" s="91"/>
      <c r="L259" s="91"/>
      <c r="M259" s="91"/>
      <c r="N259" s="91"/>
      <c r="O259" s="91"/>
      <c r="P259" s="91"/>
      <c r="Q259" s="91"/>
      <c r="R259" s="91"/>
    </row>
    <row r="260" ht="15.75" customHeight="1" spans="1:18">
      <c r="A260" s="91"/>
      <c r="B260" s="91"/>
      <c r="C260" s="93"/>
      <c r="D260" s="91"/>
      <c r="E260" s="91"/>
      <c r="F260" s="91"/>
      <c r="G260" s="91"/>
      <c r="H260" s="91"/>
      <c r="I260" s="91"/>
      <c r="J260" s="91"/>
      <c r="K260" s="91"/>
      <c r="L260" s="91"/>
      <c r="M260" s="91"/>
      <c r="N260" s="91"/>
      <c r="O260" s="91"/>
      <c r="P260" s="91"/>
      <c r="Q260" s="91"/>
      <c r="R260" s="91"/>
    </row>
    <row r="261" ht="15.75" customHeight="1" spans="1:18">
      <c r="A261" s="91"/>
      <c r="B261" s="91"/>
      <c r="C261" s="93"/>
      <c r="D261" s="91"/>
      <c r="E261" s="91"/>
      <c r="F261" s="91"/>
      <c r="G261" s="91"/>
      <c r="H261" s="91"/>
      <c r="I261" s="91"/>
      <c r="J261" s="91"/>
      <c r="K261" s="91"/>
      <c r="L261" s="91"/>
      <c r="M261" s="91"/>
      <c r="N261" s="91"/>
      <c r="O261" s="91"/>
      <c r="P261" s="91"/>
      <c r="Q261" s="91"/>
      <c r="R261" s="91"/>
    </row>
    <row r="262" ht="15.75" customHeight="1" spans="1:18">
      <c r="A262" s="91"/>
      <c r="B262" s="91"/>
      <c r="C262" s="93"/>
      <c r="D262" s="91"/>
      <c r="E262" s="91"/>
      <c r="F262" s="91"/>
      <c r="G262" s="91"/>
      <c r="H262" s="91"/>
      <c r="I262" s="91"/>
      <c r="J262" s="91"/>
      <c r="K262" s="91"/>
      <c r="L262" s="91"/>
      <c r="M262" s="91"/>
      <c r="N262" s="91"/>
      <c r="O262" s="91"/>
      <c r="P262" s="91"/>
      <c r="Q262" s="91"/>
      <c r="R262" s="91"/>
    </row>
    <row r="263" ht="15.75" customHeight="1" spans="1:18">
      <c r="A263" s="91"/>
      <c r="B263" s="91"/>
      <c r="C263" s="93"/>
      <c r="D263" s="91"/>
      <c r="E263" s="91"/>
      <c r="F263" s="91"/>
      <c r="G263" s="91"/>
      <c r="H263" s="91"/>
      <c r="I263" s="91"/>
      <c r="J263" s="91"/>
      <c r="K263" s="91"/>
      <c r="L263" s="91"/>
      <c r="M263" s="91"/>
      <c r="N263" s="91"/>
      <c r="O263" s="91"/>
      <c r="P263" s="91"/>
      <c r="Q263" s="91"/>
      <c r="R263" s="91"/>
    </row>
    <row r="264" ht="15.75" customHeight="1" spans="1:18">
      <c r="A264" s="91"/>
      <c r="B264" s="91"/>
      <c r="C264" s="93"/>
      <c r="D264" s="91"/>
      <c r="E264" s="91"/>
      <c r="F264" s="91"/>
      <c r="G264" s="91"/>
      <c r="H264" s="91"/>
      <c r="I264" s="91"/>
      <c r="J264" s="91"/>
      <c r="K264" s="91"/>
      <c r="L264" s="91"/>
      <c r="M264" s="91"/>
      <c r="N264" s="91"/>
      <c r="O264" s="91"/>
      <c r="P264" s="91"/>
      <c r="Q264" s="91"/>
      <c r="R264" s="91"/>
    </row>
    <row r="265" ht="15.75" customHeight="1" spans="1:18">
      <c r="A265" s="91"/>
      <c r="B265" s="91"/>
      <c r="C265" s="93"/>
      <c r="D265" s="91"/>
      <c r="E265" s="91"/>
      <c r="F265" s="91"/>
      <c r="G265" s="91"/>
      <c r="H265" s="91"/>
      <c r="I265" s="91"/>
      <c r="J265" s="91"/>
      <c r="K265" s="91"/>
      <c r="L265" s="91"/>
      <c r="M265" s="91"/>
      <c r="N265" s="91"/>
      <c r="O265" s="91"/>
      <c r="P265" s="91"/>
      <c r="Q265" s="91"/>
      <c r="R265" s="91"/>
    </row>
    <row r="266" ht="15.75" customHeight="1" spans="1:18">
      <c r="A266" s="91"/>
      <c r="B266" s="91"/>
      <c r="C266" s="93"/>
      <c r="D266" s="91"/>
      <c r="E266" s="91"/>
      <c r="F266" s="91"/>
      <c r="G266" s="91"/>
      <c r="H266" s="91"/>
      <c r="I266" s="91"/>
      <c r="J266" s="91"/>
      <c r="K266" s="91"/>
      <c r="L266" s="91"/>
      <c r="M266" s="91"/>
      <c r="N266" s="91"/>
      <c r="O266" s="91"/>
      <c r="P266" s="91"/>
      <c r="Q266" s="91"/>
      <c r="R266" s="91"/>
    </row>
    <row r="267" ht="15.75" customHeight="1" spans="1:18">
      <c r="A267" s="91"/>
      <c r="B267" s="91"/>
      <c r="C267" s="93"/>
      <c r="D267" s="91"/>
      <c r="E267" s="91"/>
      <c r="F267" s="91"/>
      <c r="G267" s="91"/>
      <c r="H267" s="91"/>
      <c r="I267" s="91"/>
      <c r="J267" s="91"/>
      <c r="K267" s="91"/>
      <c r="L267" s="91"/>
      <c r="M267" s="91"/>
      <c r="N267" s="91"/>
      <c r="O267" s="91"/>
      <c r="P267" s="91"/>
      <c r="Q267" s="91"/>
      <c r="R267" s="91"/>
    </row>
    <row r="268" ht="15.75" customHeight="1" spans="1:18">
      <c r="A268" s="91"/>
      <c r="B268" s="91"/>
      <c r="C268" s="93"/>
      <c r="D268" s="91"/>
      <c r="E268" s="91"/>
      <c r="F268" s="91"/>
      <c r="G268" s="91"/>
      <c r="H268" s="91"/>
      <c r="I268" s="91"/>
      <c r="J268" s="91"/>
      <c r="K268" s="91"/>
      <c r="L268" s="91"/>
      <c r="M268" s="91"/>
      <c r="N268" s="91"/>
      <c r="O268" s="91"/>
      <c r="P268" s="91"/>
      <c r="Q268" s="91"/>
      <c r="R268" s="91"/>
    </row>
    <row r="269" ht="15.75" customHeight="1" spans="1:18">
      <c r="A269" s="91"/>
      <c r="B269" s="91"/>
      <c r="C269" s="93"/>
      <c r="D269" s="91"/>
      <c r="E269" s="91"/>
      <c r="F269" s="91"/>
      <c r="G269" s="91"/>
      <c r="H269" s="91"/>
      <c r="I269" s="91"/>
      <c r="J269" s="91"/>
      <c r="K269" s="91"/>
      <c r="L269" s="91"/>
      <c r="M269" s="91"/>
      <c r="N269" s="91"/>
      <c r="O269" s="91"/>
      <c r="P269" s="91"/>
      <c r="Q269" s="91"/>
      <c r="R269" s="91"/>
    </row>
    <row r="270" ht="15.75" customHeight="1" spans="1:18">
      <c r="A270" s="91"/>
      <c r="B270" s="91"/>
      <c r="C270" s="93"/>
      <c r="D270" s="91"/>
      <c r="E270" s="91"/>
      <c r="F270" s="91"/>
      <c r="G270" s="91"/>
      <c r="H270" s="91"/>
      <c r="I270" s="91"/>
      <c r="J270" s="91"/>
      <c r="K270" s="91"/>
      <c r="L270" s="91"/>
      <c r="M270" s="91"/>
      <c r="N270" s="91"/>
      <c r="O270" s="91"/>
      <c r="P270" s="91"/>
      <c r="Q270" s="91"/>
      <c r="R270" s="91"/>
    </row>
    <row r="271" ht="15.75" customHeight="1" spans="1:18">
      <c r="A271" s="91"/>
      <c r="B271" s="91"/>
      <c r="C271" s="93"/>
      <c r="D271" s="91"/>
      <c r="E271" s="91"/>
      <c r="F271" s="91"/>
      <c r="G271" s="91"/>
      <c r="H271" s="91"/>
      <c r="I271" s="91"/>
      <c r="J271" s="91"/>
      <c r="K271" s="91"/>
      <c r="L271" s="91"/>
      <c r="M271" s="91"/>
      <c r="N271" s="91"/>
      <c r="O271" s="91"/>
      <c r="P271" s="91"/>
      <c r="Q271" s="91"/>
      <c r="R271" s="91"/>
    </row>
    <row r="272" ht="15.75" customHeight="1" spans="1:18">
      <c r="A272" s="91"/>
      <c r="B272" s="91"/>
      <c r="C272" s="93"/>
      <c r="D272" s="91"/>
      <c r="E272" s="91"/>
      <c r="F272" s="91"/>
      <c r="G272" s="91"/>
      <c r="H272" s="91"/>
      <c r="I272" s="91"/>
      <c r="J272" s="91"/>
      <c r="K272" s="91"/>
      <c r="L272" s="91"/>
      <c r="M272" s="91"/>
      <c r="N272" s="91"/>
      <c r="O272" s="91"/>
      <c r="P272" s="91"/>
      <c r="Q272" s="91"/>
      <c r="R272" s="91"/>
    </row>
    <row r="273" ht="15.75" customHeight="1" spans="1:18">
      <c r="A273" s="91"/>
      <c r="B273" s="91"/>
      <c r="C273" s="93"/>
      <c r="D273" s="91"/>
      <c r="E273" s="91"/>
      <c r="F273" s="91"/>
      <c r="G273" s="91"/>
      <c r="H273" s="91"/>
      <c r="I273" s="91"/>
      <c r="J273" s="91"/>
      <c r="K273" s="91"/>
      <c r="L273" s="91"/>
      <c r="M273" s="91"/>
      <c r="N273" s="91"/>
      <c r="O273" s="91"/>
      <c r="P273" s="91"/>
      <c r="Q273" s="91"/>
      <c r="R273" s="91"/>
    </row>
    <row r="274" ht="15.75" customHeight="1" spans="1:18">
      <c r="A274" s="91"/>
      <c r="B274" s="91"/>
      <c r="C274" s="93"/>
      <c r="D274" s="91"/>
      <c r="E274" s="91"/>
      <c r="F274" s="91"/>
      <c r="G274" s="91"/>
      <c r="H274" s="91"/>
      <c r="I274" s="91"/>
      <c r="J274" s="91"/>
      <c r="K274" s="91"/>
      <c r="L274" s="91"/>
      <c r="M274" s="91"/>
      <c r="N274" s="91"/>
      <c r="O274" s="91"/>
      <c r="P274" s="91"/>
      <c r="Q274" s="91"/>
      <c r="R274" s="91"/>
    </row>
    <row r="275" ht="15.75" customHeight="1" spans="1:18">
      <c r="A275" s="91"/>
      <c r="B275" s="91"/>
      <c r="C275" s="93"/>
      <c r="D275" s="91"/>
      <c r="E275" s="91"/>
      <c r="F275" s="91"/>
      <c r="G275" s="91"/>
      <c r="H275" s="91"/>
      <c r="I275" s="91"/>
      <c r="J275" s="91"/>
      <c r="K275" s="91"/>
      <c r="L275" s="91"/>
      <c r="M275" s="91"/>
      <c r="N275" s="91"/>
      <c r="O275" s="91"/>
      <c r="P275" s="91"/>
      <c r="Q275" s="91"/>
      <c r="R275" s="91"/>
    </row>
    <row r="276" ht="15.75" customHeight="1" spans="1:18">
      <c r="A276" s="91"/>
      <c r="B276" s="91"/>
      <c r="C276" s="93"/>
      <c r="D276" s="91"/>
      <c r="E276" s="91"/>
      <c r="F276" s="91"/>
      <c r="G276" s="91"/>
      <c r="H276" s="91"/>
      <c r="I276" s="91"/>
      <c r="J276" s="91"/>
      <c r="K276" s="91"/>
      <c r="L276" s="91"/>
      <c r="M276" s="91"/>
      <c r="N276" s="91"/>
      <c r="O276" s="91"/>
      <c r="P276" s="91"/>
      <c r="Q276" s="91"/>
      <c r="R276" s="91"/>
    </row>
    <row r="277" ht="15.75" customHeight="1" spans="1:18">
      <c r="A277" s="91"/>
      <c r="B277" s="91"/>
      <c r="C277" s="93"/>
      <c r="D277" s="91"/>
      <c r="E277" s="91"/>
      <c r="F277" s="91"/>
      <c r="G277" s="91"/>
      <c r="H277" s="91"/>
      <c r="I277" s="91"/>
      <c r="J277" s="91"/>
      <c r="K277" s="91"/>
      <c r="L277" s="91"/>
      <c r="M277" s="91"/>
      <c r="N277" s="91"/>
      <c r="O277" s="91"/>
      <c r="P277" s="91"/>
      <c r="Q277" s="91"/>
      <c r="R277" s="91"/>
    </row>
    <row r="278" ht="15.75" customHeight="1" spans="1:18">
      <c r="A278" s="91"/>
      <c r="B278" s="91"/>
      <c r="C278" s="93"/>
      <c r="D278" s="91"/>
      <c r="E278" s="91"/>
      <c r="F278" s="91"/>
      <c r="G278" s="91"/>
      <c r="H278" s="91"/>
      <c r="I278" s="91"/>
      <c r="J278" s="91"/>
      <c r="K278" s="91"/>
      <c r="L278" s="91"/>
      <c r="M278" s="91"/>
      <c r="N278" s="91"/>
      <c r="O278" s="91"/>
      <c r="P278" s="91"/>
      <c r="Q278" s="91"/>
      <c r="R278" s="91"/>
    </row>
    <row r="279" ht="15.75" customHeight="1" spans="1:18">
      <c r="A279" s="91"/>
      <c r="B279" s="91"/>
      <c r="C279" s="93"/>
      <c r="D279" s="91"/>
      <c r="E279" s="91"/>
      <c r="F279" s="91"/>
      <c r="G279" s="91"/>
      <c r="H279" s="91"/>
      <c r="I279" s="91"/>
      <c r="J279" s="91"/>
      <c r="K279" s="91"/>
      <c r="L279" s="91"/>
      <c r="M279" s="91"/>
      <c r="N279" s="91"/>
      <c r="O279" s="91"/>
      <c r="P279" s="91"/>
      <c r="Q279" s="91"/>
      <c r="R279" s="91"/>
    </row>
    <row r="280" ht="15.75" customHeight="1" spans="1:18">
      <c r="A280" s="91"/>
      <c r="B280" s="91"/>
      <c r="C280" s="93"/>
      <c r="D280" s="91"/>
      <c r="E280" s="91"/>
      <c r="F280" s="91"/>
      <c r="G280" s="91"/>
      <c r="H280" s="91"/>
      <c r="I280" s="91"/>
      <c r="J280" s="91"/>
      <c r="K280" s="91"/>
      <c r="L280" s="91"/>
      <c r="M280" s="91"/>
      <c r="N280" s="91"/>
      <c r="O280" s="91"/>
      <c r="P280" s="91"/>
      <c r="Q280" s="91"/>
      <c r="R280" s="91"/>
    </row>
    <row r="281" ht="15.75" customHeight="1" spans="1:18">
      <c r="A281" s="91"/>
      <c r="B281" s="91"/>
      <c r="C281" s="93"/>
      <c r="D281" s="91"/>
      <c r="E281" s="91"/>
      <c r="F281" s="91"/>
      <c r="G281" s="91"/>
      <c r="H281" s="91"/>
      <c r="I281" s="91"/>
      <c r="J281" s="91"/>
      <c r="K281" s="91"/>
      <c r="L281" s="91"/>
      <c r="M281" s="91"/>
      <c r="N281" s="91"/>
      <c r="O281" s="91"/>
      <c r="P281" s="91"/>
      <c r="Q281" s="91"/>
      <c r="R281" s="91"/>
    </row>
    <row r="282" ht="15.75" customHeight="1" spans="1:18">
      <c r="A282" s="91"/>
      <c r="B282" s="91"/>
      <c r="C282" s="93"/>
      <c r="D282" s="91"/>
      <c r="E282" s="91"/>
      <c r="F282" s="91"/>
      <c r="G282" s="91"/>
      <c r="H282" s="91"/>
      <c r="I282" s="91"/>
      <c r="J282" s="91"/>
      <c r="K282" s="91"/>
      <c r="L282" s="91"/>
      <c r="M282" s="91"/>
      <c r="N282" s="91"/>
      <c r="O282" s="91"/>
      <c r="P282" s="91"/>
      <c r="Q282" s="91"/>
      <c r="R282" s="91"/>
    </row>
    <row r="283" ht="15.75" customHeight="1" spans="1:18">
      <c r="A283" s="91"/>
      <c r="B283" s="91"/>
      <c r="C283" s="93"/>
      <c r="D283" s="91"/>
      <c r="E283" s="91"/>
      <c r="F283" s="91"/>
      <c r="G283" s="91"/>
      <c r="H283" s="91"/>
      <c r="I283" s="91"/>
      <c r="J283" s="91"/>
      <c r="K283" s="91"/>
      <c r="L283" s="91"/>
      <c r="M283" s="91"/>
      <c r="N283" s="91"/>
      <c r="O283" s="91"/>
      <c r="P283" s="91"/>
      <c r="Q283" s="91"/>
      <c r="R283" s="91"/>
    </row>
    <row r="284" ht="15.75" customHeight="1" spans="1:18">
      <c r="A284" s="91"/>
      <c r="B284" s="91"/>
      <c r="C284" s="93"/>
      <c r="D284" s="91"/>
      <c r="E284" s="91"/>
      <c r="F284" s="91"/>
      <c r="G284" s="91"/>
      <c r="H284" s="91"/>
      <c r="I284" s="91"/>
      <c r="J284" s="91"/>
      <c r="K284" s="91"/>
      <c r="L284" s="91"/>
      <c r="M284" s="91"/>
      <c r="N284" s="91"/>
      <c r="O284" s="91"/>
      <c r="P284" s="91"/>
      <c r="Q284" s="91"/>
      <c r="R284" s="91"/>
    </row>
    <row r="285" ht="15.75" customHeight="1" spans="1:18">
      <c r="A285" s="91"/>
      <c r="B285" s="91"/>
      <c r="C285" s="93"/>
      <c r="D285" s="91"/>
      <c r="E285" s="91"/>
      <c r="F285" s="91"/>
      <c r="G285" s="91"/>
      <c r="H285" s="91"/>
      <c r="I285" s="91"/>
      <c r="J285" s="91"/>
      <c r="K285" s="91"/>
      <c r="L285" s="91"/>
      <c r="M285" s="91"/>
      <c r="N285" s="91"/>
      <c r="O285" s="91"/>
      <c r="P285" s="91"/>
      <c r="Q285" s="91"/>
      <c r="R285" s="91"/>
    </row>
    <row r="286" ht="15.75" customHeight="1" spans="1:18">
      <c r="A286" s="91"/>
      <c r="B286" s="91"/>
      <c r="C286" s="93"/>
      <c r="D286" s="91"/>
      <c r="E286" s="91"/>
      <c r="F286" s="91"/>
      <c r="G286" s="91"/>
      <c r="H286" s="91"/>
      <c r="I286" s="91"/>
      <c r="J286" s="91"/>
      <c r="K286" s="91"/>
      <c r="L286" s="91"/>
      <c r="M286" s="91"/>
      <c r="N286" s="91"/>
      <c r="O286" s="91"/>
      <c r="P286" s="91"/>
      <c r="Q286" s="91"/>
      <c r="R286" s="91"/>
    </row>
    <row r="287" ht="15.75" customHeight="1" spans="1:18">
      <c r="A287" s="91"/>
      <c r="B287" s="91"/>
      <c r="C287" s="93"/>
      <c r="D287" s="91"/>
      <c r="E287" s="91"/>
      <c r="F287" s="91"/>
      <c r="G287" s="91"/>
      <c r="H287" s="91"/>
      <c r="I287" s="91"/>
      <c r="J287" s="91"/>
      <c r="K287" s="91"/>
      <c r="L287" s="91"/>
      <c r="M287" s="91"/>
      <c r="N287" s="91"/>
      <c r="O287" s="91"/>
      <c r="P287" s="91"/>
      <c r="Q287" s="91"/>
      <c r="R287" s="91"/>
    </row>
    <row r="288" ht="15.75" customHeight="1" spans="1:18">
      <c r="A288" s="91"/>
      <c r="B288" s="91"/>
      <c r="C288" s="93"/>
      <c r="D288" s="91"/>
      <c r="E288" s="91"/>
      <c r="F288" s="91"/>
      <c r="G288" s="91"/>
      <c r="H288" s="91"/>
      <c r="I288" s="91"/>
      <c r="J288" s="91"/>
      <c r="K288" s="91"/>
      <c r="L288" s="91"/>
      <c r="M288" s="91"/>
      <c r="N288" s="91"/>
      <c r="O288" s="91"/>
      <c r="P288" s="91"/>
      <c r="Q288" s="91"/>
      <c r="R288" s="91"/>
    </row>
    <row r="289" ht="15.75" customHeight="1" spans="1:18">
      <c r="A289" s="91"/>
      <c r="B289" s="91"/>
      <c r="C289" s="93"/>
      <c r="D289" s="91"/>
      <c r="E289" s="91"/>
      <c r="F289" s="91"/>
      <c r="G289" s="91"/>
      <c r="H289" s="91"/>
      <c r="I289" s="91"/>
      <c r="J289" s="91"/>
      <c r="K289" s="91"/>
      <c r="L289" s="91"/>
      <c r="M289" s="91"/>
      <c r="N289" s="91"/>
      <c r="O289" s="91"/>
      <c r="P289" s="91"/>
      <c r="Q289" s="91"/>
      <c r="R289" s="91"/>
    </row>
    <row r="290" ht="15.75" customHeight="1" spans="1:18">
      <c r="A290" s="91"/>
      <c r="B290" s="91"/>
      <c r="C290" s="93"/>
      <c r="D290" s="91"/>
      <c r="E290" s="91"/>
      <c r="F290" s="91"/>
      <c r="G290" s="91"/>
      <c r="H290" s="91"/>
      <c r="I290" s="91"/>
      <c r="J290" s="91"/>
      <c r="K290" s="91"/>
      <c r="L290" s="91"/>
      <c r="M290" s="91"/>
      <c r="N290" s="91"/>
      <c r="O290" s="91"/>
      <c r="P290" s="91"/>
      <c r="Q290" s="91"/>
      <c r="R290" s="91"/>
    </row>
    <row r="291" ht="15.75" customHeight="1" spans="1:18">
      <c r="A291" s="91"/>
      <c r="B291" s="91"/>
      <c r="C291" s="93"/>
      <c r="D291" s="91"/>
      <c r="E291" s="91"/>
      <c r="F291" s="91"/>
      <c r="G291" s="91"/>
      <c r="H291" s="91"/>
      <c r="I291" s="91"/>
      <c r="J291" s="91"/>
      <c r="K291" s="91"/>
      <c r="L291" s="91"/>
      <c r="M291" s="91"/>
      <c r="N291" s="91"/>
      <c r="O291" s="91"/>
      <c r="P291" s="91"/>
      <c r="Q291" s="91"/>
      <c r="R291" s="91"/>
    </row>
    <row r="292" ht="15.75" customHeight="1" spans="1:18">
      <c r="A292" s="91"/>
      <c r="B292" s="91"/>
      <c r="C292" s="93"/>
      <c r="D292" s="91"/>
      <c r="E292" s="91"/>
      <c r="F292" s="91"/>
      <c r="G292" s="91"/>
      <c r="H292" s="91"/>
      <c r="I292" s="91"/>
      <c r="J292" s="91"/>
      <c r="K292" s="91"/>
      <c r="L292" s="91"/>
      <c r="M292" s="91"/>
      <c r="N292" s="91"/>
      <c r="O292" s="91"/>
      <c r="P292" s="91"/>
      <c r="Q292" s="91"/>
      <c r="R292" s="91"/>
    </row>
    <row r="293" ht="15.75" customHeight="1" spans="1:18">
      <c r="A293" s="91"/>
      <c r="B293" s="91"/>
      <c r="C293" s="93"/>
      <c r="D293" s="91"/>
      <c r="E293" s="91"/>
      <c r="F293" s="91"/>
      <c r="G293" s="91"/>
      <c r="H293" s="91"/>
      <c r="I293" s="91"/>
      <c r="J293" s="91"/>
      <c r="K293" s="91"/>
      <c r="L293" s="91"/>
      <c r="M293" s="91"/>
      <c r="N293" s="91"/>
      <c r="O293" s="91"/>
      <c r="P293" s="91"/>
      <c r="Q293" s="91"/>
      <c r="R293" s="91"/>
    </row>
    <row r="294" ht="15.75" customHeight="1" spans="1:18">
      <c r="A294" s="91"/>
      <c r="B294" s="91"/>
      <c r="C294" s="93"/>
      <c r="D294" s="91"/>
      <c r="E294" s="91"/>
      <c r="F294" s="91"/>
      <c r="G294" s="91"/>
      <c r="H294" s="91"/>
      <c r="I294" s="91"/>
      <c r="J294" s="91"/>
      <c r="K294" s="91"/>
      <c r="L294" s="91"/>
      <c r="M294" s="91"/>
      <c r="N294" s="91"/>
      <c r="O294" s="91"/>
      <c r="P294" s="91"/>
      <c r="Q294" s="91"/>
      <c r="R294" s="91"/>
    </row>
    <row r="295" ht="15.75" customHeight="1" spans="1:18">
      <c r="A295" s="91"/>
      <c r="B295" s="91"/>
      <c r="C295" s="93"/>
      <c r="D295" s="91"/>
      <c r="E295" s="91"/>
      <c r="F295" s="91"/>
      <c r="G295" s="91"/>
      <c r="H295" s="91"/>
      <c r="I295" s="91"/>
      <c r="J295" s="91"/>
      <c r="K295" s="91"/>
      <c r="L295" s="91"/>
      <c r="M295" s="91"/>
      <c r="N295" s="91"/>
      <c r="O295" s="91"/>
      <c r="P295" s="91"/>
      <c r="Q295" s="91"/>
      <c r="R295" s="91"/>
    </row>
    <row r="296" ht="15.75" customHeight="1" spans="1:18">
      <c r="A296" s="91"/>
      <c r="B296" s="91"/>
      <c r="C296" s="93"/>
      <c r="D296" s="91"/>
      <c r="E296" s="91"/>
      <c r="F296" s="91"/>
      <c r="G296" s="91"/>
      <c r="H296" s="91"/>
      <c r="I296" s="91"/>
      <c r="J296" s="91"/>
      <c r="K296" s="91"/>
      <c r="L296" s="91"/>
      <c r="M296" s="91"/>
      <c r="N296" s="91"/>
      <c r="O296" s="91"/>
      <c r="P296" s="91"/>
      <c r="Q296" s="91"/>
      <c r="R296" s="91"/>
    </row>
    <row r="297" ht="15.75" customHeight="1" spans="1:18">
      <c r="A297" s="91"/>
      <c r="B297" s="91"/>
      <c r="C297" s="93"/>
      <c r="D297" s="91"/>
      <c r="E297" s="91"/>
      <c r="F297" s="91"/>
      <c r="G297" s="91"/>
      <c r="H297" s="91"/>
      <c r="I297" s="91"/>
      <c r="J297" s="91"/>
      <c r="K297" s="91"/>
      <c r="L297" s="91"/>
      <c r="M297" s="91"/>
      <c r="N297" s="91"/>
      <c r="O297" s="91"/>
      <c r="P297" s="91"/>
      <c r="Q297" s="91"/>
      <c r="R297" s="91"/>
    </row>
    <row r="298" ht="15.75" customHeight="1" spans="1:18">
      <c r="A298" s="91"/>
      <c r="B298" s="91"/>
      <c r="C298" s="93"/>
      <c r="D298" s="91"/>
      <c r="E298" s="91"/>
      <c r="F298" s="91"/>
      <c r="G298" s="91"/>
      <c r="H298" s="91"/>
      <c r="I298" s="91"/>
      <c r="J298" s="91"/>
      <c r="K298" s="91"/>
      <c r="L298" s="91"/>
      <c r="M298" s="91"/>
      <c r="N298" s="91"/>
      <c r="O298" s="91"/>
      <c r="P298" s="91"/>
      <c r="Q298" s="91"/>
      <c r="R298" s="91"/>
    </row>
    <row r="299" ht="15.75" customHeight="1" spans="1:18">
      <c r="A299" s="91"/>
      <c r="B299" s="91"/>
      <c r="C299" s="93"/>
      <c r="D299" s="91"/>
      <c r="E299" s="91"/>
      <c r="F299" s="91"/>
      <c r="G299" s="91"/>
      <c r="H299" s="91"/>
      <c r="I299" s="91"/>
      <c r="J299" s="91"/>
      <c r="K299" s="91"/>
      <c r="L299" s="91"/>
      <c r="M299" s="91"/>
      <c r="N299" s="91"/>
      <c r="O299" s="91"/>
      <c r="P299" s="91"/>
      <c r="Q299" s="91"/>
      <c r="R299" s="91"/>
    </row>
    <row r="300" ht="15.75" customHeight="1" spans="1:18">
      <c r="A300" s="91"/>
      <c r="B300" s="91"/>
      <c r="C300" s="93"/>
      <c r="D300" s="91"/>
      <c r="E300" s="91"/>
      <c r="F300" s="91"/>
      <c r="G300" s="91"/>
      <c r="H300" s="91"/>
      <c r="I300" s="91"/>
      <c r="J300" s="91"/>
      <c r="K300" s="91"/>
      <c r="L300" s="91"/>
      <c r="M300" s="91"/>
      <c r="N300" s="91"/>
      <c r="O300" s="91"/>
      <c r="P300" s="91"/>
      <c r="Q300" s="91"/>
      <c r="R300" s="91"/>
    </row>
    <row r="301" ht="15.75" customHeight="1" spans="1:18">
      <c r="A301" s="91"/>
      <c r="B301" s="91"/>
      <c r="C301" s="93"/>
      <c r="D301" s="91"/>
      <c r="E301" s="91"/>
      <c r="F301" s="91"/>
      <c r="G301" s="91"/>
      <c r="H301" s="91"/>
      <c r="I301" s="91"/>
      <c r="J301" s="91"/>
      <c r="K301" s="91"/>
      <c r="L301" s="91"/>
      <c r="M301" s="91"/>
      <c r="N301" s="91"/>
      <c r="O301" s="91"/>
      <c r="P301" s="91"/>
      <c r="Q301" s="91"/>
      <c r="R301" s="91"/>
    </row>
    <row r="302" ht="15.75" customHeight="1" spans="1:18">
      <c r="A302" s="91"/>
      <c r="B302" s="91"/>
      <c r="C302" s="93"/>
      <c r="D302" s="91"/>
      <c r="E302" s="91"/>
      <c r="F302" s="91"/>
      <c r="G302" s="91"/>
      <c r="H302" s="91"/>
      <c r="I302" s="91"/>
      <c r="J302" s="91"/>
      <c r="K302" s="91"/>
      <c r="L302" s="91"/>
      <c r="M302" s="91"/>
      <c r="N302" s="91"/>
      <c r="O302" s="91"/>
      <c r="P302" s="91"/>
      <c r="Q302" s="91"/>
      <c r="R302" s="91"/>
    </row>
    <row r="303" ht="15.75" customHeight="1" spans="1:18">
      <c r="A303" s="91"/>
      <c r="B303" s="91"/>
      <c r="C303" s="93"/>
      <c r="D303" s="91"/>
      <c r="E303" s="91"/>
      <c r="F303" s="91"/>
      <c r="G303" s="91"/>
      <c r="H303" s="91"/>
      <c r="I303" s="91"/>
      <c r="J303" s="91"/>
      <c r="K303" s="91"/>
      <c r="L303" s="91"/>
      <c r="M303" s="91"/>
      <c r="N303" s="91"/>
      <c r="O303" s="91"/>
      <c r="P303" s="91"/>
      <c r="Q303" s="91"/>
      <c r="R303" s="91"/>
    </row>
    <row r="304" ht="15.75" customHeight="1" spans="1:18">
      <c r="A304" s="91"/>
      <c r="B304" s="91"/>
      <c r="C304" s="93"/>
      <c r="D304" s="91"/>
      <c r="E304" s="91"/>
      <c r="F304" s="91"/>
      <c r="G304" s="91"/>
      <c r="H304" s="91"/>
      <c r="I304" s="91"/>
      <c r="J304" s="91"/>
      <c r="K304" s="91"/>
      <c r="L304" s="91"/>
      <c r="M304" s="91"/>
      <c r="N304" s="91"/>
      <c r="O304" s="91"/>
      <c r="P304" s="91"/>
      <c r="Q304" s="91"/>
      <c r="R304" s="91"/>
    </row>
    <row r="305" ht="15.75" customHeight="1" spans="1:18">
      <c r="A305" s="91"/>
      <c r="B305" s="91"/>
      <c r="C305" s="93"/>
      <c r="D305" s="91"/>
      <c r="E305" s="91"/>
      <c r="F305" s="91"/>
      <c r="G305" s="91"/>
      <c r="H305" s="91"/>
      <c r="I305" s="91"/>
      <c r="J305" s="91"/>
      <c r="K305" s="91"/>
      <c r="L305" s="91"/>
      <c r="M305" s="91"/>
      <c r="N305" s="91"/>
      <c r="O305" s="91"/>
      <c r="P305" s="91"/>
      <c r="Q305" s="91"/>
      <c r="R305" s="91"/>
    </row>
    <row r="306" ht="15.75" customHeight="1" spans="1:18">
      <c r="A306" s="91"/>
      <c r="B306" s="91"/>
      <c r="C306" s="93"/>
      <c r="D306" s="91"/>
      <c r="E306" s="91"/>
      <c r="F306" s="91"/>
      <c r="G306" s="91"/>
      <c r="H306" s="91"/>
      <c r="I306" s="91"/>
      <c r="J306" s="91"/>
      <c r="K306" s="91"/>
      <c r="L306" s="91"/>
      <c r="M306" s="91"/>
      <c r="N306" s="91"/>
      <c r="O306" s="91"/>
      <c r="P306" s="91"/>
      <c r="Q306" s="91"/>
      <c r="R306" s="91"/>
    </row>
    <row r="307" ht="15.75" customHeight="1" spans="1:18">
      <c r="A307" s="91"/>
      <c r="B307" s="91"/>
      <c r="C307" s="93"/>
      <c r="D307" s="91"/>
      <c r="E307" s="91"/>
      <c r="F307" s="91"/>
      <c r="G307" s="91"/>
      <c r="H307" s="91"/>
      <c r="I307" s="91"/>
      <c r="J307" s="91"/>
      <c r="K307" s="91"/>
      <c r="L307" s="91"/>
      <c r="M307" s="91"/>
      <c r="N307" s="91"/>
      <c r="O307" s="91"/>
      <c r="P307" s="91"/>
      <c r="Q307" s="91"/>
      <c r="R307" s="91"/>
    </row>
    <row r="308" ht="15.75" customHeight="1" spans="1:18">
      <c r="A308" s="91"/>
      <c r="B308" s="91"/>
      <c r="C308" s="93"/>
      <c r="D308" s="91"/>
      <c r="E308" s="91"/>
      <c r="F308" s="91"/>
      <c r="G308" s="91"/>
      <c r="H308" s="91"/>
      <c r="I308" s="91"/>
      <c r="J308" s="91"/>
      <c r="K308" s="91"/>
      <c r="L308" s="91"/>
      <c r="M308" s="91"/>
      <c r="N308" s="91"/>
      <c r="O308" s="91"/>
      <c r="P308" s="91"/>
      <c r="Q308" s="91"/>
      <c r="R308" s="91"/>
    </row>
    <row r="309" ht="15.75" customHeight="1" spans="1:18">
      <c r="A309" s="91"/>
      <c r="B309" s="91"/>
      <c r="C309" s="93"/>
      <c r="D309" s="91"/>
      <c r="E309" s="91"/>
      <c r="F309" s="91"/>
      <c r="G309" s="91"/>
      <c r="H309" s="91"/>
      <c r="I309" s="91"/>
      <c r="J309" s="91"/>
      <c r="K309" s="91"/>
      <c r="L309" s="91"/>
      <c r="M309" s="91"/>
      <c r="N309" s="91"/>
      <c r="O309" s="91"/>
      <c r="P309" s="91"/>
      <c r="Q309" s="91"/>
      <c r="R309" s="91"/>
    </row>
    <row r="310" ht="15.75" customHeight="1" spans="1:18">
      <c r="A310" s="91"/>
      <c r="B310" s="91"/>
      <c r="C310" s="93"/>
      <c r="D310" s="91"/>
      <c r="E310" s="91"/>
      <c r="F310" s="91"/>
      <c r="G310" s="91"/>
      <c r="H310" s="91"/>
      <c r="I310" s="91"/>
      <c r="J310" s="91"/>
      <c r="K310" s="91"/>
      <c r="L310" s="91"/>
      <c r="M310" s="91"/>
      <c r="N310" s="91"/>
      <c r="O310" s="91"/>
      <c r="P310" s="91"/>
      <c r="Q310" s="91"/>
      <c r="R310" s="91"/>
    </row>
    <row r="311" ht="15.75" customHeight="1" spans="1:18">
      <c r="A311" s="91"/>
      <c r="B311" s="91"/>
      <c r="C311" s="93"/>
      <c r="D311" s="91"/>
      <c r="E311" s="91"/>
      <c r="F311" s="91"/>
      <c r="G311" s="91"/>
      <c r="H311" s="91"/>
      <c r="I311" s="91"/>
      <c r="J311" s="91"/>
      <c r="K311" s="91"/>
      <c r="L311" s="91"/>
      <c r="M311" s="91"/>
      <c r="N311" s="91"/>
      <c r="O311" s="91"/>
      <c r="P311" s="91"/>
      <c r="Q311" s="91"/>
      <c r="R311" s="91"/>
    </row>
    <row r="312" ht="15.75" customHeight="1" spans="1:18">
      <c r="A312" s="91"/>
      <c r="B312" s="91"/>
      <c r="C312" s="93"/>
      <c r="D312" s="91"/>
      <c r="E312" s="91"/>
      <c r="F312" s="91"/>
      <c r="G312" s="91"/>
      <c r="H312" s="91"/>
      <c r="I312" s="91"/>
      <c r="J312" s="91"/>
      <c r="K312" s="91"/>
      <c r="L312" s="91"/>
      <c r="M312" s="91"/>
      <c r="N312" s="91"/>
      <c r="O312" s="91"/>
      <c r="P312" s="91"/>
      <c r="Q312" s="91"/>
      <c r="R312" s="91"/>
    </row>
    <row r="313" ht="15.75" customHeight="1" spans="1:18">
      <c r="A313" s="91"/>
      <c r="B313" s="91"/>
      <c r="C313" s="93"/>
      <c r="D313" s="91"/>
      <c r="E313" s="91"/>
      <c r="F313" s="91"/>
      <c r="G313" s="91"/>
      <c r="H313" s="91"/>
      <c r="I313" s="91"/>
      <c r="J313" s="91"/>
      <c r="K313" s="91"/>
      <c r="L313" s="91"/>
      <c r="M313" s="91"/>
      <c r="N313" s="91"/>
      <c r="O313" s="91"/>
      <c r="P313" s="91"/>
      <c r="Q313" s="91"/>
      <c r="R313" s="91"/>
    </row>
    <row r="314" ht="15.75" customHeight="1" spans="1:18">
      <c r="A314" s="91"/>
      <c r="B314" s="91"/>
      <c r="C314" s="93"/>
      <c r="D314" s="91"/>
      <c r="E314" s="91"/>
      <c r="F314" s="91"/>
      <c r="G314" s="91"/>
      <c r="H314" s="91"/>
      <c r="I314" s="91"/>
      <c r="J314" s="91"/>
      <c r="K314" s="91"/>
      <c r="L314" s="91"/>
      <c r="M314" s="91"/>
      <c r="N314" s="91"/>
      <c r="O314" s="91"/>
      <c r="P314" s="91"/>
      <c r="Q314" s="91"/>
      <c r="R314" s="91"/>
    </row>
    <row r="315" ht="15.75" customHeight="1" spans="1:18">
      <c r="A315" s="91"/>
      <c r="B315" s="91"/>
      <c r="C315" s="93"/>
      <c r="D315" s="91"/>
      <c r="E315" s="91"/>
      <c r="F315" s="91"/>
      <c r="G315" s="91"/>
      <c r="H315" s="91"/>
      <c r="I315" s="91"/>
      <c r="J315" s="91"/>
      <c r="K315" s="91"/>
      <c r="L315" s="91"/>
      <c r="M315" s="91"/>
      <c r="N315" s="91"/>
      <c r="O315" s="91"/>
      <c r="P315" s="91"/>
      <c r="Q315" s="91"/>
      <c r="R315" s="91"/>
    </row>
    <row r="316" ht="15.75" customHeight="1" spans="1:18">
      <c r="A316" s="91"/>
      <c r="B316" s="91"/>
      <c r="C316" s="93"/>
      <c r="D316" s="91"/>
      <c r="E316" s="91"/>
      <c r="F316" s="91"/>
      <c r="G316" s="91"/>
      <c r="H316" s="91"/>
      <c r="I316" s="91"/>
      <c r="J316" s="91"/>
      <c r="K316" s="91"/>
      <c r="L316" s="91"/>
      <c r="M316" s="91"/>
      <c r="N316" s="91"/>
      <c r="O316" s="91"/>
      <c r="P316" s="91"/>
      <c r="Q316" s="91"/>
      <c r="R316" s="91"/>
    </row>
    <row r="317" ht="15.75" customHeight="1" spans="1:18">
      <c r="A317" s="91"/>
      <c r="B317" s="91"/>
      <c r="C317" s="93"/>
      <c r="D317" s="91"/>
      <c r="E317" s="91"/>
      <c r="F317" s="91"/>
      <c r="G317" s="91"/>
      <c r="H317" s="91"/>
      <c r="I317" s="91"/>
      <c r="J317" s="91"/>
      <c r="K317" s="91"/>
      <c r="L317" s="91"/>
      <c r="M317" s="91"/>
      <c r="N317" s="91"/>
      <c r="O317" s="91"/>
      <c r="P317" s="91"/>
      <c r="Q317" s="91"/>
      <c r="R317" s="91"/>
    </row>
    <row r="318" ht="15.75" customHeight="1" spans="1:18">
      <c r="A318" s="91"/>
      <c r="B318" s="91"/>
      <c r="C318" s="93"/>
      <c r="D318" s="91"/>
      <c r="E318" s="91"/>
      <c r="F318" s="91"/>
      <c r="G318" s="91"/>
      <c r="H318" s="91"/>
      <c r="I318" s="91"/>
      <c r="J318" s="91"/>
      <c r="K318" s="91"/>
      <c r="L318" s="91"/>
      <c r="M318" s="91"/>
      <c r="N318" s="91"/>
      <c r="O318" s="91"/>
      <c r="P318" s="91"/>
      <c r="Q318" s="91"/>
      <c r="R318" s="91"/>
    </row>
    <row r="319" ht="15.75" customHeight="1" spans="1:18">
      <c r="A319" s="91"/>
      <c r="B319" s="91"/>
      <c r="C319" s="93"/>
      <c r="D319" s="91"/>
      <c r="E319" s="91"/>
      <c r="F319" s="91"/>
      <c r="G319" s="91"/>
      <c r="H319" s="91"/>
      <c r="I319" s="91"/>
      <c r="J319" s="91"/>
      <c r="K319" s="91"/>
      <c r="L319" s="91"/>
      <c r="M319" s="91"/>
      <c r="N319" s="91"/>
      <c r="O319" s="91"/>
      <c r="P319" s="91"/>
      <c r="Q319" s="91"/>
      <c r="R319" s="91"/>
    </row>
    <row r="320" ht="15.75" customHeight="1" spans="1:18">
      <c r="A320" s="91"/>
      <c r="B320" s="91"/>
      <c r="C320" s="93"/>
      <c r="D320" s="91"/>
      <c r="E320" s="91"/>
      <c r="F320" s="91"/>
      <c r="G320" s="91"/>
      <c r="H320" s="91"/>
      <c r="I320" s="91"/>
      <c r="J320" s="91"/>
      <c r="K320" s="91"/>
      <c r="L320" s="91"/>
      <c r="M320" s="91"/>
      <c r="N320" s="91"/>
      <c r="O320" s="91"/>
      <c r="P320" s="91"/>
      <c r="Q320" s="91"/>
      <c r="R320" s="91"/>
    </row>
    <row r="321" ht="15.75" customHeight="1" spans="1:18">
      <c r="A321" s="91"/>
      <c r="B321" s="91"/>
      <c r="C321" s="93"/>
      <c r="D321" s="91"/>
      <c r="E321" s="91"/>
      <c r="F321" s="91"/>
      <c r="G321" s="91"/>
      <c r="H321" s="91"/>
      <c r="I321" s="91"/>
      <c r="J321" s="91"/>
      <c r="K321" s="91"/>
      <c r="L321" s="91"/>
      <c r="M321" s="91"/>
      <c r="N321" s="91"/>
      <c r="O321" s="91"/>
      <c r="P321" s="91"/>
      <c r="Q321" s="91"/>
      <c r="R321" s="91"/>
    </row>
    <row r="322" ht="15.75" customHeight="1" spans="1:18">
      <c r="A322" s="91"/>
      <c r="B322" s="91"/>
      <c r="C322" s="93"/>
      <c r="D322" s="91"/>
      <c r="E322" s="91"/>
      <c r="F322" s="91"/>
      <c r="G322" s="91"/>
      <c r="H322" s="91"/>
      <c r="I322" s="91"/>
      <c r="J322" s="91"/>
      <c r="K322" s="91"/>
      <c r="L322" s="91"/>
      <c r="M322" s="91"/>
      <c r="N322" s="91"/>
      <c r="O322" s="91"/>
      <c r="P322" s="91"/>
      <c r="Q322" s="91"/>
      <c r="R322" s="91"/>
    </row>
    <row r="323" ht="15.75" customHeight="1" spans="1:18">
      <c r="A323" s="91"/>
      <c r="B323" s="91"/>
      <c r="C323" s="93"/>
      <c r="D323" s="91"/>
      <c r="E323" s="91"/>
      <c r="F323" s="91"/>
      <c r="G323" s="91"/>
      <c r="H323" s="91"/>
      <c r="I323" s="91"/>
      <c r="J323" s="91"/>
      <c r="K323" s="91"/>
      <c r="L323" s="91"/>
      <c r="M323" s="91"/>
      <c r="N323" s="91"/>
      <c r="O323" s="91"/>
      <c r="P323" s="91"/>
      <c r="Q323" s="91"/>
      <c r="R323" s="91"/>
    </row>
    <row r="324" ht="15.75" customHeight="1" spans="1:18">
      <c r="A324" s="91"/>
      <c r="B324" s="91"/>
      <c r="C324" s="93"/>
      <c r="D324" s="91"/>
      <c r="E324" s="91"/>
      <c r="F324" s="91"/>
      <c r="G324" s="91"/>
      <c r="H324" s="91"/>
      <c r="I324" s="91"/>
      <c r="J324" s="91"/>
      <c r="K324" s="91"/>
      <c r="L324" s="91"/>
      <c r="M324" s="91"/>
      <c r="N324" s="91"/>
      <c r="O324" s="91"/>
      <c r="P324" s="91"/>
      <c r="Q324" s="91"/>
      <c r="R324" s="91"/>
    </row>
    <row r="325" ht="15.75" customHeight="1" spans="1:18">
      <c r="A325" s="91"/>
      <c r="B325" s="91"/>
      <c r="C325" s="93"/>
      <c r="D325" s="91"/>
      <c r="E325" s="91"/>
      <c r="F325" s="91"/>
      <c r="G325" s="91"/>
      <c r="H325" s="91"/>
      <c r="I325" s="91"/>
      <c r="J325" s="91"/>
      <c r="K325" s="91"/>
      <c r="L325" s="91"/>
      <c r="M325" s="91"/>
      <c r="N325" s="91"/>
      <c r="O325" s="91"/>
      <c r="P325" s="91"/>
      <c r="Q325" s="91"/>
      <c r="R325" s="91"/>
    </row>
    <row r="326" ht="15.75" customHeight="1" spans="1:18">
      <c r="A326" s="91"/>
      <c r="B326" s="91"/>
      <c r="C326" s="93"/>
      <c r="D326" s="91"/>
      <c r="E326" s="91"/>
      <c r="F326" s="91"/>
      <c r="G326" s="91"/>
      <c r="H326" s="91"/>
      <c r="I326" s="91"/>
      <c r="J326" s="91"/>
      <c r="K326" s="91"/>
      <c r="L326" s="91"/>
      <c r="M326" s="91"/>
      <c r="N326" s="91"/>
      <c r="O326" s="91"/>
      <c r="P326" s="91"/>
      <c r="Q326" s="91"/>
      <c r="R326" s="91"/>
    </row>
    <row r="327" ht="15.75" customHeight="1" spans="1:18">
      <c r="A327" s="91"/>
      <c r="B327" s="91"/>
      <c r="C327" s="93"/>
      <c r="D327" s="91"/>
      <c r="E327" s="91"/>
      <c r="F327" s="91"/>
      <c r="G327" s="91"/>
      <c r="H327" s="91"/>
      <c r="I327" s="91"/>
      <c r="J327" s="91"/>
      <c r="K327" s="91"/>
      <c r="L327" s="91"/>
      <c r="M327" s="91"/>
      <c r="N327" s="91"/>
      <c r="O327" s="91"/>
      <c r="P327" s="91"/>
      <c r="Q327" s="91"/>
      <c r="R327" s="91"/>
    </row>
    <row r="328" ht="15.75" customHeight="1" spans="1:18">
      <c r="A328" s="91"/>
      <c r="B328" s="91"/>
      <c r="C328" s="93"/>
      <c r="D328" s="91"/>
      <c r="E328" s="91"/>
      <c r="F328" s="91"/>
      <c r="G328" s="91"/>
      <c r="H328" s="91"/>
      <c r="I328" s="91"/>
      <c r="J328" s="91"/>
      <c r="K328" s="91"/>
      <c r="L328" s="91"/>
      <c r="M328" s="91"/>
      <c r="N328" s="91"/>
      <c r="O328" s="91"/>
      <c r="P328" s="91"/>
      <c r="Q328" s="91"/>
      <c r="R328" s="91"/>
    </row>
    <row r="329" ht="15.75" customHeight="1" spans="1:18">
      <c r="A329" s="91"/>
      <c r="B329" s="91"/>
      <c r="C329" s="93"/>
      <c r="D329" s="91"/>
      <c r="E329" s="91"/>
      <c r="F329" s="91"/>
      <c r="G329" s="91"/>
      <c r="H329" s="91"/>
      <c r="I329" s="91"/>
      <c r="J329" s="91"/>
      <c r="K329" s="91"/>
      <c r="L329" s="91"/>
      <c r="M329" s="91"/>
      <c r="N329" s="91"/>
      <c r="O329" s="91"/>
      <c r="P329" s="91"/>
      <c r="Q329" s="91"/>
      <c r="R329" s="91"/>
    </row>
    <row r="330" ht="15.75" customHeight="1" spans="1:18">
      <c r="A330" s="91"/>
      <c r="B330" s="91"/>
      <c r="C330" s="93"/>
      <c r="D330" s="91"/>
      <c r="E330" s="91"/>
      <c r="F330" s="91"/>
      <c r="G330" s="91"/>
      <c r="H330" s="91"/>
      <c r="I330" s="91"/>
      <c r="J330" s="91"/>
      <c r="K330" s="91"/>
      <c r="L330" s="91"/>
      <c r="M330" s="91"/>
      <c r="N330" s="91"/>
      <c r="O330" s="91"/>
      <c r="P330" s="91"/>
      <c r="Q330" s="91"/>
      <c r="R330" s="91"/>
    </row>
    <row r="331" ht="15.75" customHeight="1" spans="1:18">
      <c r="A331" s="91"/>
      <c r="B331" s="91"/>
      <c r="C331" s="93"/>
      <c r="D331" s="91"/>
      <c r="E331" s="91"/>
      <c r="F331" s="91"/>
      <c r="G331" s="91"/>
      <c r="H331" s="91"/>
      <c r="I331" s="91"/>
      <c r="J331" s="91"/>
      <c r="K331" s="91"/>
      <c r="L331" s="91"/>
      <c r="M331" s="91"/>
      <c r="N331" s="91"/>
      <c r="O331" s="91"/>
      <c r="P331" s="91"/>
      <c r="Q331" s="91"/>
      <c r="R331" s="91"/>
    </row>
    <row r="332" ht="15.75" customHeight="1" spans="1:18">
      <c r="A332" s="91"/>
      <c r="B332" s="91"/>
      <c r="C332" s="93"/>
      <c r="D332" s="91"/>
      <c r="E332" s="91"/>
      <c r="F332" s="91"/>
      <c r="G332" s="91"/>
      <c r="H332" s="91"/>
      <c r="I332" s="91"/>
      <c r="J332" s="91"/>
      <c r="K332" s="91"/>
      <c r="L332" s="91"/>
      <c r="M332" s="91"/>
      <c r="N332" s="91"/>
      <c r="O332" s="91"/>
      <c r="P332" s="91"/>
      <c r="Q332" s="91"/>
      <c r="R332" s="91"/>
    </row>
    <row r="333" ht="15.75" customHeight="1" spans="1:18">
      <c r="A333" s="91"/>
      <c r="B333" s="91"/>
      <c r="C333" s="93"/>
      <c r="D333" s="91"/>
      <c r="E333" s="91"/>
      <c r="F333" s="91"/>
      <c r="G333" s="91"/>
      <c r="H333" s="91"/>
      <c r="I333" s="91"/>
      <c r="J333" s="91"/>
      <c r="K333" s="91"/>
      <c r="L333" s="91"/>
      <c r="M333" s="91"/>
      <c r="N333" s="91"/>
      <c r="O333" s="91"/>
      <c r="P333" s="91"/>
      <c r="Q333" s="91"/>
      <c r="R333" s="91"/>
    </row>
    <row r="334" ht="15.75" customHeight="1" spans="1:18">
      <c r="A334" s="91"/>
      <c r="B334" s="91"/>
      <c r="C334" s="93"/>
      <c r="D334" s="91"/>
      <c r="E334" s="91"/>
      <c r="F334" s="91"/>
      <c r="G334" s="91"/>
      <c r="H334" s="91"/>
      <c r="I334" s="91"/>
      <c r="J334" s="91"/>
      <c r="K334" s="91"/>
      <c r="L334" s="91"/>
      <c r="M334" s="91"/>
      <c r="N334" s="91"/>
      <c r="O334" s="91"/>
      <c r="P334" s="91"/>
      <c r="Q334" s="91"/>
      <c r="R334" s="91"/>
    </row>
    <row r="335" ht="15.75" customHeight="1" spans="1:18">
      <c r="A335" s="91"/>
      <c r="B335" s="91"/>
      <c r="C335" s="93"/>
      <c r="D335" s="91"/>
      <c r="E335" s="91"/>
      <c r="F335" s="91"/>
      <c r="G335" s="91"/>
      <c r="H335" s="91"/>
      <c r="I335" s="91"/>
      <c r="J335" s="91"/>
      <c r="K335" s="91"/>
      <c r="L335" s="91"/>
      <c r="M335" s="91"/>
      <c r="N335" s="91"/>
      <c r="O335" s="91"/>
      <c r="P335" s="91"/>
      <c r="Q335" s="91"/>
      <c r="R335" s="91"/>
    </row>
    <row r="336" ht="15.75" customHeight="1" spans="1:18">
      <c r="A336" s="91"/>
      <c r="B336" s="91"/>
      <c r="C336" s="93"/>
      <c r="D336" s="91"/>
      <c r="E336" s="91"/>
      <c r="F336" s="91"/>
      <c r="G336" s="91"/>
      <c r="H336" s="91"/>
      <c r="I336" s="91"/>
      <c r="J336" s="91"/>
      <c r="K336" s="91"/>
      <c r="L336" s="91"/>
      <c r="M336" s="91"/>
      <c r="N336" s="91"/>
      <c r="O336" s="91"/>
      <c r="P336" s="91"/>
      <c r="Q336" s="91"/>
      <c r="R336" s="91"/>
    </row>
    <row r="337" ht="15.75" customHeight="1" spans="1:18">
      <c r="A337" s="91"/>
      <c r="B337" s="91"/>
      <c r="C337" s="93"/>
      <c r="D337" s="91"/>
      <c r="E337" s="91"/>
      <c r="F337" s="91"/>
      <c r="G337" s="91"/>
      <c r="H337" s="91"/>
      <c r="I337" s="91"/>
      <c r="J337" s="91"/>
      <c r="K337" s="91"/>
      <c r="L337" s="91"/>
      <c r="M337" s="91"/>
      <c r="N337" s="91"/>
      <c r="O337" s="91"/>
      <c r="P337" s="91"/>
      <c r="Q337" s="91"/>
      <c r="R337" s="91"/>
    </row>
    <row r="338" ht="15.75" customHeight="1" spans="1:18">
      <c r="A338" s="91"/>
      <c r="B338" s="91"/>
      <c r="C338" s="93"/>
      <c r="D338" s="91"/>
      <c r="E338" s="91"/>
      <c r="F338" s="91"/>
      <c r="G338" s="91"/>
      <c r="H338" s="91"/>
      <c r="I338" s="91"/>
      <c r="J338" s="91"/>
      <c r="K338" s="91"/>
      <c r="L338" s="91"/>
      <c r="M338" s="91"/>
      <c r="N338" s="91"/>
      <c r="O338" s="91"/>
      <c r="P338" s="91"/>
      <c r="Q338" s="91"/>
      <c r="R338" s="91"/>
    </row>
    <row r="339" ht="15.75" customHeight="1" spans="1:18">
      <c r="A339" s="91"/>
      <c r="B339" s="91"/>
      <c r="C339" s="93"/>
      <c r="D339" s="91"/>
      <c r="E339" s="91"/>
      <c r="F339" s="91"/>
      <c r="G339" s="91"/>
      <c r="H339" s="91"/>
      <c r="I339" s="91"/>
      <c r="J339" s="91"/>
      <c r="K339" s="91"/>
      <c r="L339" s="91"/>
      <c r="M339" s="91"/>
      <c r="N339" s="91"/>
      <c r="O339" s="91"/>
      <c r="P339" s="91"/>
      <c r="Q339" s="91"/>
      <c r="R339" s="91"/>
    </row>
    <row r="340" ht="15.75" customHeight="1" spans="1:18">
      <c r="A340" s="91"/>
      <c r="B340" s="91"/>
      <c r="C340" s="93"/>
      <c r="D340" s="91"/>
      <c r="E340" s="91"/>
      <c r="F340" s="91"/>
      <c r="G340" s="91"/>
      <c r="H340" s="91"/>
      <c r="I340" s="91"/>
      <c r="J340" s="91"/>
      <c r="K340" s="91"/>
      <c r="L340" s="91"/>
      <c r="M340" s="91"/>
      <c r="N340" s="91"/>
      <c r="O340" s="91"/>
      <c r="P340" s="91"/>
      <c r="Q340" s="91"/>
      <c r="R340" s="91"/>
    </row>
    <row r="341" ht="15.75" customHeight="1" spans="1:18">
      <c r="A341" s="91"/>
      <c r="B341" s="91"/>
      <c r="C341" s="93"/>
      <c r="D341" s="91"/>
      <c r="E341" s="91"/>
      <c r="F341" s="91"/>
      <c r="G341" s="91"/>
      <c r="H341" s="91"/>
      <c r="I341" s="91"/>
      <c r="J341" s="91"/>
      <c r="K341" s="91"/>
      <c r="L341" s="91"/>
      <c r="M341" s="91"/>
      <c r="N341" s="91"/>
      <c r="O341" s="91"/>
      <c r="P341" s="91"/>
      <c r="Q341" s="91"/>
      <c r="R341" s="91"/>
    </row>
    <row r="342" ht="15.75" customHeight="1" spans="1:18">
      <c r="A342" s="91"/>
      <c r="B342" s="91"/>
      <c r="C342" s="93"/>
      <c r="D342" s="91"/>
      <c r="E342" s="91"/>
      <c r="F342" s="91"/>
      <c r="G342" s="91"/>
      <c r="H342" s="91"/>
      <c r="I342" s="91"/>
      <c r="J342" s="91"/>
      <c r="K342" s="91"/>
      <c r="L342" s="91"/>
      <c r="M342" s="91"/>
      <c r="N342" s="91"/>
      <c r="O342" s="91"/>
      <c r="P342" s="91"/>
      <c r="Q342" s="91"/>
      <c r="R342" s="91"/>
    </row>
    <row r="343" ht="15.75" customHeight="1" spans="1:18">
      <c r="A343" s="91"/>
      <c r="B343" s="91"/>
      <c r="C343" s="93"/>
      <c r="D343" s="91"/>
      <c r="E343" s="91"/>
      <c r="F343" s="91"/>
      <c r="G343" s="91"/>
      <c r="H343" s="91"/>
      <c r="I343" s="91"/>
      <c r="J343" s="91"/>
      <c r="K343" s="91"/>
      <c r="L343" s="91"/>
      <c r="M343" s="91"/>
      <c r="N343" s="91"/>
      <c r="O343" s="91"/>
      <c r="P343" s="91"/>
      <c r="Q343" s="91"/>
      <c r="R343" s="91"/>
    </row>
    <row r="344" ht="15.75" customHeight="1" spans="1:18">
      <c r="A344" s="91"/>
      <c r="B344" s="91"/>
      <c r="C344" s="93"/>
      <c r="D344" s="91"/>
      <c r="E344" s="91"/>
      <c r="F344" s="91"/>
      <c r="G344" s="91"/>
      <c r="H344" s="91"/>
      <c r="I344" s="91"/>
      <c r="J344" s="91"/>
      <c r="K344" s="91"/>
      <c r="L344" s="91"/>
      <c r="M344" s="91"/>
      <c r="N344" s="91"/>
      <c r="O344" s="91"/>
      <c r="P344" s="91"/>
      <c r="Q344" s="91"/>
      <c r="R344" s="91"/>
    </row>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100">
    <mergeCell ref="A1:F1"/>
    <mergeCell ref="A2:F2"/>
    <mergeCell ref="A4:F4"/>
    <mergeCell ref="A5:F5"/>
    <mergeCell ref="A6:F6"/>
    <mergeCell ref="A7:F7"/>
    <mergeCell ref="A8:B8"/>
    <mergeCell ref="C8:F8"/>
    <mergeCell ref="A9:B9"/>
    <mergeCell ref="C9:F9"/>
    <mergeCell ref="A11:F11"/>
    <mergeCell ref="A12:B12"/>
    <mergeCell ref="C12:F12"/>
    <mergeCell ref="A13:B13"/>
    <mergeCell ref="C13:F13"/>
    <mergeCell ref="A14:B14"/>
    <mergeCell ref="C14:F14"/>
    <mergeCell ref="A15:B15"/>
    <mergeCell ref="C15:F15"/>
    <mergeCell ref="A16:B16"/>
    <mergeCell ref="C16:F16"/>
    <mergeCell ref="A18:E18"/>
    <mergeCell ref="A26:D26"/>
    <mergeCell ref="B27:D27"/>
    <mergeCell ref="B28:D28"/>
    <mergeCell ref="B29:D29"/>
    <mergeCell ref="B30:D30"/>
    <mergeCell ref="B31:D31"/>
    <mergeCell ref="B32:D32"/>
    <mergeCell ref="B33:D33"/>
    <mergeCell ref="B34:D34"/>
    <mergeCell ref="B35:D35"/>
    <mergeCell ref="B36:D36"/>
    <mergeCell ref="B37:D37"/>
    <mergeCell ref="B39:E39"/>
    <mergeCell ref="A40:D40"/>
    <mergeCell ref="A41:B41"/>
    <mergeCell ref="B46:D46"/>
    <mergeCell ref="A49:D49"/>
    <mergeCell ref="A62:D62"/>
    <mergeCell ref="B63:C63"/>
    <mergeCell ref="B64:C64"/>
    <mergeCell ref="B65:C65"/>
    <mergeCell ref="B66:C66"/>
    <mergeCell ref="B67:C67"/>
    <mergeCell ref="B68:C68"/>
    <mergeCell ref="B69:C69"/>
    <mergeCell ref="A71:D71"/>
    <mergeCell ref="B72:D72"/>
    <mergeCell ref="B73:D73"/>
    <mergeCell ref="B74:D74"/>
    <mergeCell ref="B75:D75"/>
    <mergeCell ref="B76:D76"/>
    <mergeCell ref="B78:D78"/>
    <mergeCell ref="A80:D80"/>
    <mergeCell ref="B81:C81"/>
    <mergeCell ref="B82:C82"/>
    <mergeCell ref="B83:C83"/>
    <mergeCell ref="B84:C84"/>
    <mergeCell ref="B85:C85"/>
    <mergeCell ref="B86:C86"/>
    <mergeCell ref="B87:C87"/>
    <mergeCell ref="B88:D88"/>
    <mergeCell ref="B90:D90"/>
    <mergeCell ref="A92:D92"/>
    <mergeCell ref="B93:C93"/>
    <mergeCell ref="B94:C94"/>
    <mergeCell ref="B95:C95"/>
    <mergeCell ref="B96:C96"/>
    <mergeCell ref="B97:C97"/>
    <mergeCell ref="B98:C98"/>
    <mergeCell ref="B99:C99"/>
    <mergeCell ref="B100:C100"/>
    <mergeCell ref="A103:D103"/>
    <mergeCell ref="B104:D104"/>
    <mergeCell ref="B105:D105"/>
    <mergeCell ref="B106:D106"/>
    <mergeCell ref="B107:D107"/>
    <mergeCell ref="A109:D109"/>
    <mergeCell ref="B110:D110"/>
    <mergeCell ref="B111:D111"/>
    <mergeCell ref="B112:D112"/>
    <mergeCell ref="B113:D113"/>
    <mergeCell ref="B114:D114"/>
    <mergeCell ref="B115:D115"/>
    <mergeCell ref="B117:D117"/>
    <mergeCell ref="A119:C119"/>
    <mergeCell ref="C123:D123"/>
    <mergeCell ref="A133:I133"/>
    <mergeCell ref="A134:D134"/>
    <mergeCell ref="B135:D135"/>
    <mergeCell ref="B136:D136"/>
    <mergeCell ref="B137:D137"/>
    <mergeCell ref="B138:D138"/>
    <mergeCell ref="B139:D139"/>
    <mergeCell ref="B140:D140"/>
    <mergeCell ref="B141:D141"/>
    <mergeCell ref="B142:D142"/>
    <mergeCell ref="B143:D143"/>
    <mergeCell ref="B144:D144"/>
  </mergeCells>
  <pageMargins left="0.509722222222222" right="0.509722222222222" top="0.869444444444444" bottom="0.789583333333333" header="0" footer="0"/>
  <pageSetup paperSize="9" scale="81" orientation="landscape" horizontalDpi="600"/>
  <headerFooter>
    <oddHeader>&amp;C23069.156633/2025-49
PE 51/2026</oddHeader>
    <oddFooter>&amp;L&amp;A</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7"/>
  <sheetViews>
    <sheetView topLeftCell="A3" workbookViewId="0">
      <selection activeCell="C33" sqref="C33"/>
    </sheetView>
  </sheetViews>
  <sheetFormatPr defaultColWidth="14.4259259259259" defaultRowHeight="15" customHeight="1"/>
  <cols>
    <col min="1" max="1" width="9.57407407407407" style="43" customWidth="1"/>
    <col min="2" max="2" width="52.1388888888889" style="43" customWidth="1"/>
    <col min="3" max="3" width="13.712962962963" style="44" customWidth="1"/>
    <col min="4" max="4" width="12" style="43" customWidth="1"/>
    <col min="5" max="5" width="11.5740740740741" style="43" customWidth="1"/>
    <col min="6" max="9" width="8.85185185185185" style="43" customWidth="1"/>
    <col min="10" max="16384" width="14.4259259259259" style="43"/>
  </cols>
  <sheetData>
    <row r="1" ht="18" spans="1:9">
      <c r="A1" s="45" t="s">
        <v>0</v>
      </c>
      <c r="C1" s="43"/>
      <c r="E1" s="46"/>
      <c r="F1" s="46"/>
      <c r="G1" s="46"/>
      <c r="H1" s="46"/>
      <c r="I1" s="46"/>
    </row>
    <row r="2" ht="18" spans="1:9">
      <c r="A2" s="47" t="s">
        <v>1</v>
      </c>
      <c r="C2" s="43"/>
      <c r="E2" s="46"/>
      <c r="F2" s="46"/>
      <c r="G2" s="46"/>
      <c r="H2" s="46"/>
      <c r="I2" s="46"/>
    </row>
    <row r="3" ht="14.4" spans="1:9">
      <c r="A3" s="46"/>
      <c r="B3" s="46"/>
      <c r="C3" s="48"/>
      <c r="D3" s="46"/>
      <c r="E3" s="46"/>
      <c r="F3" s="46"/>
      <c r="G3" s="46"/>
      <c r="H3" s="46"/>
      <c r="I3" s="46"/>
    </row>
    <row r="4" ht="14.4" spans="1:9">
      <c r="A4" s="49" t="s">
        <v>189</v>
      </c>
      <c r="C4" s="43"/>
      <c r="E4" s="46"/>
      <c r="F4" s="46"/>
      <c r="G4" s="46"/>
      <c r="H4" s="46"/>
      <c r="I4" s="46"/>
    </row>
    <row r="5" ht="62.25" customHeight="1" spans="1:9">
      <c r="A5" s="50" t="s">
        <v>2</v>
      </c>
      <c r="B5" s="50"/>
      <c r="C5" s="50"/>
      <c r="D5" s="50"/>
      <c r="E5" s="46"/>
      <c r="F5" s="46"/>
      <c r="G5" s="46"/>
      <c r="H5" s="46"/>
      <c r="I5" s="46"/>
    </row>
    <row r="6" ht="14.4" spans="1:9">
      <c r="A6" s="51" t="s">
        <v>190</v>
      </c>
      <c r="B6" s="51"/>
      <c r="C6" s="51"/>
      <c r="D6" s="51"/>
      <c r="E6" s="46"/>
      <c r="F6" s="46"/>
      <c r="G6" s="46"/>
      <c r="H6" s="46"/>
      <c r="I6" s="46"/>
    </row>
    <row r="7" ht="15.15" spans="1:9">
      <c r="A7" s="51" t="s">
        <v>191</v>
      </c>
      <c r="B7" s="52"/>
      <c r="C7" s="52"/>
      <c r="D7" s="52"/>
      <c r="E7" s="46"/>
      <c r="F7" s="46"/>
      <c r="G7" s="46"/>
      <c r="H7" s="46"/>
      <c r="I7" s="46"/>
    </row>
    <row r="8" ht="14.4" spans="1:9">
      <c r="A8" s="53" t="s">
        <v>192</v>
      </c>
      <c r="B8" s="54"/>
      <c r="C8" s="55" t="s">
        <v>193</v>
      </c>
      <c r="D8" s="56"/>
      <c r="E8" s="46"/>
      <c r="F8" s="46"/>
      <c r="G8" s="46"/>
      <c r="H8" s="46"/>
      <c r="I8" s="46"/>
    </row>
    <row r="9" ht="15.15" spans="1:9">
      <c r="A9" s="57"/>
      <c r="B9" s="58"/>
      <c r="C9" s="59"/>
      <c r="D9" s="60"/>
      <c r="E9" s="46"/>
      <c r="F9" s="46"/>
      <c r="G9" s="46"/>
      <c r="H9" s="46"/>
      <c r="I9" s="46"/>
    </row>
    <row r="10" ht="14.4" spans="1:9">
      <c r="A10" s="61"/>
      <c r="B10" s="62"/>
      <c r="C10" s="62"/>
      <c r="D10" s="63"/>
      <c r="E10" s="46"/>
      <c r="F10" s="46"/>
      <c r="G10" s="46"/>
      <c r="H10" s="46"/>
      <c r="I10" s="46"/>
    </row>
    <row r="11" ht="14.4" spans="1:9">
      <c r="A11" s="64" t="s">
        <v>326</v>
      </c>
      <c r="B11" s="64"/>
      <c r="C11" s="64"/>
      <c r="D11" s="64"/>
      <c r="E11" s="46"/>
      <c r="F11" s="46"/>
      <c r="G11" s="46"/>
      <c r="H11" s="46"/>
      <c r="I11" s="46"/>
    </row>
    <row r="12" ht="14.4" spans="1:9">
      <c r="A12" s="65"/>
      <c r="B12" s="65"/>
      <c r="C12" s="65"/>
      <c r="D12" s="65"/>
      <c r="E12" s="46"/>
      <c r="F12" s="46"/>
      <c r="G12" s="46"/>
      <c r="H12" s="46"/>
      <c r="I12" s="46"/>
    </row>
    <row r="13" ht="69" customHeight="1" spans="1:9">
      <c r="A13" s="65" t="s">
        <v>327</v>
      </c>
      <c r="B13" s="65"/>
      <c r="C13" s="65"/>
      <c r="D13" s="65"/>
      <c r="E13" s="46"/>
      <c r="F13" s="46"/>
      <c r="G13" s="46"/>
      <c r="H13" s="46"/>
      <c r="I13" s="46"/>
    </row>
    <row r="14" ht="15.15" spans="1:9">
      <c r="A14" s="66"/>
      <c r="B14" s="50"/>
      <c r="C14" s="50"/>
      <c r="D14" s="67"/>
      <c r="E14" s="46"/>
      <c r="F14" s="46"/>
      <c r="G14" s="46"/>
      <c r="H14" s="46"/>
      <c r="I14" s="46"/>
    </row>
    <row r="15" ht="41.25" customHeight="1" spans="1:9">
      <c r="A15" s="68" t="s">
        <v>328</v>
      </c>
      <c r="B15" s="69"/>
      <c r="C15" s="69"/>
      <c r="D15" s="70"/>
      <c r="E15" s="71" t="s">
        <v>329</v>
      </c>
      <c r="F15" s="46"/>
      <c r="G15" s="46"/>
    </row>
    <row r="16" ht="14.4" spans="1:9">
      <c r="A16" s="72">
        <v>6</v>
      </c>
      <c r="B16" s="73" t="s">
        <v>304</v>
      </c>
      <c r="C16" s="73"/>
      <c r="D16" s="74" t="s">
        <v>245</v>
      </c>
      <c r="E16" s="75">
        <v>526.64</v>
      </c>
      <c r="F16" s="46"/>
      <c r="G16" s="46"/>
    </row>
    <row r="17" ht="14.4" spans="1:9">
      <c r="A17" s="76" t="s">
        <v>218</v>
      </c>
      <c r="B17" s="77" t="s">
        <v>305</v>
      </c>
      <c r="C17" s="77"/>
      <c r="D17" s="78">
        <v>0.0481</v>
      </c>
      <c r="E17" s="75">
        <f>D17*E16</f>
        <v>25.331384</v>
      </c>
      <c r="F17" s="46"/>
      <c r="G17" s="46"/>
    </row>
    <row r="18" ht="14.4" spans="1:9">
      <c r="A18" s="76" t="s">
        <v>220</v>
      </c>
      <c r="B18" s="77" t="s">
        <v>306</v>
      </c>
      <c r="C18" s="77"/>
      <c r="D18" s="78">
        <v>0.0414</v>
      </c>
      <c r="E18" s="75">
        <f>D18*E16</f>
        <v>21.802896</v>
      </c>
      <c r="F18" s="46"/>
      <c r="G18" s="46"/>
    </row>
    <row r="19" ht="14.4" spans="1:9">
      <c r="A19" s="76"/>
      <c r="B19" s="79" t="s">
        <v>307</v>
      </c>
      <c r="C19" s="80" t="s">
        <v>308</v>
      </c>
      <c r="D19" s="80"/>
      <c r="E19" s="75">
        <f>SUM(E17:E18)</f>
        <v>47.13428</v>
      </c>
      <c r="F19" s="46"/>
      <c r="G19" s="46"/>
    </row>
    <row r="20" ht="14.4" spans="1:9">
      <c r="A20" s="76" t="s">
        <v>222</v>
      </c>
      <c r="B20" s="77" t="s">
        <v>309</v>
      </c>
      <c r="C20" s="77"/>
      <c r="D20" s="81"/>
      <c r="E20" s="82"/>
      <c r="F20" s="46"/>
      <c r="G20" s="46"/>
    </row>
    <row r="21" ht="14.4" spans="1:9">
      <c r="A21" s="76"/>
      <c r="B21" s="77" t="s">
        <v>310</v>
      </c>
      <c r="C21" s="77"/>
      <c r="D21" s="78">
        <v>0.0925</v>
      </c>
      <c r="E21" s="75">
        <f>(E19+E16)*D21</f>
        <v>53.0741209</v>
      </c>
      <c r="F21" s="46"/>
      <c r="G21" s="46"/>
    </row>
    <row r="22" ht="14.4" spans="1:9">
      <c r="A22" s="76"/>
      <c r="B22" s="77" t="s">
        <v>311</v>
      </c>
      <c r="C22" s="77"/>
      <c r="D22" s="81"/>
      <c r="E22" s="82"/>
      <c r="F22" s="46"/>
      <c r="G22" s="46"/>
    </row>
    <row r="23" ht="14.4" spans="1:9">
      <c r="A23" s="76"/>
      <c r="B23" s="77" t="s">
        <v>312</v>
      </c>
      <c r="C23" s="77"/>
      <c r="D23" s="83">
        <v>0.05</v>
      </c>
      <c r="E23" s="75">
        <f>(E16+E19)*D23</f>
        <v>28.688714</v>
      </c>
      <c r="F23" s="46"/>
      <c r="G23" s="46"/>
    </row>
    <row r="24" ht="14.4" spans="1:9">
      <c r="A24" s="76"/>
      <c r="B24" s="77" t="s">
        <v>313</v>
      </c>
      <c r="C24" s="77"/>
      <c r="D24" s="81"/>
      <c r="E24" s="82"/>
      <c r="F24" s="46"/>
      <c r="G24" s="46"/>
    </row>
    <row r="25" ht="15.15" spans="1:9">
      <c r="A25" s="84"/>
      <c r="B25" s="85" t="s">
        <v>254</v>
      </c>
      <c r="C25" s="85"/>
      <c r="D25" s="86">
        <f>D17+D18+D21+D23</f>
        <v>0.232</v>
      </c>
      <c r="E25" s="87">
        <f>E23+E21+E19+E16</f>
        <v>655.5371149</v>
      </c>
      <c r="F25" s="46"/>
      <c r="G25" s="46"/>
    </row>
    <row r="26" ht="14.4" spans="1:9">
      <c r="A26" s="66"/>
      <c r="B26" s="50"/>
      <c r="C26" s="50"/>
      <c r="D26" s="67"/>
      <c r="E26" s="46"/>
      <c r="F26" s="46"/>
      <c r="G26" s="46"/>
      <c r="H26" s="46"/>
      <c r="I26" s="46"/>
    </row>
    <row r="27" ht="14.4" spans="1:9">
      <c r="A27" s="61"/>
      <c r="B27" s="61"/>
      <c r="C27" s="88"/>
      <c r="D27" s="61"/>
      <c r="E27" s="46"/>
      <c r="F27" s="46"/>
      <c r="G27" s="46"/>
      <c r="H27" s="46"/>
      <c r="I27" s="46"/>
    </row>
    <row r="28" ht="14.4" spans="1:9">
      <c r="A28" s="46"/>
      <c r="B28" s="46"/>
      <c r="C28" s="48"/>
      <c r="D28" s="46"/>
      <c r="E28" s="46"/>
      <c r="F28" s="46"/>
      <c r="G28" s="46"/>
      <c r="H28" s="46"/>
      <c r="I28" s="46"/>
    </row>
    <row r="29" ht="14.4" spans="1:9">
      <c r="A29" s="46"/>
      <c r="B29" s="46"/>
      <c r="C29" s="48"/>
      <c r="D29" s="46"/>
      <c r="E29" s="46"/>
      <c r="F29" s="46"/>
      <c r="G29" s="46"/>
      <c r="H29" s="46"/>
      <c r="I29" s="46"/>
    </row>
    <row r="30" ht="14.4" spans="1:9">
      <c r="A30" s="46"/>
      <c r="B30" s="46"/>
      <c r="C30" s="48"/>
      <c r="D30" s="46"/>
      <c r="E30" s="46"/>
      <c r="F30" s="46"/>
      <c r="G30" s="46"/>
      <c r="H30" s="46"/>
      <c r="I30" s="46"/>
    </row>
    <row r="31" ht="14.4" spans="1:9">
      <c r="A31" s="46"/>
      <c r="B31" s="46"/>
      <c r="C31" s="48"/>
      <c r="D31" s="46"/>
      <c r="E31" s="46"/>
      <c r="F31" s="46"/>
      <c r="G31" s="46"/>
      <c r="H31" s="46"/>
      <c r="I31" s="46"/>
    </row>
    <row r="32" ht="14.4" spans="1:9">
      <c r="A32" s="46"/>
      <c r="B32" s="46"/>
      <c r="C32" s="48"/>
      <c r="D32" s="46"/>
      <c r="E32" s="46"/>
      <c r="F32" s="46"/>
      <c r="G32" s="46"/>
      <c r="H32" s="46"/>
      <c r="I32" s="46"/>
    </row>
    <row r="33" ht="14.4" spans="1:9">
      <c r="A33" s="46"/>
      <c r="B33" s="46"/>
      <c r="C33" s="48"/>
      <c r="D33" s="46"/>
      <c r="E33" s="46"/>
      <c r="F33" s="46"/>
      <c r="G33" s="46"/>
      <c r="H33" s="46"/>
      <c r="I33" s="46"/>
    </row>
    <row r="34" ht="14.4" spans="1:9">
      <c r="A34" s="46"/>
      <c r="B34" s="46"/>
      <c r="C34" s="48"/>
      <c r="D34" s="46"/>
      <c r="E34" s="46"/>
      <c r="F34" s="46"/>
      <c r="G34" s="46"/>
      <c r="H34" s="46"/>
      <c r="I34" s="46"/>
    </row>
    <row r="35" ht="14.4" spans="1:9">
      <c r="A35" s="46"/>
      <c r="B35" s="46"/>
      <c r="C35" s="48"/>
      <c r="D35" s="46"/>
      <c r="E35" s="46"/>
      <c r="F35" s="46"/>
      <c r="G35" s="46"/>
      <c r="H35" s="46"/>
      <c r="I35" s="46"/>
    </row>
    <row r="36" ht="14.4" spans="1:9">
      <c r="A36" s="46"/>
      <c r="B36" s="46"/>
      <c r="C36" s="48"/>
      <c r="D36" s="46"/>
      <c r="E36" s="46"/>
      <c r="F36" s="46"/>
      <c r="G36" s="46"/>
      <c r="H36" s="46"/>
      <c r="I36" s="46"/>
    </row>
    <row r="37" ht="14.4" spans="1:9">
      <c r="A37" s="46"/>
      <c r="B37" s="46"/>
      <c r="C37" s="48"/>
      <c r="D37" s="46"/>
      <c r="E37" s="46"/>
      <c r="F37" s="46"/>
      <c r="G37" s="46"/>
      <c r="H37" s="46"/>
      <c r="I37" s="46"/>
    </row>
    <row r="38" ht="14.4" spans="1:9">
      <c r="A38" s="46"/>
      <c r="B38" s="46"/>
      <c r="C38" s="48"/>
      <c r="D38" s="46"/>
      <c r="E38" s="46"/>
      <c r="F38" s="46"/>
      <c r="G38" s="46"/>
      <c r="H38" s="46"/>
      <c r="I38" s="46"/>
    </row>
    <row r="39" ht="14.4" spans="1:9">
      <c r="A39" s="46"/>
      <c r="B39" s="46"/>
      <c r="C39" s="48"/>
      <c r="D39" s="46"/>
      <c r="E39" s="46"/>
      <c r="F39" s="46"/>
      <c r="G39" s="46"/>
      <c r="H39" s="46"/>
      <c r="I39" s="46"/>
    </row>
    <row r="40" ht="14.4" spans="1:9">
      <c r="A40" s="46"/>
      <c r="B40" s="46"/>
      <c r="C40" s="48"/>
      <c r="D40" s="46"/>
      <c r="E40" s="46"/>
      <c r="F40" s="46"/>
      <c r="G40" s="46"/>
      <c r="H40" s="46"/>
      <c r="I40" s="46"/>
    </row>
    <row r="41" ht="14.4" spans="1:9">
      <c r="A41" s="46"/>
      <c r="B41" s="46"/>
      <c r="C41" s="48"/>
      <c r="D41" s="46"/>
      <c r="E41" s="46"/>
      <c r="F41" s="46"/>
      <c r="G41" s="46"/>
      <c r="H41" s="46"/>
      <c r="I41" s="46"/>
    </row>
    <row r="42" ht="14.4" spans="1:9">
      <c r="A42" s="46"/>
      <c r="B42" s="46"/>
      <c r="C42" s="48"/>
      <c r="D42" s="46"/>
      <c r="E42" s="46"/>
      <c r="F42" s="46"/>
      <c r="G42" s="46"/>
      <c r="H42" s="46"/>
      <c r="I42" s="46"/>
    </row>
    <row r="43" ht="14.4" spans="1:9">
      <c r="A43" s="46"/>
      <c r="B43" s="46"/>
      <c r="C43" s="48"/>
      <c r="D43" s="46"/>
      <c r="E43" s="46"/>
      <c r="F43" s="46"/>
      <c r="G43" s="46"/>
      <c r="H43" s="46"/>
      <c r="I43" s="46"/>
    </row>
    <row r="44" ht="14.4" spans="1:9">
      <c r="A44" s="46"/>
      <c r="B44" s="46"/>
      <c r="C44" s="48"/>
      <c r="D44" s="46"/>
      <c r="E44" s="46"/>
      <c r="F44" s="46"/>
      <c r="G44" s="46"/>
      <c r="H44" s="46"/>
      <c r="I44" s="46"/>
    </row>
    <row r="45" ht="14.4" spans="1:9">
      <c r="A45" s="46"/>
      <c r="B45" s="46"/>
      <c r="C45" s="48"/>
      <c r="D45" s="46"/>
      <c r="E45" s="46"/>
      <c r="F45" s="46"/>
      <c r="G45" s="46"/>
      <c r="H45" s="46"/>
      <c r="I45" s="46"/>
    </row>
    <row r="46" ht="14.4" spans="1:9">
      <c r="A46" s="46"/>
      <c r="B46" s="46"/>
      <c r="C46" s="48"/>
      <c r="D46" s="46"/>
      <c r="E46" s="46"/>
      <c r="F46" s="46"/>
      <c r="G46" s="46"/>
      <c r="H46" s="46"/>
      <c r="I46" s="46"/>
    </row>
    <row r="47" ht="14.4" spans="1:9">
      <c r="A47" s="46"/>
      <c r="B47" s="46"/>
      <c r="C47" s="48"/>
      <c r="D47" s="46"/>
      <c r="E47" s="46"/>
      <c r="F47" s="46"/>
      <c r="G47" s="46"/>
      <c r="H47" s="46"/>
      <c r="I47" s="46"/>
    </row>
    <row r="48" ht="14.4" spans="1:9">
      <c r="A48" s="46"/>
      <c r="B48" s="46"/>
      <c r="C48" s="48"/>
      <c r="D48" s="46"/>
      <c r="E48" s="46"/>
      <c r="F48" s="46"/>
      <c r="G48" s="46"/>
      <c r="H48" s="46"/>
      <c r="I48" s="46"/>
    </row>
    <row r="49" ht="14.4" spans="1:9">
      <c r="A49" s="46"/>
      <c r="B49" s="46"/>
      <c r="C49" s="48"/>
      <c r="D49" s="46"/>
      <c r="E49" s="46"/>
      <c r="F49" s="46"/>
      <c r="G49" s="46"/>
      <c r="H49" s="46"/>
      <c r="I49" s="46"/>
    </row>
    <row r="50" ht="14.4" spans="1:9">
      <c r="A50" s="46"/>
      <c r="B50" s="46"/>
      <c r="C50" s="48"/>
      <c r="D50" s="46"/>
      <c r="E50" s="46"/>
      <c r="F50" s="46"/>
      <c r="G50" s="46"/>
      <c r="H50" s="46"/>
      <c r="I50" s="46"/>
    </row>
    <row r="51" ht="14.4" spans="1:9">
      <c r="A51" s="46"/>
      <c r="B51" s="46"/>
      <c r="C51" s="48"/>
      <c r="D51" s="46"/>
      <c r="E51" s="46"/>
      <c r="F51" s="46"/>
      <c r="G51" s="46"/>
      <c r="H51" s="46"/>
      <c r="I51" s="46"/>
    </row>
    <row r="52" ht="14.4" spans="1:9">
      <c r="A52" s="46"/>
      <c r="B52" s="46"/>
      <c r="C52" s="48"/>
      <c r="D52" s="46"/>
      <c r="E52" s="46"/>
      <c r="F52" s="46"/>
      <c r="G52" s="46"/>
      <c r="H52" s="46"/>
      <c r="I52" s="46"/>
    </row>
    <row r="53" ht="14.4" spans="1:9">
      <c r="A53" s="46"/>
      <c r="B53" s="46"/>
      <c r="C53" s="48"/>
      <c r="D53" s="46"/>
      <c r="E53" s="46"/>
      <c r="F53" s="46"/>
      <c r="G53" s="46"/>
      <c r="H53" s="46"/>
      <c r="I53" s="46"/>
    </row>
    <row r="54" ht="14.4" spans="1:9">
      <c r="A54" s="46"/>
      <c r="B54" s="46"/>
      <c r="C54" s="48"/>
      <c r="D54" s="46"/>
      <c r="E54" s="46"/>
      <c r="F54" s="46"/>
      <c r="G54" s="46"/>
      <c r="H54" s="46"/>
      <c r="I54" s="46"/>
    </row>
    <row r="55" ht="14.4" spans="1:9">
      <c r="A55" s="46"/>
      <c r="B55" s="46"/>
      <c r="C55" s="48"/>
      <c r="D55" s="46"/>
      <c r="E55" s="46"/>
      <c r="F55" s="46"/>
      <c r="G55" s="46"/>
      <c r="H55" s="46"/>
      <c r="I55" s="46"/>
    </row>
    <row r="56" ht="14.4" spans="1:9">
      <c r="A56" s="46"/>
      <c r="B56" s="46"/>
      <c r="C56" s="48"/>
      <c r="D56" s="46"/>
      <c r="E56" s="46"/>
      <c r="F56" s="46"/>
      <c r="G56" s="46"/>
      <c r="H56" s="46"/>
      <c r="I56" s="46"/>
    </row>
    <row r="57" ht="14.4" spans="1:9">
      <c r="A57" s="46"/>
      <c r="B57" s="46"/>
      <c r="C57" s="48"/>
      <c r="D57" s="46"/>
      <c r="E57" s="46"/>
      <c r="F57" s="46"/>
      <c r="G57" s="46"/>
      <c r="H57" s="46"/>
      <c r="I57" s="46"/>
    </row>
    <row r="58" ht="14.4" spans="1:9">
      <c r="A58" s="46"/>
      <c r="B58" s="46"/>
      <c r="C58" s="48"/>
      <c r="D58" s="46"/>
      <c r="E58" s="46"/>
      <c r="F58" s="46"/>
      <c r="G58" s="46"/>
      <c r="H58" s="46"/>
      <c r="I58" s="46"/>
    </row>
    <row r="59" ht="14.4" spans="1:9">
      <c r="A59" s="46"/>
      <c r="B59" s="46"/>
      <c r="C59" s="48"/>
      <c r="D59" s="46"/>
      <c r="E59" s="46"/>
      <c r="F59" s="46"/>
      <c r="G59" s="46"/>
      <c r="H59" s="46"/>
      <c r="I59" s="46"/>
    </row>
    <row r="60" ht="14.4" spans="1:9">
      <c r="A60" s="46"/>
      <c r="B60" s="46"/>
      <c r="C60" s="48"/>
      <c r="D60" s="46"/>
      <c r="E60" s="46"/>
      <c r="F60" s="46"/>
      <c r="G60" s="46"/>
      <c r="H60" s="46"/>
      <c r="I60" s="46"/>
    </row>
    <row r="61" ht="14.4" spans="1:9">
      <c r="A61" s="46"/>
      <c r="B61" s="46"/>
      <c r="C61" s="48"/>
      <c r="D61" s="46"/>
      <c r="E61" s="46"/>
      <c r="F61" s="46"/>
      <c r="G61" s="46"/>
      <c r="H61" s="46"/>
      <c r="I61" s="46"/>
    </row>
    <row r="62" ht="14.4" spans="1:9">
      <c r="A62" s="46"/>
      <c r="B62" s="46"/>
      <c r="C62" s="48"/>
      <c r="D62" s="46"/>
      <c r="E62" s="46"/>
      <c r="F62" s="46"/>
      <c r="G62" s="46"/>
      <c r="H62" s="46"/>
      <c r="I62" s="46"/>
    </row>
    <row r="63" ht="14.4" spans="1:9">
      <c r="A63" s="46"/>
      <c r="B63" s="46"/>
      <c r="C63" s="48"/>
      <c r="D63" s="46"/>
      <c r="E63" s="46"/>
      <c r="F63" s="46"/>
      <c r="G63" s="46"/>
      <c r="H63" s="46"/>
      <c r="I63" s="46"/>
    </row>
    <row r="64" ht="14.4" spans="1:9">
      <c r="A64" s="46"/>
      <c r="B64" s="46"/>
      <c r="C64" s="48"/>
      <c r="D64" s="46"/>
      <c r="E64" s="46"/>
      <c r="F64" s="46"/>
      <c r="G64" s="46"/>
      <c r="H64" s="46"/>
      <c r="I64" s="46"/>
    </row>
    <row r="65" ht="14.4" spans="1:9">
      <c r="A65" s="46"/>
      <c r="B65" s="46"/>
      <c r="C65" s="48"/>
      <c r="D65" s="46"/>
      <c r="E65" s="46"/>
      <c r="F65" s="46"/>
      <c r="G65" s="46"/>
      <c r="H65" s="46"/>
      <c r="I65" s="46"/>
    </row>
    <row r="66" ht="14.4" spans="1:9">
      <c r="A66" s="46"/>
      <c r="B66" s="46"/>
      <c r="C66" s="48"/>
      <c r="D66" s="46"/>
      <c r="E66" s="46"/>
      <c r="F66" s="46"/>
      <c r="G66" s="46"/>
      <c r="H66" s="46"/>
      <c r="I66" s="46"/>
    </row>
    <row r="67" ht="14.4" spans="1:9">
      <c r="A67" s="46"/>
      <c r="B67" s="46"/>
      <c r="C67" s="48"/>
      <c r="D67" s="46"/>
      <c r="E67" s="46"/>
      <c r="F67" s="46"/>
      <c r="G67" s="46"/>
      <c r="H67" s="46"/>
      <c r="I67" s="46"/>
    </row>
    <row r="68" ht="14.4" spans="1:9">
      <c r="A68" s="46"/>
      <c r="B68" s="46"/>
      <c r="C68" s="48"/>
      <c r="D68" s="46"/>
      <c r="E68" s="46"/>
      <c r="F68" s="46"/>
      <c r="G68" s="46"/>
      <c r="H68" s="46"/>
      <c r="I68" s="46"/>
    </row>
    <row r="69" ht="14.4" spans="1:9">
      <c r="A69" s="46"/>
      <c r="B69" s="46"/>
      <c r="C69" s="48"/>
      <c r="D69" s="46"/>
      <c r="E69" s="46"/>
      <c r="F69" s="46"/>
      <c r="G69" s="46"/>
      <c r="H69" s="46"/>
      <c r="I69" s="46"/>
    </row>
    <row r="70" ht="14.4" spans="1:9">
      <c r="A70" s="46"/>
      <c r="B70" s="46"/>
      <c r="C70" s="48"/>
      <c r="D70" s="46"/>
      <c r="E70" s="46"/>
      <c r="F70" s="46"/>
      <c r="G70" s="46"/>
      <c r="H70" s="46"/>
      <c r="I70" s="46"/>
    </row>
    <row r="71" ht="14.4" spans="1:9">
      <c r="A71" s="46"/>
      <c r="B71" s="46"/>
      <c r="C71" s="48"/>
      <c r="D71" s="46"/>
      <c r="E71" s="46"/>
      <c r="F71" s="46"/>
      <c r="G71" s="46"/>
      <c r="H71" s="46"/>
      <c r="I71" s="46"/>
    </row>
    <row r="72" ht="14.4" spans="1:9">
      <c r="A72" s="46"/>
      <c r="B72" s="46"/>
      <c r="C72" s="48"/>
      <c r="D72" s="46"/>
      <c r="E72" s="46"/>
      <c r="F72" s="46"/>
      <c r="G72" s="46"/>
      <c r="H72" s="46"/>
      <c r="I72" s="46"/>
    </row>
    <row r="73" ht="14.4" spans="1:9">
      <c r="A73" s="46"/>
      <c r="B73" s="46"/>
      <c r="C73" s="48"/>
      <c r="D73" s="46"/>
      <c r="E73" s="46"/>
      <c r="F73" s="46"/>
      <c r="G73" s="46"/>
      <c r="H73" s="46"/>
      <c r="I73" s="46"/>
    </row>
    <row r="74" ht="14.4" spans="1:9">
      <c r="A74" s="46"/>
      <c r="B74" s="46"/>
      <c r="C74" s="48"/>
      <c r="D74" s="46"/>
      <c r="E74" s="46"/>
      <c r="F74" s="46"/>
      <c r="G74" s="46"/>
      <c r="H74" s="46"/>
      <c r="I74" s="46"/>
    </row>
    <row r="75" ht="14.4" spans="1:9">
      <c r="A75" s="46"/>
      <c r="B75" s="46"/>
      <c r="C75" s="48"/>
      <c r="D75" s="46"/>
      <c r="E75" s="46"/>
      <c r="F75" s="46"/>
      <c r="G75" s="46"/>
      <c r="H75" s="46"/>
      <c r="I75" s="46"/>
    </row>
    <row r="76" ht="14.4" spans="1:9">
      <c r="A76" s="46"/>
      <c r="B76" s="46"/>
      <c r="C76" s="48"/>
      <c r="D76" s="46"/>
      <c r="E76" s="46"/>
      <c r="F76" s="46"/>
      <c r="G76" s="46"/>
      <c r="H76" s="46"/>
      <c r="I76" s="46"/>
    </row>
    <row r="77" ht="14.4" spans="1:9">
      <c r="A77" s="46"/>
      <c r="B77" s="46"/>
      <c r="C77" s="48"/>
      <c r="D77" s="46"/>
      <c r="E77" s="46"/>
      <c r="F77" s="46"/>
      <c r="G77" s="46"/>
      <c r="H77" s="46"/>
      <c r="I77" s="46"/>
    </row>
    <row r="78" ht="14.4" spans="1:9">
      <c r="A78" s="46"/>
      <c r="B78" s="46"/>
      <c r="C78" s="48"/>
      <c r="D78" s="46"/>
      <c r="E78" s="46"/>
      <c r="F78" s="46"/>
      <c r="G78" s="46"/>
      <c r="H78" s="46"/>
      <c r="I78" s="46"/>
    </row>
    <row r="79" ht="14.4" spans="1:9">
      <c r="A79" s="46"/>
      <c r="B79" s="46"/>
      <c r="C79" s="48"/>
      <c r="D79" s="46"/>
      <c r="E79" s="46"/>
      <c r="F79" s="46"/>
      <c r="G79" s="46"/>
      <c r="H79" s="46"/>
      <c r="I79" s="46"/>
    </row>
    <row r="80" ht="14.4" spans="1:9">
      <c r="A80" s="46"/>
      <c r="B80" s="46"/>
      <c r="C80" s="48"/>
      <c r="D80" s="46"/>
      <c r="E80" s="46"/>
      <c r="F80" s="46"/>
      <c r="G80" s="46"/>
      <c r="H80" s="46"/>
      <c r="I80" s="46"/>
    </row>
    <row r="81" ht="14.4" spans="1:9">
      <c r="A81" s="46"/>
      <c r="B81" s="46"/>
      <c r="C81" s="48"/>
      <c r="D81" s="46"/>
      <c r="E81" s="46"/>
      <c r="F81" s="46"/>
      <c r="G81" s="46"/>
      <c r="H81" s="46"/>
      <c r="I81" s="46"/>
    </row>
    <row r="82" ht="14.4" spans="1:9">
      <c r="A82" s="46"/>
      <c r="B82" s="46"/>
      <c r="C82" s="48"/>
      <c r="D82" s="46"/>
      <c r="E82" s="46"/>
      <c r="F82" s="46"/>
      <c r="G82" s="46"/>
      <c r="H82" s="46"/>
      <c r="I82" s="46"/>
    </row>
    <row r="83" ht="14.4" spans="1:9">
      <c r="A83" s="46"/>
      <c r="B83" s="46"/>
      <c r="C83" s="48"/>
      <c r="D83" s="46"/>
      <c r="E83" s="46"/>
      <c r="F83" s="46"/>
      <c r="G83" s="46"/>
      <c r="H83" s="46"/>
      <c r="I83" s="46"/>
    </row>
    <row r="84" ht="14.4" spans="1:9">
      <c r="A84" s="46"/>
      <c r="B84" s="46"/>
      <c r="C84" s="48"/>
      <c r="D84" s="46"/>
      <c r="E84" s="46"/>
      <c r="F84" s="46"/>
      <c r="G84" s="46"/>
      <c r="H84" s="46"/>
      <c r="I84" s="46"/>
    </row>
    <row r="85" ht="14.4" spans="1:9">
      <c r="A85" s="46"/>
      <c r="B85" s="46"/>
      <c r="C85" s="48"/>
      <c r="D85" s="46"/>
      <c r="E85" s="46"/>
      <c r="F85" s="46"/>
      <c r="G85" s="46"/>
      <c r="H85" s="46"/>
      <c r="I85" s="46"/>
    </row>
    <row r="86" ht="14.4" spans="1:9">
      <c r="A86" s="46"/>
      <c r="B86" s="46"/>
      <c r="C86" s="48"/>
      <c r="D86" s="46"/>
      <c r="E86" s="46"/>
      <c r="F86" s="46"/>
      <c r="G86" s="46"/>
      <c r="H86" s="46"/>
      <c r="I86" s="46"/>
    </row>
    <row r="87" ht="14.4" spans="1:9">
      <c r="A87" s="46"/>
      <c r="B87" s="46"/>
      <c r="C87" s="48"/>
      <c r="D87" s="46"/>
      <c r="E87" s="46"/>
      <c r="F87" s="46"/>
      <c r="G87" s="46"/>
      <c r="H87" s="46"/>
      <c r="I87" s="46"/>
    </row>
    <row r="88" ht="14.4" spans="1:9">
      <c r="A88" s="46"/>
      <c r="B88" s="46"/>
      <c r="C88" s="48"/>
      <c r="D88" s="46"/>
      <c r="E88" s="46"/>
      <c r="F88" s="46"/>
      <c r="G88" s="46"/>
      <c r="H88" s="46"/>
      <c r="I88" s="46"/>
    </row>
    <row r="89" ht="14.4" spans="1:9">
      <c r="A89" s="46"/>
      <c r="B89" s="46"/>
      <c r="C89" s="48"/>
      <c r="D89" s="46"/>
      <c r="E89" s="46"/>
      <c r="F89" s="46"/>
      <c r="G89" s="46"/>
      <c r="H89" s="46"/>
      <c r="I89" s="46"/>
    </row>
    <row r="90" ht="14.4" spans="1:9">
      <c r="A90" s="46"/>
      <c r="B90" s="46"/>
      <c r="C90" s="48"/>
      <c r="D90" s="46"/>
      <c r="E90" s="46"/>
      <c r="F90" s="46"/>
      <c r="G90" s="46"/>
      <c r="H90" s="46"/>
      <c r="I90" s="46"/>
    </row>
    <row r="91" ht="14.4" spans="1:9">
      <c r="A91" s="46"/>
      <c r="B91" s="46"/>
      <c r="C91" s="48"/>
      <c r="D91" s="46"/>
      <c r="E91" s="46"/>
      <c r="F91" s="46"/>
      <c r="G91" s="46"/>
      <c r="H91" s="46"/>
      <c r="I91" s="46"/>
    </row>
    <row r="92" ht="14.4" spans="1:9">
      <c r="A92" s="46"/>
      <c r="B92" s="46"/>
      <c r="C92" s="48"/>
      <c r="D92" s="46"/>
      <c r="E92" s="46"/>
      <c r="F92" s="46"/>
      <c r="G92" s="46"/>
      <c r="H92" s="46"/>
      <c r="I92" s="46"/>
    </row>
    <row r="93" ht="14.4" spans="1:9">
      <c r="A93" s="46"/>
      <c r="B93" s="46"/>
      <c r="C93" s="48"/>
      <c r="D93" s="46"/>
      <c r="E93" s="46"/>
      <c r="F93" s="46"/>
      <c r="G93" s="46"/>
      <c r="H93" s="46"/>
      <c r="I93" s="46"/>
    </row>
    <row r="94" ht="14.4" spans="1:9">
      <c r="A94" s="46"/>
      <c r="B94" s="46"/>
      <c r="C94" s="48"/>
      <c r="D94" s="46"/>
      <c r="E94" s="46"/>
      <c r="F94" s="46"/>
      <c r="G94" s="46"/>
      <c r="H94" s="46"/>
      <c r="I94" s="46"/>
    </row>
    <row r="95" ht="14.4" spans="1:9">
      <c r="A95" s="46"/>
      <c r="B95" s="46"/>
      <c r="C95" s="48"/>
      <c r="D95" s="46"/>
      <c r="E95" s="46"/>
      <c r="F95" s="46"/>
      <c r="G95" s="46"/>
      <c r="H95" s="46"/>
      <c r="I95" s="46"/>
    </row>
    <row r="96" ht="14.4" spans="1:9">
      <c r="A96" s="46"/>
      <c r="B96" s="46"/>
      <c r="C96" s="48"/>
      <c r="D96" s="46"/>
      <c r="E96" s="46"/>
      <c r="F96" s="46"/>
      <c r="G96" s="46"/>
      <c r="H96" s="46"/>
      <c r="I96" s="46"/>
    </row>
    <row r="97" ht="14.4" spans="1:9">
      <c r="A97" s="46"/>
      <c r="B97" s="46"/>
      <c r="C97" s="48"/>
      <c r="D97" s="46"/>
      <c r="E97" s="46"/>
      <c r="F97" s="46"/>
      <c r="G97" s="46"/>
      <c r="H97" s="46"/>
      <c r="I97" s="46"/>
    </row>
    <row r="98" ht="14.4" spans="1:9">
      <c r="A98" s="46"/>
      <c r="B98" s="46"/>
      <c r="C98" s="48"/>
      <c r="D98" s="46"/>
      <c r="E98" s="46"/>
      <c r="F98" s="46"/>
      <c r="G98" s="46"/>
      <c r="H98" s="46"/>
      <c r="I98" s="46"/>
    </row>
    <row r="99" ht="14.4" spans="1:9">
      <c r="A99" s="46"/>
      <c r="B99" s="46"/>
      <c r="C99" s="48"/>
      <c r="D99" s="46"/>
      <c r="E99" s="46"/>
      <c r="F99" s="46"/>
      <c r="G99" s="46"/>
      <c r="H99" s="46"/>
      <c r="I99" s="46"/>
    </row>
    <row r="100" ht="14.4" spans="1:9">
      <c r="A100" s="46"/>
      <c r="B100" s="46"/>
      <c r="C100" s="48"/>
      <c r="D100" s="46"/>
      <c r="E100" s="46"/>
      <c r="F100" s="46"/>
      <c r="G100" s="46"/>
      <c r="H100" s="46"/>
      <c r="I100" s="46"/>
    </row>
    <row r="101" ht="14.4" spans="1:9">
      <c r="A101" s="46"/>
      <c r="B101" s="46"/>
      <c r="C101" s="48"/>
      <c r="D101" s="46"/>
      <c r="E101" s="46"/>
      <c r="F101" s="46"/>
      <c r="G101" s="46"/>
      <c r="H101" s="46"/>
      <c r="I101" s="46"/>
    </row>
    <row r="102" ht="14.4" spans="1:9">
      <c r="A102" s="46"/>
      <c r="B102" s="46"/>
      <c r="C102" s="48"/>
      <c r="D102" s="46"/>
      <c r="E102" s="46"/>
      <c r="F102" s="46"/>
      <c r="G102" s="46"/>
      <c r="H102" s="46"/>
      <c r="I102" s="46"/>
    </row>
    <row r="103" ht="14.4" spans="1:9">
      <c r="A103" s="46"/>
      <c r="B103" s="46"/>
      <c r="C103" s="48"/>
      <c r="D103" s="46"/>
      <c r="E103" s="46"/>
      <c r="F103" s="46"/>
      <c r="G103" s="46"/>
      <c r="H103" s="46"/>
      <c r="I103" s="46"/>
    </row>
    <row r="104" ht="14.4" spans="1:9">
      <c r="A104" s="46"/>
      <c r="B104" s="46"/>
      <c r="C104" s="48"/>
      <c r="D104" s="46"/>
      <c r="E104" s="46"/>
      <c r="F104" s="46"/>
      <c r="G104" s="46"/>
      <c r="H104" s="46"/>
      <c r="I104" s="46"/>
    </row>
    <row r="105" ht="14.4" spans="1:9">
      <c r="A105" s="46"/>
      <c r="B105" s="46"/>
      <c r="C105" s="48"/>
      <c r="D105" s="46"/>
      <c r="E105" s="46"/>
      <c r="F105" s="46"/>
      <c r="G105" s="46"/>
      <c r="H105" s="46"/>
      <c r="I105" s="46"/>
    </row>
    <row r="106" ht="14.4" spans="1:9">
      <c r="A106" s="46"/>
      <c r="B106" s="46"/>
      <c r="C106" s="48"/>
      <c r="D106" s="46"/>
      <c r="E106" s="46"/>
      <c r="F106" s="46"/>
      <c r="G106" s="46"/>
      <c r="H106" s="46"/>
      <c r="I106" s="46"/>
    </row>
    <row r="107" ht="14.4" spans="1:9">
      <c r="A107" s="46"/>
      <c r="B107" s="46"/>
      <c r="C107" s="48"/>
      <c r="D107" s="46"/>
      <c r="E107" s="46"/>
      <c r="F107" s="46"/>
      <c r="G107" s="46"/>
      <c r="H107" s="46"/>
      <c r="I107" s="46"/>
    </row>
    <row r="108" ht="14.4" spans="1:9">
      <c r="A108" s="46"/>
      <c r="B108" s="46"/>
      <c r="C108" s="48"/>
      <c r="D108" s="46"/>
      <c r="E108" s="46"/>
      <c r="F108" s="46"/>
      <c r="G108" s="46"/>
      <c r="H108" s="46"/>
      <c r="I108" s="46"/>
    </row>
    <row r="109" ht="14.4" spans="1:9">
      <c r="A109" s="46"/>
      <c r="B109" s="46"/>
      <c r="C109" s="48"/>
      <c r="D109" s="46"/>
      <c r="E109" s="46"/>
      <c r="F109" s="46"/>
      <c r="G109" s="46"/>
      <c r="H109" s="46"/>
      <c r="I109" s="46"/>
    </row>
    <row r="110" ht="14.4" spans="1:9">
      <c r="A110" s="46"/>
      <c r="B110" s="46"/>
      <c r="C110" s="48"/>
      <c r="D110" s="46"/>
      <c r="E110" s="46"/>
      <c r="F110" s="46"/>
      <c r="G110" s="46"/>
      <c r="H110" s="46"/>
      <c r="I110" s="46"/>
    </row>
    <row r="111" ht="14.4" spans="1:9">
      <c r="A111" s="46"/>
      <c r="B111" s="46"/>
      <c r="C111" s="48"/>
      <c r="D111" s="46"/>
      <c r="E111" s="46"/>
      <c r="F111" s="46"/>
      <c r="G111" s="46"/>
      <c r="H111" s="46"/>
      <c r="I111" s="46"/>
    </row>
    <row r="112" ht="14.4" spans="1:9">
      <c r="A112" s="46"/>
      <c r="B112" s="46"/>
      <c r="C112" s="48"/>
      <c r="D112" s="46"/>
      <c r="E112" s="46"/>
      <c r="F112" s="46"/>
      <c r="G112" s="46"/>
      <c r="H112" s="46"/>
      <c r="I112" s="46"/>
    </row>
    <row r="113" ht="14.4" spans="1:9">
      <c r="A113" s="46"/>
      <c r="B113" s="46"/>
      <c r="C113" s="48"/>
      <c r="D113" s="46"/>
      <c r="E113" s="46"/>
      <c r="F113" s="46"/>
      <c r="G113" s="46"/>
      <c r="H113" s="46"/>
      <c r="I113" s="46"/>
    </row>
    <row r="114" ht="14.4" spans="1:9">
      <c r="A114" s="46"/>
      <c r="B114" s="46"/>
      <c r="C114" s="48"/>
      <c r="D114" s="46"/>
      <c r="E114" s="46"/>
      <c r="F114" s="46"/>
      <c r="G114" s="46"/>
      <c r="H114" s="46"/>
      <c r="I114" s="46"/>
    </row>
    <row r="115" ht="14.4" spans="1:9">
      <c r="A115" s="46"/>
      <c r="B115" s="46"/>
      <c r="C115" s="48"/>
      <c r="D115" s="46"/>
      <c r="E115" s="46"/>
      <c r="F115" s="46"/>
      <c r="G115" s="46"/>
      <c r="H115" s="46"/>
      <c r="I115" s="46"/>
    </row>
    <row r="116" ht="14.4" spans="1:9">
      <c r="A116" s="46"/>
      <c r="B116" s="46"/>
      <c r="C116" s="48"/>
      <c r="D116" s="46"/>
      <c r="E116" s="46"/>
      <c r="F116" s="46"/>
      <c r="G116" s="46"/>
      <c r="H116" s="46"/>
      <c r="I116" s="46"/>
    </row>
    <row r="117" ht="14.4" spans="1:9">
      <c r="A117" s="46"/>
      <c r="B117" s="46"/>
      <c r="C117" s="48"/>
      <c r="D117" s="46"/>
      <c r="E117" s="46"/>
      <c r="F117" s="46"/>
      <c r="G117" s="46"/>
      <c r="H117" s="46"/>
      <c r="I117" s="46"/>
    </row>
    <row r="118" ht="14.4" spans="1:9">
      <c r="A118" s="46"/>
      <c r="B118" s="46"/>
      <c r="C118" s="48"/>
      <c r="D118" s="46"/>
      <c r="E118" s="46"/>
      <c r="F118" s="46"/>
      <c r="G118" s="46"/>
      <c r="H118" s="46"/>
      <c r="I118" s="46"/>
    </row>
    <row r="119" ht="14.4" spans="1:9">
      <c r="A119" s="46"/>
      <c r="B119" s="46"/>
      <c r="C119" s="48"/>
      <c r="D119" s="46"/>
      <c r="E119" s="46"/>
      <c r="F119" s="46"/>
      <c r="G119" s="46"/>
      <c r="H119" s="46"/>
      <c r="I119" s="46"/>
    </row>
    <row r="120" ht="14.4" spans="1:9">
      <c r="A120" s="46"/>
      <c r="B120" s="46"/>
      <c r="C120" s="48"/>
      <c r="D120" s="46"/>
      <c r="E120" s="46"/>
      <c r="F120" s="46"/>
      <c r="G120" s="46"/>
      <c r="H120" s="46"/>
      <c r="I120" s="46"/>
    </row>
    <row r="121" ht="14.4" spans="1:9">
      <c r="A121" s="46"/>
      <c r="B121" s="46"/>
      <c r="C121" s="48"/>
      <c r="D121" s="46"/>
      <c r="E121" s="46"/>
      <c r="F121" s="46"/>
      <c r="G121" s="46"/>
      <c r="H121" s="46"/>
      <c r="I121" s="46"/>
    </row>
    <row r="122" ht="14.4" spans="1:9">
      <c r="A122" s="46"/>
      <c r="B122" s="46"/>
      <c r="C122" s="48"/>
      <c r="D122" s="46"/>
      <c r="E122" s="46"/>
      <c r="F122" s="46"/>
      <c r="G122" s="46"/>
      <c r="H122" s="46"/>
      <c r="I122" s="46"/>
    </row>
    <row r="123" ht="14.4" spans="1:9">
      <c r="A123" s="46"/>
      <c r="B123" s="46"/>
      <c r="C123" s="48"/>
      <c r="D123" s="46"/>
      <c r="E123" s="46"/>
      <c r="F123" s="46"/>
      <c r="G123" s="46"/>
      <c r="H123" s="46"/>
      <c r="I123" s="46"/>
    </row>
    <row r="124" ht="14.4" spans="1:9">
      <c r="A124" s="46"/>
      <c r="B124" s="46"/>
      <c r="C124" s="48"/>
      <c r="D124" s="46"/>
      <c r="E124" s="46"/>
      <c r="F124" s="46"/>
      <c r="G124" s="46"/>
      <c r="H124" s="46"/>
      <c r="I124" s="46"/>
    </row>
    <row r="125" ht="14.4" spans="1:9">
      <c r="A125" s="46"/>
      <c r="B125" s="46"/>
      <c r="C125" s="48"/>
      <c r="D125" s="46"/>
      <c r="E125" s="46"/>
      <c r="F125" s="46"/>
      <c r="G125" s="46"/>
      <c r="H125" s="46"/>
      <c r="I125" s="46"/>
    </row>
    <row r="126" ht="14.4" spans="1:9">
      <c r="A126" s="46"/>
      <c r="B126" s="46"/>
      <c r="C126" s="48"/>
      <c r="D126" s="46"/>
      <c r="E126" s="46"/>
      <c r="F126" s="46"/>
      <c r="G126" s="46"/>
      <c r="H126" s="46"/>
      <c r="I126" s="46"/>
    </row>
    <row r="127" ht="14.4" spans="1:9">
      <c r="A127" s="46"/>
      <c r="B127" s="46"/>
      <c r="C127" s="48"/>
      <c r="D127" s="46"/>
      <c r="E127" s="46"/>
      <c r="F127" s="46"/>
      <c r="G127" s="46"/>
      <c r="H127" s="46"/>
      <c r="I127" s="46"/>
    </row>
    <row r="128" ht="14.4" spans="1:9">
      <c r="A128" s="46"/>
      <c r="B128" s="46"/>
      <c r="C128" s="48"/>
      <c r="D128" s="46"/>
      <c r="E128" s="46"/>
      <c r="F128" s="46"/>
      <c r="G128" s="46"/>
      <c r="H128" s="46"/>
      <c r="I128" s="46"/>
    </row>
    <row r="129" ht="14.4" spans="1:9">
      <c r="A129" s="46"/>
      <c r="B129" s="46"/>
      <c r="C129" s="48"/>
      <c r="D129" s="46"/>
      <c r="E129" s="46"/>
      <c r="F129" s="46"/>
      <c r="G129" s="46"/>
      <c r="H129" s="46"/>
      <c r="I129" s="46"/>
    </row>
    <row r="130" ht="14.4" spans="1:9">
      <c r="A130" s="46"/>
      <c r="B130" s="46"/>
      <c r="C130" s="48"/>
      <c r="D130" s="46"/>
      <c r="E130" s="46"/>
      <c r="F130" s="46"/>
      <c r="G130" s="46"/>
      <c r="H130" s="46"/>
      <c r="I130" s="46"/>
    </row>
    <row r="131" ht="14.4" spans="1:9">
      <c r="A131" s="46"/>
      <c r="B131" s="46"/>
      <c r="C131" s="48"/>
      <c r="D131" s="46"/>
      <c r="E131" s="46"/>
      <c r="F131" s="46"/>
      <c r="G131" s="46"/>
      <c r="H131" s="46"/>
      <c r="I131" s="46"/>
    </row>
    <row r="132" ht="14.4" spans="1:9">
      <c r="A132" s="46"/>
      <c r="B132" s="46"/>
      <c r="C132" s="48"/>
      <c r="D132" s="46"/>
      <c r="E132" s="46"/>
      <c r="F132" s="46"/>
      <c r="G132" s="46"/>
      <c r="H132" s="46"/>
      <c r="I132" s="46"/>
    </row>
    <row r="133" ht="14.4" spans="1:9">
      <c r="A133" s="46"/>
      <c r="B133" s="46"/>
      <c r="C133" s="48"/>
      <c r="D133" s="46"/>
      <c r="E133" s="46"/>
      <c r="F133" s="46"/>
      <c r="G133" s="46"/>
      <c r="H133" s="46"/>
      <c r="I133" s="46"/>
    </row>
    <row r="134" ht="14.4" spans="1:9">
      <c r="A134" s="46"/>
      <c r="B134" s="46"/>
      <c r="C134" s="48"/>
      <c r="D134" s="46"/>
      <c r="E134" s="46"/>
      <c r="F134" s="46"/>
      <c r="G134" s="46"/>
      <c r="H134" s="46"/>
      <c r="I134" s="46"/>
    </row>
    <row r="135" ht="14.4" spans="1:9">
      <c r="A135" s="46"/>
      <c r="B135" s="46"/>
      <c r="C135" s="48"/>
      <c r="D135" s="46"/>
      <c r="E135" s="46"/>
      <c r="F135" s="46"/>
      <c r="G135" s="46"/>
      <c r="H135" s="46"/>
      <c r="I135" s="46"/>
    </row>
    <row r="136" ht="14.4" spans="1:9">
      <c r="A136" s="46"/>
      <c r="B136" s="46"/>
      <c r="C136" s="48"/>
      <c r="D136" s="46"/>
      <c r="E136" s="46"/>
      <c r="F136" s="46"/>
      <c r="G136" s="46"/>
      <c r="H136" s="46"/>
      <c r="I136" s="46"/>
    </row>
    <row r="137" ht="14.4" spans="1:9">
      <c r="A137" s="46"/>
      <c r="B137" s="46"/>
      <c r="C137" s="48"/>
      <c r="D137" s="46"/>
      <c r="E137" s="46"/>
      <c r="F137" s="46"/>
      <c r="G137" s="46"/>
      <c r="H137" s="46"/>
      <c r="I137" s="46"/>
    </row>
    <row r="138" ht="14.4" spans="1:9">
      <c r="A138" s="46"/>
      <c r="B138" s="46"/>
      <c r="C138" s="48"/>
      <c r="D138" s="46"/>
      <c r="E138" s="46"/>
      <c r="F138" s="46"/>
      <c r="G138" s="46"/>
      <c r="H138" s="46"/>
      <c r="I138" s="46"/>
    </row>
    <row r="139" ht="14.4" spans="1:9">
      <c r="A139" s="46"/>
      <c r="B139" s="46"/>
      <c r="C139" s="48"/>
      <c r="D139" s="46"/>
      <c r="E139" s="46"/>
      <c r="F139" s="46"/>
      <c r="G139" s="46"/>
      <c r="H139" s="46"/>
      <c r="I139" s="46"/>
    </row>
    <row r="140" ht="14.4" spans="1:9">
      <c r="A140" s="46"/>
      <c r="B140" s="46"/>
      <c r="C140" s="48"/>
      <c r="D140" s="46"/>
      <c r="E140" s="46"/>
      <c r="F140" s="46"/>
      <c r="G140" s="46"/>
      <c r="H140" s="46"/>
      <c r="I140" s="46"/>
    </row>
    <row r="141" ht="14.4" spans="1:9">
      <c r="A141" s="46"/>
      <c r="B141" s="46"/>
      <c r="C141" s="48"/>
      <c r="D141" s="46"/>
      <c r="E141" s="46"/>
      <c r="F141" s="46"/>
      <c r="G141" s="46"/>
      <c r="H141" s="46"/>
      <c r="I141" s="46"/>
    </row>
    <row r="142" ht="14.4" spans="1:9">
      <c r="A142" s="46"/>
      <c r="B142" s="46"/>
      <c r="C142" s="48"/>
      <c r="D142" s="46"/>
      <c r="E142" s="46"/>
      <c r="F142" s="46"/>
      <c r="G142" s="46"/>
      <c r="H142" s="46"/>
      <c r="I142" s="46"/>
    </row>
    <row r="143" ht="14.4" spans="1:9">
      <c r="A143" s="46"/>
      <c r="B143" s="46"/>
      <c r="C143" s="48"/>
      <c r="D143" s="46"/>
      <c r="E143" s="46"/>
      <c r="F143" s="46"/>
      <c r="G143" s="46"/>
      <c r="H143" s="46"/>
      <c r="I143" s="46"/>
    </row>
    <row r="144" ht="14.4" spans="1:9">
      <c r="A144" s="46"/>
      <c r="B144" s="46"/>
      <c r="C144" s="48"/>
      <c r="D144" s="46"/>
      <c r="E144" s="46"/>
      <c r="F144" s="46"/>
      <c r="G144" s="46"/>
      <c r="H144" s="46"/>
      <c r="I144" s="46"/>
    </row>
    <row r="145" ht="14.4" spans="1:9">
      <c r="A145" s="46"/>
      <c r="B145" s="46"/>
      <c r="C145" s="48"/>
      <c r="D145" s="46"/>
      <c r="E145" s="46"/>
      <c r="F145" s="46"/>
      <c r="G145" s="46"/>
      <c r="H145" s="46"/>
      <c r="I145" s="46"/>
    </row>
    <row r="146" ht="14.4" spans="1:9">
      <c r="A146" s="46"/>
      <c r="B146" s="46"/>
      <c r="C146" s="48"/>
      <c r="D146" s="46"/>
      <c r="E146" s="46"/>
      <c r="F146" s="46"/>
      <c r="G146" s="46"/>
      <c r="H146" s="46"/>
      <c r="I146" s="46"/>
    </row>
    <row r="147" ht="14.4" spans="1:9">
      <c r="A147" s="46"/>
      <c r="B147" s="46"/>
      <c r="C147" s="48"/>
      <c r="D147" s="46"/>
      <c r="E147" s="46"/>
      <c r="F147" s="46"/>
      <c r="G147" s="46"/>
      <c r="H147" s="46"/>
      <c r="I147" s="46"/>
    </row>
    <row r="148" ht="14.4" spans="1:9">
      <c r="A148" s="46"/>
      <c r="B148" s="46"/>
      <c r="C148" s="48"/>
      <c r="D148" s="46"/>
      <c r="E148" s="46"/>
      <c r="F148" s="46"/>
      <c r="G148" s="46"/>
      <c r="H148" s="46"/>
      <c r="I148" s="46"/>
    </row>
    <row r="149" ht="14.4" spans="1:9">
      <c r="A149" s="46"/>
      <c r="B149" s="46"/>
      <c r="C149" s="48"/>
      <c r="D149" s="46"/>
      <c r="E149" s="46"/>
      <c r="F149" s="46"/>
      <c r="G149" s="46"/>
      <c r="H149" s="46"/>
      <c r="I149" s="46"/>
    </row>
    <row r="150" ht="14.4" spans="1:9">
      <c r="A150" s="46"/>
      <c r="B150" s="46"/>
      <c r="C150" s="48"/>
      <c r="D150" s="46"/>
      <c r="E150" s="46"/>
      <c r="F150" s="46"/>
      <c r="G150" s="46"/>
      <c r="H150" s="46"/>
      <c r="I150" s="46"/>
    </row>
    <row r="151" ht="14.4" spans="1:9">
      <c r="A151" s="46"/>
      <c r="B151" s="46"/>
      <c r="C151" s="48"/>
      <c r="D151" s="46"/>
      <c r="E151" s="46"/>
      <c r="F151" s="46"/>
      <c r="G151" s="46"/>
      <c r="H151" s="46"/>
      <c r="I151" s="46"/>
    </row>
    <row r="152" ht="14.4" spans="1:9">
      <c r="A152" s="46"/>
      <c r="B152" s="46"/>
      <c r="C152" s="48"/>
      <c r="D152" s="46"/>
      <c r="E152" s="46"/>
      <c r="F152" s="46"/>
      <c r="G152" s="46"/>
      <c r="H152" s="46"/>
      <c r="I152" s="46"/>
    </row>
    <row r="153" ht="14.4" spans="1:9">
      <c r="A153" s="46"/>
      <c r="B153" s="46"/>
      <c r="C153" s="48"/>
      <c r="D153" s="46"/>
      <c r="E153" s="46"/>
      <c r="F153" s="46"/>
      <c r="G153" s="46"/>
      <c r="H153" s="46"/>
      <c r="I153" s="46"/>
    </row>
    <row r="154" ht="14.4" spans="1:9">
      <c r="A154" s="46"/>
      <c r="B154" s="46"/>
      <c r="C154" s="48"/>
      <c r="D154" s="46"/>
      <c r="E154" s="46"/>
      <c r="F154" s="46"/>
      <c r="G154" s="46"/>
      <c r="H154" s="46"/>
      <c r="I154" s="46"/>
    </row>
    <row r="155" ht="14.4" spans="1:9">
      <c r="A155" s="46"/>
      <c r="B155" s="46"/>
      <c r="C155" s="48"/>
      <c r="D155" s="46"/>
      <c r="E155" s="46"/>
      <c r="F155" s="46"/>
      <c r="G155" s="46"/>
      <c r="H155" s="46"/>
      <c r="I155" s="46"/>
    </row>
    <row r="156" ht="14.4" spans="1:9">
      <c r="A156" s="46"/>
      <c r="B156" s="46"/>
      <c r="C156" s="48"/>
      <c r="D156" s="46"/>
      <c r="E156" s="46"/>
      <c r="F156" s="46"/>
      <c r="G156" s="46"/>
      <c r="H156" s="46"/>
      <c r="I156" s="46"/>
    </row>
    <row r="157" ht="14.4" spans="1:9">
      <c r="A157" s="46"/>
      <c r="B157" s="46"/>
      <c r="C157" s="48"/>
      <c r="D157" s="46"/>
      <c r="E157" s="46"/>
      <c r="F157" s="46"/>
      <c r="G157" s="46"/>
      <c r="H157" s="46"/>
      <c r="I157" s="46"/>
    </row>
    <row r="158" ht="14.4" spans="1:9">
      <c r="A158" s="46"/>
      <c r="B158" s="46"/>
      <c r="C158" s="48"/>
      <c r="D158" s="46"/>
      <c r="E158" s="46"/>
      <c r="F158" s="46"/>
      <c r="G158" s="46"/>
      <c r="H158" s="46"/>
      <c r="I158" s="46"/>
    </row>
    <row r="159" ht="14.4" spans="1:9">
      <c r="A159" s="46"/>
      <c r="B159" s="46"/>
      <c r="C159" s="48"/>
      <c r="D159" s="46"/>
      <c r="E159" s="46"/>
      <c r="F159" s="46"/>
      <c r="G159" s="46"/>
      <c r="H159" s="46"/>
      <c r="I159" s="46"/>
    </row>
    <row r="160" ht="14.4" spans="1:9">
      <c r="A160" s="46"/>
      <c r="B160" s="46"/>
      <c r="C160" s="48"/>
      <c r="D160" s="46"/>
      <c r="E160" s="46"/>
      <c r="F160" s="46"/>
      <c r="G160" s="46"/>
      <c r="H160" s="46"/>
      <c r="I160" s="46"/>
    </row>
    <row r="161" ht="14.4" spans="1:9">
      <c r="A161" s="46"/>
      <c r="B161" s="46"/>
      <c r="C161" s="48"/>
      <c r="D161" s="46"/>
      <c r="E161" s="46"/>
      <c r="F161" s="46"/>
      <c r="G161" s="46"/>
      <c r="H161" s="46"/>
      <c r="I161" s="46"/>
    </row>
    <row r="162" ht="14.4" spans="1:9">
      <c r="A162" s="46"/>
      <c r="B162" s="46"/>
      <c r="C162" s="48"/>
      <c r="D162" s="46"/>
      <c r="E162" s="46"/>
      <c r="F162" s="46"/>
      <c r="G162" s="46"/>
      <c r="H162" s="46"/>
      <c r="I162" s="46"/>
    </row>
    <row r="163" ht="14.4" spans="1:9">
      <c r="A163" s="46"/>
      <c r="B163" s="46"/>
      <c r="C163" s="48"/>
      <c r="D163" s="46"/>
      <c r="E163" s="46"/>
      <c r="F163" s="46"/>
      <c r="G163" s="46"/>
      <c r="H163" s="46"/>
      <c r="I163" s="46"/>
    </row>
    <row r="164" ht="14.4" spans="1:9">
      <c r="A164" s="46"/>
      <c r="B164" s="46"/>
      <c r="C164" s="48"/>
      <c r="D164" s="46"/>
      <c r="E164" s="46"/>
      <c r="F164" s="46"/>
      <c r="G164" s="46"/>
      <c r="H164" s="46"/>
      <c r="I164" s="46"/>
    </row>
    <row r="165" ht="14.4" spans="1:9">
      <c r="A165" s="46"/>
      <c r="B165" s="46"/>
      <c r="C165" s="48"/>
      <c r="D165" s="46"/>
      <c r="E165" s="46"/>
      <c r="F165" s="46"/>
      <c r="G165" s="46"/>
      <c r="H165" s="46"/>
      <c r="I165" s="46"/>
    </row>
    <row r="166" ht="14.4" spans="1:9">
      <c r="A166" s="46"/>
      <c r="B166" s="46"/>
      <c r="C166" s="48"/>
      <c r="D166" s="46"/>
      <c r="E166" s="46"/>
      <c r="F166" s="46"/>
      <c r="G166" s="46"/>
      <c r="H166" s="46"/>
      <c r="I166" s="46"/>
    </row>
    <row r="167" ht="14.4" spans="1:9">
      <c r="A167" s="46"/>
      <c r="B167" s="46"/>
      <c r="C167" s="48"/>
      <c r="D167" s="46"/>
      <c r="E167" s="46"/>
      <c r="F167" s="46"/>
      <c r="G167" s="46"/>
      <c r="H167" s="46"/>
      <c r="I167" s="46"/>
    </row>
    <row r="168" ht="14.4" spans="1:9">
      <c r="A168" s="46"/>
      <c r="B168" s="46"/>
      <c r="C168" s="48"/>
      <c r="D168" s="46"/>
      <c r="E168" s="46"/>
      <c r="F168" s="46"/>
      <c r="G168" s="46"/>
      <c r="H168" s="46"/>
      <c r="I168" s="46"/>
    </row>
    <row r="169" ht="14.4" spans="1:9">
      <c r="A169" s="46"/>
      <c r="B169" s="46"/>
      <c r="C169" s="48"/>
      <c r="D169" s="46"/>
      <c r="E169" s="46"/>
      <c r="F169" s="46"/>
      <c r="G169" s="46"/>
      <c r="H169" s="46"/>
      <c r="I169" s="46"/>
    </row>
    <row r="170" ht="14.4" spans="1:9">
      <c r="A170" s="46"/>
      <c r="B170" s="46"/>
      <c r="C170" s="48"/>
      <c r="D170" s="46"/>
      <c r="E170" s="46"/>
      <c r="F170" s="46"/>
      <c r="G170" s="46"/>
      <c r="H170" s="46"/>
      <c r="I170" s="46"/>
    </row>
    <row r="171" ht="14.4" spans="1:9">
      <c r="A171" s="46"/>
      <c r="B171" s="46"/>
      <c r="C171" s="48"/>
      <c r="D171" s="46"/>
      <c r="E171" s="46"/>
      <c r="F171" s="46"/>
      <c r="G171" s="46"/>
      <c r="H171" s="46"/>
      <c r="I171" s="46"/>
    </row>
    <row r="172" ht="14.4" spans="1:9">
      <c r="A172" s="46"/>
      <c r="B172" s="46"/>
      <c r="C172" s="48"/>
      <c r="D172" s="46"/>
      <c r="E172" s="46"/>
      <c r="F172" s="46"/>
      <c r="G172" s="46"/>
      <c r="H172" s="46"/>
      <c r="I172" s="46"/>
    </row>
    <row r="173" ht="14.4" spans="1:9">
      <c r="A173" s="46"/>
      <c r="B173" s="46"/>
      <c r="C173" s="48"/>
      <c r="D173" s="46"/>
      <c r="E173" s="46"/>
      <c r="F173" s="46"/>
      <c r="G173" s="46"/>
      <c r="H173" s="46"/>
      <c r="I173" s="46"/>
    </row>
    <row r="174" ht="14.4" spans="1:9">
      <c r="A174" s="46"/>
      <c r="B174" s="46"/>
      <c r="C174" s="48"/>
      <c r="D174" s="46"/>
      <c r="E174" s="46"/>
      <c r="F174" s="46"/>
      <c r="G174" s="46"/>
      <c r="H174" s="46"/>
      <c r="I174" s="46"/>
    </row>
    <row r="175" ht="14.4" spans="1:9">
      <c r="A175" s="46"/>
      <c r="B175" s="46"/>
      <c r="C175" s="48"/>
      <c r="D175" s="46"/>
      <c r="E175" s="46"/>
      <c r="F175" s="46"/>
      <c r="G175" s="46"/>
      <c r="H175" s="46"/>
      <c r="I175" s="46"/>
    </row>
    <row r="176" ht="14.4" spans="1:9">
      <c r="A176" s="46"/>
      <c r="B176" s="46"/>
      <c r="C176" s="48"/>
      <c r="D176" s="46"/>
      <c r="E176" s="46"/>
      <c r="F176" s="46"/>
      <c r="G176" s="46"/>
      <c r="H176" s="46"/>
      <c r="I176" s="46"/>
    </row>
    <row r="177" ht="14.4" spans="1:9">
      <c r="A177" s="46"/>
      <c r="B177" s="46"/>
      <c r="C177" s="48"/>
      <c r="D177" s="46"/>
      <c r="E177" s="46"/>
      <c r="F177" s="46"/>
      <c r="G177" s="46"/>
      <c r="H177" s="46"/>
      <c r="I177" s="46"/>
    </row>
    <row r="178" ht="14.4" spans="1:9">
      <c r="A178" s="46"/>
      <c r="B178" s="46"/>
      <c r="C178" s="48"/>
      <c r="D178" s="46"/>
      <c r="E178" s="46"/>
      <c r="F178" s="46"/>
      <c r="G178" s="46"/>
      <c r="H178" s="46"/>
      <c r="I178" s="46"/>
    </row>
    <row r="179" ht="14.4" spans="1:9">
      <c r="A179" s="46"/>
      <c r="B179" s="46"/>
      <c r="C179" s="48"/>
      <c r="D179" s="46"/>
      <c r="E179" s="46"/>
      <c r="F179" s="46"/>
      <c r="G179" s="46"/>
      <c r="H179" s="46"/>
      <c r="I179" s="46"/>
    </row>
    <row r="180" ht="14.4" spans="1:9">
      <c r="A180" s="46"/>
      <c r="B180" s="46"/>
      <c r="C180" s="48"/>
      <c r="D180" s="46"/>
      <c r="E180" s="46"/>
      <c r="F180" s="46"/>
      <c r="G180" s="46"/>
      <c r="H180" s="46"/>
      <c r="I180" s="46"/>
    </row>
    <row r="181" ht="14.4" spans="1:9">
      <c r="A181" s="46"/>
      <c r="B181" s="46"/>
      <c r="C181" s="48"/>
      <c r="D181" s="46"/>
      <c r="E181" s="46"/>
      <c r="F181" s="46"/>
      <c r="G181" s="46"/>
      <c r="H181" s="46"/>
      <c r="I181" s="46"/>
    </row>
    <row r="182" ht="14.4" spans="1:9">
      <c r="A182" s="46"/>
      <c r="B182" s="46"/>
      <c r="C182" s="48"/>
      <c r="D182" s="46"/>
      <c r="E182" s="46"/>
      <c r="F182" s="46"/>
      <c r="G182" s="46"/>
      <c r="H182" s="46"/>
      <c r="I182" s="46"/>
    </row>
    <row r="183" ht="14.4" spans="1:9">
      <c r="A183" s="46"/>
      <c r="B183" s="46"/>
      <c r="C183" s="48"/>
      <c r="D183" s="46"/>
      <c r="E183" s="46"/>
      <c r="F183" s="46"/>
      <c r="G183" s="46"/>
      <c r="H183" s="46"/>
      <c r="I183" s="46"/>
    </row>
    <row r="184" ht="14.4" spans="1:9">
      <c r="A184" s="46"/>
      <c r="B184" s="46"/>
      <c r="C184" s="48"/>
      <c r="D184" s="46"/>
      <c r="E184" s="46"/>
      <c r="F184" s="46"/>
      <c r="G184" s="46"/>
      <c r="H184" s="46"/>
      <c r="I184" s="46"/>
    </row>
    <row r="185" ht="14.4" spans="1:9">
      <c r="A185" s="46"/>
      <c r="B185" s="46"/>
      <c r="C185" s="48"/>
      <c r="D185" s="46"/>
      <c r="E185" s="46"/>
      <c r="F185" s="46"/>
      <c r="G185" s="46"/>
      <c r="H185" s="46"/>
      <c r="I185" s="46"/>
    </row>
    <row r="186" ht="14.4" spans="1:9">
      <c r="A186" s="46"/>
      <c r="B186" s="46"/>
      <c r="C186" s="48"/>
      <c r="D186" s="46"/>
      <c r="E186" s="46"/>
      <c r="F186" s="46"/>
      <c r="G186" s="46"/>
      <c r="H186" s="46"/>
      <c r="I186" s="46"/>
    </row>
    <row r="187" ht="14.4" spans="1:9">
      <c r="A187" s="46"/>
      <c r="B187" s="46"/>
      <c r="C187" s="48"/>
      <c r="D187" s="46"/>
      <c r="E187" s="46"/>
      <c r="F187" s="46"/>
      <c r="G187" s="46"/>
      <c r="H187" s="46"/>
      <c r="I187" s="46"/>
    </row>
    <row r="188" ht="14.4" spans="1:9">
      <c r="A188" s="46"/>
      <c r="B188" s="46"/>
      <c r="C188" s="48"/>
      <c r="D188" s="46"/>
      <c r="E188" s="46"/>
      <c r="F188" s="46"/>
      <c r="G188" s="46"/>
      <c r="H188" s="46"/>
      <c r="I188" s="46"/>
    </row>
    <row r="189" ht="14.4" spans="1:9">
      <c r="A189" s="46"/>
      <c r="B189" s="46"/>
      <c r="C189" s="48"/>
      <c r="D189" s="46"/>
      <c r="E189" s="46"/>
      <c r="F189" s="46"/>
      <c r="G189" s="46"/>
      <c r="H189" s="46"/>
      <c r="I189" s="46"/>
    </row>
    <row r="190" ht="14.4" spans="1:9">
      <c r="A190" s="46"/>
      <c r="B190" s="46"/>
      <c r="C190" s="48"/>
      <c r="D190" s="46"/>
      <c r="E190" s="46"/>
      <c r="F190" s="46"/>
      <c r="G190" s="46"/>
      <c r="H190" s="46"/>
      <c r="I190" s="46"/>
    </row>
    <row r="191" ht="14.4" spans="1:9">
      <c r="A191" s="46"/>
      <c r="B191" s="46"/>
      <c r="C191" s="48"/>
      <c r="D191" s="46"/>
      <c r="E191" s="46"/>
      <c r="F191" s="46"/>
      <c r="G191" s="46"/>
      <c r="H191" s="46"/>
      <c r="I191" s="46"/>
    </row>
    <row r="192" ht="14.4" spans="1:9">
      <c r="A192" s="46"/>
      <c r="B192" s="46"/>
      <c r="C192" s="48"/>
      <c r="D192" s="46"/>
      <c r="E192" s="46"/>
      <c r="F192" s="46"/>
      <c r="G192" s="46"/>
      <c r="H192" s="46"/>
      <c r="I192" s="46"/>
    </row>
    <row r="193" ht="14.4" spans="1:9">
      <c r="A193" s="46"/>
      <c r="B193" s="46"/>
      <c r="C193" s="48"/>
      <c r="D193" s="46"/>
      <c r="E193" s="46"/>
      <c r="F193" s="46"/>
      <c r="G193" s="46"/>
      <c r="H193" s="46"/>
      <c r="I193" s="46"/>
    </row>
    <row r="194" ht="14.4" spans="1:9">
      <c r="A194" s="46"/>
      <c r="B194" s="46"/>
      <c r="C194" s="48"/>
      <c r="D194" s="46"/>
      <c r="E194" s="46"/>
      <c r="F194" s="46"/>
      <c r="G194" s="46"/>
      <c r="H194" s="46"/>
      <c r="I194" s="46"/>
    </row>
    <row r="195" ht="14.4" spans="1:9">
      <c r="A195" s="46"/>
      <c r="B195" s="46"/>
      <c r="C195" s="48"/>
      <c r="D195" s="46"/>
      <c r="E195" s="46"/>
      <c r="F195" s="46"/>
      <c r="G195" s="46"/>
      <c r="H195" s="46"/>
      <c r="I195" s="46"/>
    </row>
    <row r="196" ht="14.4" spans="1:9">
      <c r="A196" s="46"/>
      <c r="B196" s="46"/>
      <c r="C196" s="48"/>
      <c r="D196" s="46"/>
      <c r="E196" s="46"/>
      <c r="F196" s="46"/>
      <c r="G196" s="46"/>
      <c r="H196" s="46"/>
      <c r="I196" s="46"/>
    </row>
    <row r="197" ht="14.4" spans="1:9">
      <c r="A197" s="46"/>
      <c r="B197" s="46"/>
      <c r="C197" s="48"/>
      <c r="D197" s="46"/>
      <c r="E197" s="46"/>
      <c r="F197" s="46"/>
      <c r="G197" s="46"/>
      <c r="H197" s="46"/>
      <c r="I197" s="46"/>
    </row>
    <row r="198" ht="14.4" spans="1:9">
      <c r="A198" s="46"/>
      <c r="B198" s="46"/>
      <c r="C198" s="48"/>
      <c r="D198" s="46"/>
      <c r="E198" s="46"/>
      <c r="F198" s="46"/>
      <c r="G198" s="46"/>
      <c r="H198" s="46"/>
      <c r="I198" s="46"/>
    </row>
    <row r="199" ht="14.4" spans="1:9">
      <c r="A199" s="46"/>
      <c r="B199" s="46"/>
      <c r="C199" s="48"/>
      <c r="D199" s="46"/>
      <c r="E199" s="46"/>
      <c r="F199" s="46"/>
      <c r="G199" s="46"/>
      <c r="H199" s="46"/>
      <c r="I199" s="46"/>
    </row>
    <row r="200" ht="14.4" spans="1:9">
      <c r="A200" s="46"/>
      <c r="B200" s="46"/>
      <c r="C200" s="48"/>
      <c r="D200" s="46"/>
      <c r="E200" s="46"/>
      <c r="F200" s="46"/>
      <c r="G200" s="46"/>
      <c r="H200" s="46"/>
      <c r="I200" s="46"/>
    </row>
    <row r="201" ht="14.4" spans="1:9">
      <c r="A201" s="46"/>
      <c r="B201" s="46"/>
      <c r="C201" s="48"/>
      <c r="D201" s="46"/>
      <c r="E201" s="46"/>
      <c r="F201" s="46"/>
      <c r="G201" s="46"/>
      <c r="H201" s="46"/>
      <c r="I201" s="46"/>
    </row>
    <row r="202" ht="14.4" spans="1:9">
      <c r="A202" s="46"/>
      <c r="B202" s="46"/>
      <c r="C202" s="48"/>
      <c r="D202" s="46"/>
      <c r="E202" s="46"/>
      <c r="F202" s="46"/>
      <c r="G202" s="46"/>
      <c r="H202" s="46"/>
      <c r="I202" s="46"/>
    </row>
    <row r="203" ht="14.4" spans="1:9">
      <c r="A203" s="46"/>
      <c r="B203" s="46"/>
      <c r="C203" s="48"/>
      <c r="D203" s="46"/>
      <c r="E203" s="46"/>
      <c r="F203" s="46"/>
      <c r="G203" s="46"/>
      <c r="H203" s="46"/>
      <c r="I203" s="46"/>
    </row>
    <row r="204" ht="14.4" spans="1:9">
      <c r="A204" s="46"/>
      <c r="B204" s="46"/>
      <c r="C204" s="48"/>
      <c r="D204" s="46"/>
      <c r="E204" s="46"/>
      <c r="F204" s="46"/>
      <c r="G204" s="46"/>
      <c r="H204" s="46"/>
      <c r="I204" s="46"/>
    </row>
    <row r="205" ht="14.4" spans="1:9">
      <c r="A205" s="46"/>
      <c r="B205" s="46"/>
      <c r="C205" s="48"/>
      <c r="D205" s="46"/>
      <c r="E205" s="46"/>
      <c r="F205" s="46"/>
      <c r="G205" s="46"/>
      <c r="H205" s="46"/>
      <c r="I205" s="46"/>
    </row>
    <row r="206" ht="14.4" spans="1:9">
      <c r="A206" s="46"/>
      <c r="B206" s="46"/>
      <c r="C206" s="48"/>
      <c r="D206" s="46"/>
      <c r="E206" s="46"/>
      <c r="F206" s="46"/>
      <c r="G206" s="46"/>
      <c r="H206" s="46"/>
      <c r="I206" s="46"/>
    </row>
    <row r="207" ht="14.4" spans="1:9">
      <c r="A207" s="46"/>
      <c r="B207" s="46"/>
      <c r="C207" s="48"/>
      <c r="D207" s="46"/>
      <c r="E207" s="46"/>
      <c r="F207" s="46"/>
      <c r="G207" s="46"/>
      <c r="H207" s="46"/>
      <c r="I207" s="46"/>
    </row>
    <row r="208" ht="14.4" spans="1:9">
      <c r="A208" s="46"/>
      <c r="B208" s="46"/>
      <c r="C208" s="48"/>
      <c r="D208" s="46"/>
      <c r="E208" s="46"/>
      <c r="F208" s="46"/>
      <c r="G208" s="46"/>
      <c r="H208" s="46"/>
      <c r="I208" s="46"/>
    </row>
    <row r="209" ht="14.4" spans="1:9">
      <c r="A209" s="46"/>
      <c r="B209" s="46"/>
      <c r="C209" s="48"/>
      <c r="D209" s="46"/>
      <c r="E209" s="46"/>
      <c r="F209" s="46"/>
      <c r="G209" s="46"/>
      <c r="H209" s="46"/>
      <c r="I209" s="46"/>
    </row>
    <row r="210" ht="14.4" spans="1:9">
      <c r="A210" s="46"/>
      <c r="B210" s="46"/>
      <c r="C210" s="48"/>
      <c r="D210" s="46"/>
      <c r="E210" s="46"/>
      <c r="F210" s="46"/>
      <c r="G210" s="46"/>
      <c r="H210" s="46"/>
      <c r="I210" s="46"/>
    </row>
    <row r="211" ht="14.4" spans="1:9">
      <c r="A211" s="46"/>
      <c r="B211" s="46"/>
      <c r="C211" s="48"/>
      <c r="D211" s="46"/>
      <c r="E211" s="46"/>
      <c r="F211" s="46"/>
      <c r="G211" s="46"/>
      <c r="H211" s="46"/>
      <c r="I211" s="46"/>
    </row>
    <row r="212" ht="14.4" spans="1:9">
      <c r="A212" s="46"/>
      <c r="B212" s="46"/>
      <c r="C212" s="48"/>
      <c r="D212" s="46"/>
      <c r="E212" s="46"/>
      <c r="F212" s="46"/>
      <c r="G212" s="46"/>
      <c r="H212" s="46"/>
      <c r="I212" s="46"/>
    </row>
    <row r="213" ht="14.4" spans="1:9">
      <c r="A213" s="46"/>
      <c r="B213" s="46"/>
      <c r="C213" s="48"/>
      <c r="D213" s="46"/>
      <c r="E213" s="46"/>
      <c r="F213" s="46"/>
      <c r="G213" s="46"/>
      <c r="H213" s="46"/>
      <c r="I213" s="46"/>
    </row>
    <row r="214" ht="14.4" spans="1:9">
      <c r="A214" s="46"/>
      <c r="B214" s="46"/>
      <c r="C214" s="48"/>
      <c r="D214" s="46"/>
      <c r="E214" s="46"/>
      <c r="F214" s="46"/>
      <c r="G214" s="46"/>
      <c r="H214" s="46"/>
      <c r="I214" s="46"/>
    </row>
    <row r="215" ht="14.4" spans="1:9">
      <c r="A215" s="46"/>
      <c r="B215" s="46"/>
      <c r="C215" s="48"/>
      <c r="D215" s="46"/>
      <c r="E215" s="46"/>
      <c r="F215" s="46"/>
      <c r="G215" s="46"/>
      <c r="H215" s="46"/>
      <c r="I215" s="46"/>
    </row>
    <row r="216" ht="14.4" spans="1:9">
      <c r="A216" s="46"/>
      <c r="B216" s="46"/>
      <c r="C216" s="48"/>
      <c r="D216" s="46"/>
      <c r="E216" s="46"/>
      <c r="F216" s="46"/>
      <c r="G216" s="46"/>
      <c r="H216" s="46"/>
      <c r="I216" s="46"/>
    </row>
    <row r="217" ht="14.4" spans="1:9">
      <c r="A217" s="46"/>
      <c r="B217" s="46"/>
      <c r="C217" s="48"/>
      <c r="D217" s="46"/>
      <c r="E217" s="46"/>
      <c r="F217" s="46"/>
      <c r="G217" s="46"/>
      <c r="H217" s="46"/>
      <c r="I217" s="46"/>
    </row>
    <row r="218" ht="14.4" spans="1:9">
      <c r="A218" s="46"/>
      <c r="B218" s="46"/>
      <c r="C218" s="48"/>
      <c r="D218" s="46"/>
      <c r="E218" s="46"/>
      <c r="F218" s="46"/>
      <c r="G218" s="46"/>
      <c r="H218" s="46"/>
      <c r="I218" s="46"/>
    </row>
    <row r="219" ht="14.4" spans="1:9">
      <c r="A219" s="46"/>
      <c r="B219" s="46"/>
      <c r="C219" s="48"/>
      <c r="D219" s="46"/>
      <c r="E219" s="46"/>
      <c r="F219" s="46"/>
      <c r="G219" s="46"/>
      <c r="H219" s="46"/>
      <c r="I219" s="46"/>
    </row>
    <row r="220" ht="14.4" spans="1:9">
      <c r="A220" s="46"/>
      <c r="B220" s="46"/>
      <c r="C220" s="48"/>
      <c r="D220" s="46"/>
      <c r="E220" s="46"/>
      <c r="F220" s="46"/>
      <c r="G220" s="46"/>
      <c r="H220" s="46"/>
      <c r="I220" s="46"/>
    </row>
    <row r="221" ht="14.4" spans="1:9">
      <c r="A221" s="46"/>
      <c r="B221" s="46"/>
      <c r="C221" s="48"/>
      <c r="D221" s="46"/>
      <c r="E221" s="46"/>
      <c r="F221" s="46"/>
      <c r="G221" s="46"/>
      <c r="H221" s="46"/>
      <c r="I221" s="46"/>
    </row>
    <row r="222" ht="14.4" spans="1:9">
      <c r="A222" s="46"/>
      <c r="B222" s="46"/>
      <c r="C222" s="48"/>
      <c r="D222" s="46"/>
      <c r="E222" s="46"/>
      <c r="F222" s="46"/>
      <c r="G222" s="46"/>
      <c r="H222" s="46"/>
      <c r="I222" s="46"/>
    </row>
    <row r="223" ht="14.4" spans="1:9">
      <c r="A223" s="46"/>
      <c r="B223" s="46"/>
      <c r="C223" s="48"/>
      <c r="D223" s="46"/>
      <c r="E223" s="46"/>
      <c r="F223" s="46"/>
      <c r="G223" s="46"/>
      <c r="H223" s="46"/>
      <c r="I223" s="46"/>
    </row>
    <row r="224" ht="14.4" spans="1:9">
      <c r="A224" s="46"/>
      <c r="B224" s="46"/>
      <c r="C224" s="48"/>
      <c r="D224" s="46"/>
      <c r="E224" s="46"/>
      <c r="F224" s="46"/>
      <c r="G224" s="46"/>
      <c r="H224" s="46"/>
      <c r="I224" s="46"/>
    </row>
    <row r="225" ht="14.4" spans="1:9">
      <c r="A225" s="46"/>
      <c r="B225" s="46"/>
      <c r="C225" s="48"/>
      <c r="D225" s="46"/>
      <c r="E225" s="46"/>
      <c r="F225" s="46"/>
      <c r="G225" s="46"/>
      <c r="H225" s="46"/>
      <c r="I225" s="46"/>
    </row>
    <row r="226" ht="14.4" spans="1:9">
      <c r="A226" s="46"/>
      <c r="B226" s="46"/>
      <c r="C226" s="48"/>
      <c r="D226" s="46"/>
      <c r="E226" s="46"/>
      <c r="F226" s="46"/>
      <c r="G226" s="46"/>
      <c r="H226" s="46"/>
      <c r="I226" s="46"/>
    </row>
    <row r="227" ht="14.4" spans="1:9">
      <c r="A227" s="46"/>
      <c r="B227" s="46"/>
      <c r="C227" s="48"/>
      <c r="D227" s="46"/>
      <c r="E227" s="46"/>
      <c r="F227" s="46"/>
      <c r="G227" s="46"/>
      <c r="H227" s="46"/>
      <c r="I227" s="46"/>
    </row>
  </sheetData>
  <mergeCells count="14">
    <mergeCell ref="A1:D1"/>
    <mergeCell ref="A2:D2"/>
    <mergeCell ref="A4:D4"/>
    <mergeCell ref="A5:D5"/>
    <mergeCell ref="A6:D6"/>
    <mergeCell ref="A7:D7"/>
    <mergeCell ref="A8:B8"/>
    <mergeCell ref="C8:D8"/>
    <mergeCell ref="A9:B9"/>
    <mergeCell ref="C9:D9"/>
    <mergeCell ref="A11:D11"/>
    <mergeCell ref="A13:D13"/>
    <mergeCell ref="A15:C15"/>
    <mergeCell ref="C19:D19"/>
  </mergeCells>
  <pageMargins left="0.509722222222222" right="0.509722222222222" top="0.869444444444444" bottom="0.789583333333333" header="0" footer="0"/>
  <pageSetup paperSize="9" scale="84" orientation="landscape" horizontalDpi="600"/>
  <headerFooter>
    <oddHeader>&amp;C23069.156633/2025-49
PE 51/2026</oddHeader>
    <oddFooter>&amp;L&amp;A</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986"/>
  <sheetViews>
    <sheetView workbookViewId="0">
      <selection activeCell="H25" sqref="H25"/>
    </sheetView>
  </sheetViews>
  <sheetFormatPr defaultColWidth="14.4259259259259" defaultRowHeight="15" customHeight="1"/>
  <cols>
    <col min="2" max="2" width="5.13888888888889" customWidth="1"/>
    <col min="3" max="3" width="41.287037037037" customWidth="1"/>
    <col min="4" max="4" width="15" customWidth="1"/>
    <col min="5" max="5" width="7.71296296296296" customWidth="1"/>
    <col min="6" max="8" width="16.1388888888889" customWidth="1"/>
    <col min="9" max="9" width="17.712962962963" hidden="1" customWidth="1"/>
    <col min="10" max="10" width="14.5740740740741" customWidth="1"/>
    <col min="11" max="11" width="16.5740740740741" customWidth="1"/>
    <col min="12" max="29" width="11.4259259259259" customWidth="1"/>
  </cols>
  <sheetData>
    <row r="1" ht="14.4" spans="1:29">
      <c r="B1" s="1" t="s">
        <v>330</v>
      </c>
      <c r="L1" s="2"/>
      <c r="M1" s="2"/>
      <c r="N1" s="2"/>
      <c r="O1" s="2"/>
      <c r="P1" s="2"/>
      <c r="Q1" s="2"/>
      <c r="R1" s="2"/>
      <c r="S1" s="2"/>
      <c r="T1" s="2"/>
      <c r="U1" s="2"/>
      <c r="V1" s="2"/>
      <c r="W1" s="2"/>
      <c r="X1" s="2"/>
      <c r="Y1" s="2"/>
      <c r="Z1" s="2"/>
      <c r="AA1" s="2"/>
      <c r="AB1" s="2"/>
      <c r="AC1" s="2"/>
    </row>
    <row r="2" ht="14.4" spans="1:29">
      <c r="B2" s="3" t="s">
        <v>331</v>
      </c>
      <c r="L2" s="2"/>
      <c r="M2" s="2"/>
      <c r="N2" s="2"/>
      <c r="O2" s="2"/>
      <c r="P2" s="2"/>
      <c r="Q2" s="2"/>
      <c r="R2" s="2"/>
      <c r="S2" s="2"/>
      <c r="T2" s="2"/>
      <c r="U2" s="2"/>
      <c r="V2" s="2"/>
      <c r="W2" s="2"/>
      <c r="X2" s="2"/>
      <c r="Y2" s="2"/>
      <c r="Z2" s="2"/>
      <c r="AA2" s="2"/>
      <c r="AB2" s="2"/>
      <c r="AC2" s="2"/>
    </row>
    <row r="3" ht="14.4" spans="1:29">
      <c r="B3" s="3" t="s">
        <v>332</v>
      </c>
      <c r="L3" s="2"/>
      <c r="M3" s="2"/>
      <c r="N3" s="2"/>
      <c r="O3" s="2"/>
      <c r="P3" s="2"/>
      <c r="Q3" s="2"/>
      <c r="R3" s="2"/>
      <c r="S3" s="2"/>
      <c r="T3" s="2"/>
      <c r="U3" s="2"/>
      <c r="V3" s="2"/>
      <c r="W3" s="2"/>
      <c r="X3" s="2"/>
      <c r="Y3" s="2"/>
      <c r="Z3" s="2"/>
      <c r="AA3" s="2"/>
      <c r="AB3" s="2"/>
      <c r="AC3" s="2"/>
    </row>
    <row r="4" ht="14.4" spans="1:29">
      <c r="B4" s="4" t="s">
        <v>333</v>
      </c>
      <c r="L4" s="2"/>
      <c r="M4" s="2"/>
      <c r="N4" s="2"/>
      <c r="O4" s="2"/>
      <c r="P4" s="2"/>
      <c r="Q4" s="2"/>
      <c r="R4" s="2"/>
      <c r="S4" s="2"/>
      <c r="T4" s="2"/>
      <c r="U4" s="2"/>
      <c r="V4" s="2"/>
      <c r="W4" s="2"/>
      <c r="X4" s="2"/>
      <c r="Y4" s="2"/>
      <c r="Z4" s="2"/>
      <c r="AA4" s="2"/>
      <c r="AB4" s="2"/>
      <c r="AC4" s="2"/>
    </row>
    <row r="5" ht="24" customHeight="1" spans="1:29">
      <c r="B5" s="5" t="s">
        <v>334</v>
      </c>
      <c r="L5" s="2"/>
      <c r="M5" s="2"/>
      <c r="N5" s="2"/>
      <c r="O5" s="2"/>
      <c r="P5" s="2"/>
      <c r="Q5" s="2"/>
      <c r="R5" s="2"/>
      <c r="S5" s="2"/>
      <c r="T5" s="2"/>
      <c r="U5" s="2"/>
      <c r="V5" s="2"/>
      <c r="W5" s="2"/>
      <c r="X5" s="2"/>
      <c r="Y5" s="2"/>
      <c r="Z5" s="2"/>
      <c r="AA5" s="2"/>
      <c r="AB5" s="2"/>
      <c r="AC5" s="2"/>
    </row>
    <row r="6" ht="38.25" customHeight="1" spans="1:29">
      <c r="B6" s="6" t="s">
        <v>2</v>
      </c>
      <c r="L6" s="2"/>
      <c r="M6" s="2"/>
      <c r="N6" s="2"/>
      <c r="O6" s="2"/>
      <c r="P6" s="2"/>
      <c r="Q6" s="2"/>
      <c r="R6" s="2"/>
      <c r="S6" s="2"/>
      <c r="T6" s="2"/>
      <c r="U6" s="2"/>
      <c r="V6" s="2"/>
      <c r="W6" s="2"/>
      <c r="X6" s="2"/>
      <c r="Y6" s="2"/>
      <c r="Z6" s="2"/>
      <c r="AA6" s="2"/>
      <c r="AB6" s="2"/>
      <c r="AC6" s="2"/>
    </row>
    <row r="7" ht="14.4" spans="1:29">
      <c r="B7" s="7" t="s">
        <v>335</v>
      </c>
      <c r="L7" s="2"/>
      <c r="M7" s="2"/>
      <c r="N7" s="2"/>
      <c r="O7" s="2"/>
      <c r="P7" s="2"/>
      <c r="Q7" s="2"/>
      <c r="R7" s="2"/>
      <c r="S7" s="2"/>
      <c r="T7" s="2"/>
      <c r="U7" s="2"/>
      <c r="V7" s="2"/>
      <c r="W7" s="2"/>
      <c r="X7" s="2"/>
      <c r="Y7" s="2"/>
      <c r="Z7" s="2"/>
      <c r="AA7" s="2"/>
      <c r="AB7" s="2"/>
      <c r="AC7" s="2"/>
    </row>
    <row r="8" ht="15.15" spans="1:29">
      <c r="B8" s="2"/>
      <c r="C8" s="8"/>
      <c r="D8" s="8"/>
      <c r="E8" s="2"/>
      <c r="F8" s="2"/>
      <c r="G8" s="2"/>
      <c r="H8" s="2"/>
      <c r="I8" s="2"/>
      <c r="J8" s="2"/>
      <c r="K8" s="8"/>
      <c r="L8" s="2"/>
      <c r="M8" s="2"/>
      <c r="N8" s="2"/>
      <c r="O8" s="2"/>
      <c r="P8" s="2"/>
      <c r="Q8" s="2"/>
      <c r="R8" s="2"/>
      <c r="S8" s="2"/>
      <c r="T8" s="2"/>
      <c r="U8" s="2"/>
      <c r="V8" s="2"/>
      <c r="W8" s="2"/>
      <c r="X8" s="2"/>
      <c r="Y8" s="2"/>
      <c r="Z8" s="2"/>
      <c r="AA8" s="2"/>
      <c r="AB8" s="2"/>
      <c r="AC8" s="2"/>
    </row>
    <row r="9" ht="14.4" spans="1:29">
      <c r="B9" s="9" t="s">
        <v>336</v>
      </c>
      <c r="C9" s="10"/>
      <c r="D9" s="10"/>
      <c r="E9" s="10"/>
      <c r="F9" s="10"/>
      <c r="G9" s="10"/>
      <c r="H9" s="10"/>
      <c r="I9" s="10"/>
      <c r="J9" s="10"/>
      <c r="K9" s="10"/>
      <c r="L9" s="2"/>
      <c r="M9" s="2"/>
      <c r="N9" s="2"/>
      <c r="O9" s="2"/>
      <c r="P9" s="2"/>
      <c r="Q9" s="2"/>
      <c r="R9" s="2"/>
      <c r="S9" s="2"/>
      <c r="T9" s="2"/>
      <c r="U9" s="2"/>
      <c r="V9" s="2"/>
      <c r="W9" s="2"/>
      <c r="X9" s="2"/>
      <c r="Y9" s="2"/>
      <c r="Z9" s="2"/>
      <c r="AA9" s="2"/>
      <c r="AB9" s="2"/>
      <c r="AC9" s="2"/>
    </row>
    <row r="10" ht="43.2" spans="1:29">
      <c r="A10" s="11" t="s">
        <v>337</v>
      </c>
      <c r="B10" s="12" t="s">
        <v>178</v>
      </c>
      <c r="C10" s="13" t="s">
        <v>338</v>
      </c>
      <c r="D10" s="14" t="s">
        <v>339</v>
      </c>
      <c r="E10" s="13" t="s">
        <v>340</v>
      </c>
      <c r="F10" s="13" t="s">
        <v>341</v>
      </c>
      <c r="G10" s="14" t="s">
        <v>342</v>
      </c>
      <c r="H10" s="14" t="s">
        <v>343</v>
      </c>
      <c r="I10" s="14" t="s">
        <v>343</v>
      </c>
      <c r="J10" s="13" t="s">
        <v>344</v>
      </c>
      <c r="K10" s="14" t="s">
        <v>345</v>
      </c>
      <c r="L10" s="2"/>
      <c r="M10" s="2"/>
      <c r="N10" s="2"/>
      <c r="O10" s="2"/>
      <c r="P10" s="2"/>
      <c r="Q10" s="2"/>
      <c r="R10" s="2"/>
      <c r="S10" s="2"/>
      <c r="T10" s="2"/>
      <c r="U10" s="2"/>
      <c r="V10" s="2"/>
      <c r="W10" s="2"/>
      <c r="X10" s="2"/>
      <c r="Y10" s="2"/>
      <c r="Z10" s="2"/>
      <c r="AA10" s="2"/>
      <c r="AB10" s="2"/>
      <c r="AC10" s="2"/>
    </row>
    <row r="11" ht="28.8" spans="1:29">
      <c r="A11" s="15"/>
      <c r="B11" s="16">
        <v>1</v>
      </c>
      <c r="C11" s="17" t="s">
        <v>160</v>
      </c>
      <c r="D11" s="17">
        <v>12637</v>
      </c>
      <c r="E11" s="18">
        <v>30</v>
      </c>
      <c r="F11" s="19">
        <f>E11</f>
        <v>30</v>
      </c>
      <c r="G11" s="19">
        <f>F11*12</f>
        <v>360</v>
      </c>
      <c r="H11" s="20">
        <f>ROUND(I11,2)</f>
        <v>11597.68</v>
      </c>
      <c r="I11" s="20">
        <f>'An IV A Custo G1'!E143</f>
        <v>11597.6828672064</v>
      </c>
      <c r="J11" s="21">
        <f>F11*H11</f>
        <v>347930.4</v>
      </c>
      <c r="K11" s="22">
        <f>12*J11</f>
        <v>4175164.8</v>
      </c>
      <c r="L11" s="2"/>
      <c r="M11" s="2"/>
      <c r="N11" s="2"/>
      <c r="O11" s="2"/>
      <c r="P11" s="2"/>
      <c r="Q11" s="2"/>
      <c r="R11" s="2"/>
      <c r="S11" s="2"/>
      <c r="T11" s="2"/>
      <c r="U11" s="2"/>
      <c r="V11" s="2"/>
      <c r="W11" s="2"/>
      <c r="X11" s="2"/>
      <c r="Y11" s="2"/>
      <c r="Z11" s="2"/>
      <c r="AA11" s="2"/>
      <c r="AB11" s="2"/>
      <c r="AC11" s="2"/>
    </row>
    <row r="12" ht="28.8" spans="1:29">
      <c r="A12" s="15"/>
      <c r="B12" s="16">
        <v>2</v>
      </c>
      <c r="C12" s="17" t="s">
        <v>161</v>
      </c>
      <c r="D12" s="17">
        <v>12637</v>
      </c>
      <c r="E12" s="23">
        <v>6</v>
      </c>
      <c r="F12" s="19">
        <v>6</v>
      </c>
      <c r="G12" s="19">
        <f t="shared" ref="G12:G19" si="0">F12*12</f>
        <v>72</v>
      </c>
      <c r="H12" s="20">
        <f t="shared" ref="H12:H19" si="1">ROUND(I12,2)</f>
        <v>14610.02</v>
      </c>
      <c r="I12" s="20">
        <f>'An IV A Custo G1'!F143</f>
        <v>14610.0216107964</v>
      </c>
      <c r="J12" s="21">
        <f t="shared" ref="J12:J19" si="2">F12*H12</f>
        <v>87660.12</v>
      </c>
      <c r="K12" s="22">
        <f t="shared" ref="K12:K19" si="3">12*J12</f>
        <v>1051921.44</v>
      </c>
      <c r="L12" s="2"/>
      <c r="M12" s="2"/>
      <c r="N12" s="2"/>
      <c r="O12" s="2"/>
      <c r="P12" s="2"/>
      <c r="Q12" s="2"/>
      <c r="R12" s="2"/>
      <c r="S12" s="2"/>
      <c r="T12" s="2"/>
      <c r="U12" s="2"/>
      <c r="V12" s="2"/>
      <c r="W12" s="2"/>
      <c r="X12" s="2"/>
      <c r="Y12" s="2"/>
      <c r="Z12" s="2"/>
      <c r="AA12" s="2"/>
      <c r="AB12" s="2"/>
      <c r="AC12" s="2"/>
    </row>
    <row r="13" ht="15.6" spans="1:29">
      <c r="A13" s="15"/>
      <c r="B13" s="16">
        <v>3</v>
      </c>
      <c r="C13" s="17" t="s">
        <v>162</v>
      </c>
      <c r="D13" s="17">
        <v>12637</v>
      </c>
      <c r="E13" s="23">
        <v>3</v>
      </c>
      <c r="F13" s="19">
        <v>3</v>
      </c>
      <c r="G13" s="19">
        <f t="shared" si="0"/>
        <v>36</v>
      </c>
      <c r="H13" s="20">
        <f t="shared" si="1"/>
        <v>11590.38</v>
      </c>
      <c r="I13" s="20">
        <f>'An IV A Custo G1'!G143</f>
        <v>11590.3846903203</v>
      </c>
      <c r="J13" s="21">
        <f t="shared" si="2"/>
        <v>34771.14</v>
      </c>
      <c r="K13" s="22">
        <f t="shared" si="3"/>
        <v>417253.68</v>
      </c>
      <c r="L13" s="2"/>
      <c r="M13" s="2"/>
      <c r="N13" s="2"/>
      <c r="O13" s="2"/>
      <c r="P13" s="2"/>
      <c r="Q13" s="2"/>
      <c r="R13" s="2"/>
      <c r="S13" s="2"/>
      <c r="T13" s="2"/>
      <c r="U13" s="2"/>
      <c r="V13" s="2"/>
      <c r="W13" s="2"/>
      <c r="X13" s="2"/>
      <c r="Y13" s="2"/>
      <c r="Z13" s="2"/>
      <c r="AA13" s="2"/>
      <c r="AB13" s="2"/>
      <c r="AC13" s="2"/>
    </row>
    <row r="14" ht="28.8" spans="1:29">
      <c r="A14" s="15"/>
      <c r="B14" s="16">
        <v>4</v>
      </c>
      <c r="C14" s="17" t="s">
        <v>163</v>
      </c>
      <c r="D14" s="17">
        <v>12637</v>
      </c>
      <c r="E14" s="24">
        <v>9</v>
      </c>
      <c r="F14" s="19">
        <f t="shared" ref="F14:F16" si="4">E14</f>
        <v>9</v>
      </c>
      <c r="G14" s="19">
        <f t="shared" si="0"/>
        <v>108</v>
      </c>
      <c r="H14" s="20">
        <f t="shared" si="1"/>
        <v>10630.76</v>
      </c>
      <c r="I14" s="20">
        <f>'An IV A Custo G1'!H143</f>
        <v>10630.7639497052</v>
      </c>
      <c r="J14" s="21">
        <f t="shared" si="2"/>
        <v>95676.84</v>
      </c>
      <c r="K14" s="22">
        <f t="shared" si="3"/>
        <v>1148122.08</v>
      </c>
      <c r="L14" s="2"/>
      <c r="M14" s="2"/>
      <c r="N14" s="2"/>
      <c r="O14" s="2"/>
      <c r="P14" s="2"/>
      <c r="Q14" s="2"/>
      <c r="R14" s="2"/>
      <c r="S14" s="2"/>
      <c r="T14" s="2"/>
      <c r="U14" s="2"/>
      <c r="V14" s="2"/>
      <c r="W14" s="2"/>
      <c r="X14" s="2"/>
      <c r="Y14" s="2"/>
      <c r="Z14" s="2"/>
      <c r="AA14" s="2"/>
      <c r="AB14" s="2"/>
      <c r="AC14" s="2"/>
    </row>
    <row r="15" ht="15.75" customHeight="1" spans="1:29">
      <c r="A15" s="15"/>
      <c r="B15" s="16">
        <v>5</v>
      </c>
      <c r="C15" s="17" t="s">
        <v>164</v>
      </c>
      <c r="D15" s="17">
        <v>12637</v>
      </c>
      <c r="E15" s="24">
        <v>9</v>
      </c>
      <c r="F15" s="19">
        <f t="shared" si="4"/>
        <v>9</v>
      </c>
      <c r="G15" s="19">
        <f t="shared" si="0"/>
        <v>108</v>
      </c>
      <c r="H15" s="20">
        <f t="shared" si="1"/>
        <v>11590.38</v>
      </c>
      <c r="I15" s="20">
        <f>'An IV A Custo G1'!G143</f>
        <v>11590.3846903203</v>
      </c>
      <c r="J15" s="21">
        <f t="shared" si="2"/>
        <v>104313.42</v>
      </c>
      <c r="K15" s="22">
        <f t="shared" si="3"/>
        <v>1251761.04</v>
      </c>
      <c r="L15" s="2"/>
      <c r="M15" s="2"/>
      <c r="N15" s="2"/>
      <c r="O15" s="2"/>
      <c r="P15" s="2"/>
      <c r="Q15" s="2"/>
      <c r="R15" s="2"/>
      <c r="S15" s="2"/>
      <c r="T15" s="2"/>
      <c r="U15" s="2"/>
      <c r="V15" s="2"/>
      <c r="W15" s="2"/>
      <c r="X15" s="2"/>
      <c r="Y15" s="2"/>
      <c r="Z15" s="2"/>
      <c r="AA15" s="2"/>
      <c r="AB15" s="2"/>
      <c r="AC15" s="2"/>
    </row>
    <row r="16" ht="15.75" customHeight="1" spans="1:29">
      <c r="A16" s="15"/>
      <c r="B16" s="16">
        <v>6</v>
      </c>
      <c r="C16" s="25" t="s">
        <v>165</v>
      </c>
      <c r="D16" s="25">
        <v>25631</v>
      </c>
      <c r="E16" s="24">
        <v>9</v>
      </c>
      <c r="F16" s="19">
        <f t="shared" si="4"/>
        <v>9</v>
      </c>
      <c r="G16" s="19">
        <f t="shared" si="0"/>
        <v>108</v>
      </c>
      <c r="H16" s="20">
        <f t="shared" si="1"/>
        <v>10630.76</v>
      </c>
      <c r="I16" s="26">
        <f>'An IV A Custo G1'!H143</f>
        <v>10630.7639497052</v>
      </c>
      <c r="J16" s="21">
        <f t="shared" si="2"/>
        <v>95676.84</v>
      </c>
      <c r="K16" s="22">
        <f t="shared" si="3"/>
        <v>1148122.08</v>
      </c>
      <c r="L16" s="2"/>
      <c r="M16" s="2"/>
      <c r="N16" s="2"/>
      <c r="O16" s="2"/>
      <c r="P16" s="2"/>
      <c r="Q16" s="2"/>
      <c r="R16" s="2"/>
      <c r="S16" s="2"/>
      <c r="T16" s="2"/>
      <c r="U16" s="2"/>
      <c r="V16" s="2"/>
      <c r="W16" s="2"/>
      <c r="X16" s="2"/>
      <c r="Y16" s="2"/>
      <c r="Z16" s="2"/>
      <c r="AA16" s="2"/>
      <c r="AB16" s="2"/>
      <c r="AC16" s="2"/>
    </row>
    <row r="17" ht="15.75" customHeight="1" spans="1:29">
      <c r="A17" s="15"/>
      <c r="B17" s="16">
        <v>7</v>
      </c>
      <c r="C17" s="25" t="s">
        <v>166</v>
      </c>
      <c r="D17" s="25">
        <v>25631</v>
      </c>
      <c r="E17" s="24">
        <v>5</v>
      </c>
      <c r="F17" s="24">
        <v>5</v>
      </c>
      <c r="G17" s="19">
        <f t="shared" si="0"/>
        <v>60</v>
      </c>
      <c r="H17" s="20">
        <f t="shared" si="1"/>
        <v>5477.17</v>
      </c>
      <c r="I17" s="27">
        <f>'An IV A Custo G1'!I143</f>
        <v>5477.1687727058</v>
      </c>
      <c r="J17" s="21">
        <f t="shared" si="2"/>
        <v>27385.85</v>
      </c>
      <c r="K17" s="22">
        <f t="shared" si="3"/>
        <v>328630.2</v>
      </c>
      <c r="L17" s="2"/>
      <c r="M17" s="2"/>
      <c r="N17" s="2"/>
      <c r="O17" s="2"/>
      <c r="P17" s="2"/>
      <c r="Q17" s="2"/>
      <c r="R17" s="2"/>
      <c r="S17" s="2"/>
      <c r="T17" s="2"/>
      <c r="U17" s="2"/>
      <c r="V17" s="2"/>
      <c r="W17" s="2"/>
      <c r="X17" s="2"/>
      <c r="Y17" s="2"/>
      <c r="Z17" s="2"/>
      <c r="AA17" s="2"/>
      <c r="AB17" s="2"/>
      <c r="AC17" s="2"/>
    </row>
    <row r="18" ht="15.75" customHeight="1" spans="1:29">
      <c r="A18" s="15"/>
      <c r="B18" s="16">
        <v>8</v>
      </c>
      <c r="C18" s="28" t="s">
        <v>346</v>
      </c>
      <c r="D18" s="29">
        <v>25631</v>
      </c>
      <c r="E18" s="30"/>
      <c r="F18" s="30">
        <v>5</v>
      </c>
      <c r="G18" s="19">
        <f t="shared" si="0"/>
        <v>60</v>
      </c>
      <c r="H18" s="20">
        <f t="shared" si="1"/>
        <v>300</v>
      </c>
      <c r="I18" s="27">
        <v>300</v>
      </c>
      <c r="J18" s="21">
        <f t="shared" si="2"/>
        <v>1500</v>
      </c>
      <c r="K18" s="22">
        <f t="shared" si="3"/>
        <v>18000</v>
      </c>
      <c r="L18" s="2"/>
      <c r="M18" s="2"/>
      <c r="N18" s="2"/>
      <c r="O18" s="2"/>
      <c r="P18" s="2"/>
      <c r="Q18" s="2"/>
      <c r="R18" s="2"/>
      <c r="S18" s="2"/>
      <c r="T18" s="2"/>
      <c r="U18" s="2"/>
      <c r="V18" s="2"/>
      <c r="W18" s="2"/>
      <c r="X18" s="2"/>
      <c r="Y18" s="2"/>
      <c r="Z18" s="2"/>
      <c r="AA18" s="2"/>
      <c r="AB18" s="2"/>
      <c r="AC18" s="2"/>
    </row>
    <row r="19" ht="43.2" spans="1:29">
      <c r="A19" s="15"/>
      <c r="B19" s="31">
        <v>9</v>
      </c>
      <c r="C19" s="32" t="s">
        <v>347</v>
      </c>
      <c r="D19" s="33">
        <v>25631</v>
      </c>
      <c r="E19" s="30"/>
      <c r="F19" s="30">
        <v>15</v>
      </c>
      <c r="G19" s="19">
        <f t="shared" si="0"/>
        <v>180</v>
      </c>
      <c r="H19" s="20">
        <f t="shared" si="1"/>
        <v>655.54</v>
      </c>
      <c r="I19" s="27">
        <f>'An IV B Reembolso Creche'!E25</f>
        <v>655.5371149</v>
      </c>
      <c r="J19" s="21">
        <f t="shared" si="2"/>
        <v>9833.1</v>
      </c>
      <c r="K19" s="34">
        <f t="shared" si="3"/>
        <v>117997.2</v>
      </c>
      <c r="L19" s="2"/>
      <c r="M19" s="2"/>
      <c r="N19" s="2"/>
      <c r="O19" s="2"/>
      <c r="P19" s="2"/>
      <c r="Q19" s="2"/>
      <c r="R19" s="2"/>
      <c r="S19" s="2"/>
      <c r="T19" s="2"/>
      <c r="U19" s="2"/>
      <c r="V19" s="2"/>
      <c r="W19" s="2"/>
      <c r="X19" s="2"/>
      <c r="Y19" s="2"/>
      <c r="Z19" s="2"/>
      <c r="AA19" s="2"/>
      <c r="AB19" s="2"/>
      <c r="AC19" s="2"/>
    </row>
    <row r="20" ht="15.75" customHeight="1" spans="1:29">
      <c r="B20" s="35" t="s">
        <v>254</v>
      </c>
      <c r="C20" s="36"/>
      <c r="D20" s="36"/>
      <c r="E20" s="37">
        <f>SUM(E11:E17)</f>
        <v>71</v>
      </c>
      <c r="F20" s="38">
        <f>SUM(F11:F17)</f>
        <v>71</v>
      </c>
      <c r="G20" s="38"/>
      <c r="H20" s="38"/>
      <c r="I20" s="39"/>
      <c r="J20" s="39">
        <f>SUM(J5:J19)</f>
        <v>804747.71</v>
      </c>
      <c r="K20" s="39">
        <f>SUM(K5:K19)</f>
        <v>9656972.52</v>
      </c>
      <c r="L20" s="2"/>
      <c r="M20" s="2"/>
      <c r="N20" s="2"/>
      <c r="O20" s="2"/>
      <c r="P20" s="2"/>
      <c r="Q20" s="2"/>
      <c r="R20" s="2"/>
      <c r="S20" s="2"/>
      <c r="T20" s="2"/>
      <c r="U20" s="2"/>
      <c r="V20" s="2"/>
      <c r="W20" s="2"/>
      <c r="X20" s="2"/>
      <c r="Y20" s="2"/>
      <c r="Z20" s="2"/>
      <c r="AA20" s="2"/>
      <c r="AB20" s="2"/>
      <c r="AC20" s="2"/>
    </row>
    <row r="21" ht="15.75" customHeight="1" spans="1:29">
      <c r="B21" s="40" t="s">
        <v>348</v>
      </c>
      <c r="C21" s="40"/>
      <c r="D21" s="40"/>
      <c r="E21" s="40"/>
      <c r="F21" s="40"/>
      <c r="G21" s="40"/>
      <c r="H21" s="40"/>
      <c r="I21" s="40"/>
      <c r="J21" s="40"/>
      <c r="K21" s="40"/>
      <c r="L21" s="2"/>
      <c r="M21" s="2"/>
      <c r="N21" s="2"/>
      <c r="O21" s="2"/>
      <c r="P21" s="2"/>
      <c r="Q21" s="2"/>
      <c r="R21" s="2"/>
      <c r="S21" s="2"/>
      <c r="T21" s="2"/>
      <c r="U21" s="2"/>
      <c r="V21" s="2"/>
      <c r="W21" s="2"/>
      <c r="X21" s="2"/>
      <c r="Y21" s="2"/>
      <c r="Z21" s="2"/>
      <c r="AA21" s="2"/>
      <c r="AB21" s="2"/>
      <c r="AC21" s="2"/>
    </row>
    <row r="22" ht="15.75" customHeight="1" spans="1:29">
      <c r="B22" s="41"/>
      <c r="C22" s="41"/>
      <c r="D22" s="41"/>
      <c r="E22" s="41"/>
      <c r="F22" s="41"/>
      <c r="G22" s="41"/>
      <c r="H22" s="41"/>
      <c r="I22" s="41"/>
      <c r="J22" s="41"/>
      <c r="K22" s="41"/>
      <c r="L22" s="2"/>
      <c r="M22" s="2"/>
      <c r="N22" s="2"/>
      <c r="O22" s="2"/>
      <c r="P22" s="2"/>
      <c r="Q22" s="2"/>
      <c r="R22" s="2"/>
      <c r="S22" s="2"/>
      <c r="T22" s="2"/>
      <c r="U22" s="2"/>
      <c r="V22" s="2"/>
      <c r="W22" s="2"/>
      <c r="X22" s="2"/>
      <c r="Y22" s="2"/>
      <c r="Z22" s="2"/>
      <c r="AA22" s="2"/>
      <c r="AB22" s="2"/>
      <c r="AC22" s="2"/>
    </row>
    <row r="23" ht="15.75" customHeight="1" spans="1:29">
      <c r="B23" s="2"/>
      <c r="C23" s="8"/>
      <c r="D23" s="8"/>
      <c r="E23" s="2"/>
      <c r="F23" s="2"/>
      <c r="G23" s="2"/>
      <c r="H23" s="2"/>
      <c r="I23" s="2"/>
      <c r="J23" s="2"/>
      <c r="K23" s="8"/>
      <c r="L23" s="2"/>
      <c r="M23" s="2"/>
      <c r="N23" s="2"/>
      <c r="O23" s="2"/>
      <c r="P23" s="2"/>
      <c r="Q23" s="2"/>
      <c r="R23" s="2"/>
      <c r="S23" s="2"/>
      <c r="T23" s="2"/>
      <c r="U23" s="2"/>
      <c r="V23" s="2"/>
      <c r="W23" s="2"/>
      <c r="X23" s="2"/>
      <c r="Y23" s="2"/>
      <c r="Z23" s="2"/>
      <c r="AA23" s="2"/>
      <c r="AB23" s="2"/>
      <c r="AC23" s="2"/>
    </row>
    <row r="24" ht="15.75" customHeight="1" spans="1:29">
      <c r="B24" s="2"/>
      <c r="C24" s="8"/>
      <c r="D24" s="8"/>
      <c r="E24" s="2"/>
      <c r="F24" s="2"/>
      <c r="G24" s="2"/>
      <c r="H24" s="2"/>
      <c r="I24" s="2"/>
      <c r="J24" s="2"/>
      <c r="K24" s="8"/>
      <c r="L24" s="2"/>
      <c r="M24" s="2"/>
      <c r="N24" s="2"/>
      <c r="O24" s="2"/>
      <c r="P24" s="2"/>
      <c r="Q24" s="2"/>
      <c r="R24" s="2"/>
      <c r="S24" s="2"/>
      <c r="T24" s="2"/>
      <c r="U24" s="2"/>
      <c r="V24" s="2"/>
      <c r="W24" s="2"/>
      <c r="X24" s="2"/>
      <c r="Y24" s="2"/>
      <c r="Z24" s="2"/>
      <c r="AA24" s="2"/>
      <c r="AB24" s="2"/>
      <c r="AC24" s="2"/>
    </row>
    <row r="25" ht="15.75" customHeight="1" spans="1:29">
      <c r="B25" s="2"/>
      <c r="C25" s="8"/>
      <c r="D25" s="8"/>
      <c r="E25" s="2"/>
      <c r="F25" s="2"/>
      <c r="G25" s="2"/>
      <c r="H25" s="2"/>
      <c r="I25" s="2"/>
      <c r="J25" s="2"/>
      <c r="K25" s="8"/>
      <c r="L25" s="2"/>
      <c r="M25" s="2"/>
      <c r="N25" s="2"/>
      <c r="O25" s="2"/>
      <c r="P25" s="2"/>
      <c r="Q25" s="2"/>
      <c r="R25" s="2"/>
      <c r="S25" s="2"/>
      <c r="T25" s="2"/>
      <c r="U25" s="2"/>
      <c r="V25" s="2"/>
      <c r="W25" s="2"/>
      <c r="X25" s="2"/>
      <c r="Y25" s="2"/>
      <c r="Z25" s="2"/>
      <c r="AA25" s="2"/>
      <c r="AB25" s="2"/>
      <c r="AC25" s="2"/>
    </row>
    <row r="26" ht="15.75" customHeight="1" spans="1:29">
      <c r="B26" s="2"/>
      <c r="C26" s="8"/>
      <c r="D26" s="8"/>
      <c r="E26" s="2"/>
      <c r="F26" s="2"/>
      <c r="G26" s="2"/>
      <c r="H26" s="2"/>
      <c r="I26" s="2"/>
      <c r="J26" s="2"/>
      <c r="K26" s="8"/>
      <c r="L26" s="2"/>
      <c r="M26" s="2"/>
      <c r="N26" s="2"/>
      <c r="O26" s="2"/>
      <c r="P26" s="2"/>
      <c r="Q26" s="2"/>
      <c r="R26" s="2"/>
      <c r="S26" s="2"/>
      <c r="T26" s="2"/>
      <c r="U26" s="2"/>
      <c r="V26" s="2"/>
      <c r="W26" s="2"/>
      <c r="X26" s="2"/>
      <c r="Y26" s="2"/>
      <c r="Z26" s="2"/>
      <c r="AA26" s="2"/>
      <c r="AB26" s="2"/>
      <c r="AC26" s="2"/>
    </row>
    <row r="27" ht="15.75" customHeight="1" spans="1:29">
      <c r="B27" s="2"/>
      <c r="C27" s="8"/>
      <c r="D27" s="8"/>
      <c r="E27" s="2"/>
      <c r="F27" s="2"/>
      <c r="G27" s="2"/>
      <c r="H27" s="2"/>
      <c r="I27" s="2"/>
      <c r="J27" s="2"/>
      <c r="K27" s="8"/>
      <c r="L27" s="2"/>
      <c r="M27" s="2"/>
      <c r="N27" s="2"/>
      <c r="O27" s="2"/>
      <c r="P27" s="2"/>
      <c r="Q27" s="2"/>
      <c r="R27" s="2"/>
      <c r="S27" s="2"/>
      <c r="T27" s="2"/>
      <c r="U27" s="2"/>
      <c r="V27" s="2"/>
      <c r="W27" s="2"/>
      <c r="X27" s="2"/>
      <c r="Y27" s="2"/>
      <c r="Z27" s="2"/>
      <c r="AA27" s="2"/>
      <c r="AB27" s="2"/>
      <c r="AC27" s="2"/>
    </row>
    <row r="28" ht="15.75" customHeight="1" spans="1:29">
      <c r="B28" s="2"/>
      <c r="C28" s="8"/>
      <c r="D28" s="8"/>
      <c r="E28" s="2"/>
      <c r="F28" s="2"/>
      <c r="G28" s="2"/>
      <c r="H28" s="2"/>
      <c r="I28" s="2"/>
      <c r="J28" s="2"/>
      <c r="K28" s="8"/>
      <c r="L28" s="2"/>
      <c r="M28" s="2"/>
      <c r="N28" s="2"/>
      <c r="O28" s="2"/>
      <c r="P28" s="2"/>
      <c r="Q28" s="2"/>
      <c r="R28" s="2"/>
      <c r="S28" s="2"/>
      <c r="T28" s="2"/>
      <c r="U28" s="2"/>
      <c r="V28" s="2"/>
      <c r="W28" s="2"/>
      <c r="X28" s="2"/>
      <c r="Y28" s="2"/>
      <c r="Z28" s="2"/>
      <c r="AA28" s="2"/>
      <c r="AB28" s="2"/>
      <c r="AC28" s="2"/>
    </row>
    <row r="29" ht="15.75" customHeight="1" spans="1:29">
      <c r="B29" s="2"/>
      <c r="C29" s="8"/>
      <c r="D29" s="8"/>
      <c r="E29" s="2"/>
      <c r="F29" s="2"/>
      <c r="G29" s="2"/>
      <c r="H29" s="2"/>
      <c r="I29" s="2"/>
      <c r="J29" s="2"/>
      <c r="K29" s="8"/>
      <c r="L29" s="2"/>
      <c r="M29" s="2"/>
      <c r="N29" s="2"/>
      <c r="O29" s="2"/>
      <c r="P29" s="2"/>
      <c r="Q29" s="2"/>
      <c r="R29" s="2"/>
      <c r="S29" s="2"/>
      <c r="T29" s="2"/>
      <c r="U29" s="2"/>
      <c r="V29" s="2"/>
      <c r="W29" s="2"/>
      <c r="X29" s="2"/>
      <c r="Y29" s="2"/>
      <c r="Z29" s="2"/>
      <c r="AA29" s="2"/>
      <c r="AB29" s="2"/>
      <c r="AC29" s="2"/>
    </row>
    <row r="30" ht="15.75" customHeight="1" spans="1:29">
      <c r="B30" s="2"/>
      <c r="C30" s="8"/>
      <c r="D30" s="8"/>
      <c r="E30" s="2"/>
      <c r="F30" s="2"/>
      <c r="G30" s="2"/>
      <c r="H30" s="2"/>
      <c r="I30" s="2"/>
      <c r="J30" s="2"/>
      <c r="K30" s="8"/>
      <c r="L30" s="2"/>
      <c r="M30" s="2"/>
      <c r="N30" s="2"/>
      <c r="O30" s="2"/>
      <c r="P30" s="2"/>
      <c r="Q30" s="2"/>
      <c r="R30" s="2"/>
      <c r="S30" s="2"/>
      <c r="T30" s="2"/>
      <c r="U30" s="2"/>
      <c r="V30" s="2"/>
      <c r="W30" s="2"/>
      <c r="X30" s="2"/>
      <c r="Y30" s="2"/>
      <c r="Z30" s="2"/>
      <c r="AA30" s="2"/>
      <c r="AB30" s="2"/>
      <c r="AC30" s="2"/>
    </row>
    <row r="31" ht="15.75" customHeight="1" spans="1:29">
      <c r="B31" s="2"/>
      <c r="C31" s="8"/>
      <c r="D31" s="8"/>
      <c r="E31" s="2"/>
      <c r="F31" s="2"/>
      <c r="G31" s="2"/>
      <c r="H31" s="2"/>
      <c r="I31" s="2"/>
      <c r="J31" s="2"/>
      <c r="K31" s="8"/>
      <c r="L31" s="2"/>
      <c r="M31" s="2"/>
      <c r="N31" s="2"/>
      <c r="O31" s="2"/>
      <c r="P31" s="2"/>
      <c r="Q31" s="2"/>
      <c r="R31" s="2"/>
      <c r="S31" s="2"/>
      <c r="T31" s="2"/>
      <c r="U31" s="2"/>
      <c r="V31" s="2"/>
      <c r="W31" s="2"/>
      <c r="X31" s="2"/>
      <c r="Y31" s="2"/>
      <c r="Z31" s="2"/>
      <c r="AA31" s="2"/>
      <c r="AB31" s="2"/>
      <c r="AC31" s="2"/>
    </row>
    <row r="32" ht="15.75" customHeight="1" spans="1:29">
      <c r="B32" s="2"/>
      <c r="C32" s="8"/>
      <c r="D32" s="8"/>
      <c r="E32" s="2"/>
      <c r="F32" s="2"/>
      <c r="G32" s="2"/>
      <c r="H32" s="2"/>
      <c r="I32" s="2"/>
      <c r="J32" s="2"/>
      <c r="K32" s="8"/>
      <c r="L32" s="2"/>
      <c r="M32" s="2"/>
      <c r="N32" s="2"/>
      <c r="O32" s="2"/>
      <c r="P32" s="2"/>
      <c r="Q32" s="2"/>
      <c r="R32" s="2"/>
      <c r="S32" s="2"/>
      <c r="T32" s="2"/>
      <c r="U32" s="2"/>
      <c r="V32" s="2"/>
      <c r="W32" s="2"/>
      <c r="X32" s="2"/>
      <c r="Y32" s="2"/>
      <c r="Z32" s="2"/>
      <c r="AA32" s="2"/>
      <c r="AB32" s="2"/>
      <c r="AC32" s="2"/>
    </row>
    <row r="33" ht="15.75" customHeight="1" spans="2:29">
      <c r="B33" s="2"/>
      <c r="C33" s="8"/>
      <c r="D33" s="8"/>
      <c r="E33" s="2"/>
      <c r="F33" s="2"/>
      <c r="G33" s="2"/>
      <c r="H33" s="2"/>
      <c r="I33" s="2"/>
      <c r="J33" s="2"/>
      <c r="K33" s="8"/>
      <c r="L33" s="2"/>
      <c r="M33" s="2"/>
      <c r="N33" s="2"/>
      <c r="O33" s="2"/>
      <c r="P33" s="2"/>
      <c r="Q33" s="2"/>
      <c r="R33" s="2"/>
      <c r="S33" s="2"/>
      <c r="T33" s="2"/>
      <c r="U33" s="2"/>
      <c r="V33" s="2"/>
      <c r="W33" s="2"/>
      <c r="X33" s="2"/>
      <c r="Y33" s="2"/>
      <c r="Z33" s="2"/>
      <c r="AA33" s="2"/>
      <c r="AB33" s="2"/>
      <c r="AC33" s="2"/>
    </row>
    <row r="34" ht="15.75" customHeight="1" spans="2:29">
      <c r="B34" s="2"/>
      <c r="C34" s="8"/>
      <c r="D34" s="8"/>
      <c r="E34" s="2"/>
      <c r="F34" s="2"/>
      <c r="G34" s="2"/>
      <c r="H34" s="2"/>
      <c r="I34" s="2"/>
      <c r="J34" s="2"/>
      <c r="K34" s="8"/>
      <c r="L34" s="2"/>
      <c r="M34" s="2"/>
      <c r="N34" s="2"/>
      <c r="O34" s="2"/>
      <c r="P34" s="2"/>
      <c r="Q34" s="2"/>
      <c r="R34" s="2"/>
      <c r="S34" s="2"/>
      <c r="T34" s="2"/>
      <c r="U34" s="2"/>
      <c r="V34" s="2"/>
      <c r="W34" s="2"/>
      <c r="X34" s="2"/>
      <c r="Y34" s="2"/>
      <c r="Z34" s="2"/>
      <c r="AA34" s="2"/>
      <c r="AB34" s="2"/>
      <c r="AC34" s="2"/>
    </row>
    <row r="35" ht="15.75" customHeight="1" spans="2:29">
      <c r="B35" s="2"/>
      <c r="C35" s="8"/>
      <c r="D35" s="8"/>
      <c r="E35" s="2"/>
      <c r="F35" s="2"/>
      <c r="G35" s="2"/>
      <c r="H35" s="2"/>
      <c r="I35" s="2"/>
      <c r="J35" s="2"/>
      <c r="K35" s="8"/>
      <c r="L35" s="2"/>
      <c r="M35" s="2"/>
      <c r="N35" s="2"/>
      <c r="O35" s="2"/>
      <c r="P35" s="2"/>
      <c r="Q35" s="2"/>
      <c r="R35" s="2"/>
      <c r="S35" s="2"/>
      <c r="T35" s="2"/>
      <c r="U35" s="2"/>
      <c r="V35" s="2"/>
      <c r="W35" s="2"/>
      <c r="X35" s="2"/>
      <c r="Y35" s="2"/>
      <c r="Z35" s="2"/>
      <c r="AA35" s="2"/>
      <c r="AB35" s="2"/>
      <c r="AC35" s="2"/>
    </row>
    <row r="36" ht="15.75" customHeight="1" spans="2:29">
      <c r="B36" s="2"/>
      <c r="C36" s="8"/>
      <c r="D36" s="8"/>
      <c r="E36" s="2"/>
      <c r="F36" s="2"/>
      <c r="G36" s="2"/>
      <c r="H36" s="2"/>
      <c r="I36" s="2"/>
      <c r="J36" s="2"/>
      <c r="K36" s="8"/>
      <c r="L36" s="2"/>
      <c r="M36" s="2"/>
      <c r="N36" s="2"/>
      <c r="O36" s="2"/>
      <c r="P36" s="2"/>
      <c r="Q36" s="2"/>
      <c r="R36" s="2"/>
      <c r="S36" s="2"/>
      <c r="T36" s="2"/>
      <c r="U36" s="2"/>
      <c r="V36" s="2"/>
      <c r="W36" s="2"/>
      <c r="X36" s="2"/>
      <c r="Y36" s="2"/>
      <c r="Z36" s="2"/>
      <c r="AA36" s="2"/>
      <c r="AB36" s="2"/>
      <c r="AC36" s="2"/>
    </row>
    <row r="37" ht="15.75" customHeight="1" spans="2:29">
      <c r="B37" s="2"/>
      <c r="C37" s="8"/>
      <c r="D37" s="8"/>
      <c r="E37" s="2"/>
      <c r="F37" s="2"/>
      <c r="G37" s="2"/>
      <c r="H37" s="2"/>
      <c r="I37" s="2"/>
      <c r="J37" s="2"/>
      <c r="K37" s="8"/>
      <c r="L37" s="2"/>
      <c r="M37" s="2"/>
      <c r="N37" s="2"/>
      <c r="O37" s="2"/>
      <c r="P37" s="2"/>
      <c r="Q37" s="2"/>
      <c r="R37" s="2"/>
      <c r="S37" s="2"/>
      <c r="T37" s="2"/>
      <c r="U37" s="2"/>
      <c r="V37" s="2"/>
      <c r="W37" s="2"/>
      <c r="X37" s="2"/>
      <c r="Y37" s="2"/>
      <c r="Z37" s="2"/>
      <c r="AA37" s="2"/>
      <c r="AB37" s="2"/>
      <c r="AC37" s="2"/>
    </row>
    <row r="38" ht="15.75" customHeight="1" spans="2:29">
      <c r="B38" s="2"/>
      <c r="C38" s="8"/>
      <c r="D38" s="8"/>
      <c r="E38" s="2"/>
      <c r="F38" s="2"/>
      <c r="G38" s="2"/>
      <c r="H38" s="2"/>
      <c r="I38" s="2"/>
      <c r="J38" s="2"/>
      <c r="K38" s="8"/>
      <c r="L38" s="2"/>
      <c r="M38" s="2"/>
      <c r="N38" s="2"/>
      <c r="O38" s="2"/>
      <c r="P38" s="2"/>
      <c r="Q38" s="2"/>
      <c r="R38" s="2"/>
      <c r="S38" s="2"/>
      <c r="T38" s="2"/>
      <c r="U38" s="2"/>
      <c r="V38" s="2"/>
      <c r="W38" s="2"/>
      <c r="X38" s="2"/>
      <c r="Y38" s="2"/>
      <c r="Z38" s="2"/>
      <c r="AA38" s="2"/>
      <c r="AB38" s="2"/>
      <c r="AC38" s="2"/>
    </row>
    <row r="39" ht="15.75" customHeight="1" spans="2:29">
      <c r="B39" s="2"/>
      <c r="C39" s="8"/>
      <c r="D39" s="8"/>
      <c r="E39" s="2"/>
      <c r="F39" s="2"/>
      <c r="G39" s="2"/>
      <c r="H39" s="2"/>
      <c r="I39" s="2"/>
      <c r="J39" s="2"/>
      <c r="K39" s="8"/>
      <c r="L39" s="2"/>
      <c r="M39" s="2"/>
      <c r="N39" s="2"/>
      <c r="O39" s="2"/>
      <c r="P39" s="2"/>
      <c r="Q39" s="2"/>
      <c r="R39" s="2"/>
      <c r="S39" s="2"/>
      <c r="T39" s="2"/>
      <c r="U39" s="2"/>
      <c r="V39" s="2"/>
      <c r="W39" s="2"/>
      <c r="X39" s="2"/>
      <c r="Y39" s="2"/>
      <c r="Z39" s="2"/>
      <c r="AA39" s="2"/>
      <c r="AB39" s="2"/>
      <c r="AC39" s="2"/>
    </row>
    <row r="40" ht="15.75" customHeight="1" spans="2:29">
      <c r="B40" s="2"/>
      <c r="C40" s="8"/>
      <c r="D40" s="8"/>
      <c r="E40" s="2"/>
      <c r="F40" s="2"/>
      <c r="G40" s="2"/>
      <c r="H40" s="2"/>
      <c r="I40" s="2"/>
      <c r="J40" s="2"/>
      <c r="K40" s="8"/>
      <c r="L40" s="2"/>
      <c r="M40" s="2"/>
      <c r="N40" s="2"/>
      <c r="O40" s="2"/>
      <c r="P40" s="2"/>
      <c r="Q40" s="2"/>
      <c r="R40" s="2"/>
      <c r="S40" s="2"/>
      <c r="T40" s="2"/>
      <c r="U40" s="2"/>
      <c r="V40" s="2"/>
      <c r="W40" s="2"/>
      <c r="X40" s="2"/>
      <c r="Y40" s="2"/>
      <c r="Z40" s="2"/>
      <c r="AA40" s="2"/>
      <c r="AB40" s="2"/>
      <c r="AC40" s="2"/>
    </row>
    <row r="41" ht="15.75" customHeight="1" spans="2:29">
      <c r="B41" s="2"/>
      <c r="C41" s="8"/>
      <c r="D41" s="8"/>
      <c r="E41" s="2"/>
      <c r="F41" s="2"/>
      <c r="G41" s="2"/>
      <c r="H41" s="2"/>
      <c r="I41" s="2"/>
      <c r="J41" s="2"/>
      <c r="K41" s="8"/>
      <c r="L41" s="2"/>
      <c r="M41" s="2"/>
      <c r="N41" s="2"/>
      <c r="O41" s="2"/>
      <c r="P41" s="2"/>
      <c r="Q41" s="2"/>
      <c r="R41" s="2"/>
      <c r="S41" s="2"/>
      <c r="T41" s="2"/>
      <c r="U41" s="2"/>
      <c r="V41" s="2"/>
      <c r="W41" s="2"/>
      <c r="X41" s="2"/>
      <c r="Y41" s="2"/>
      <c r="Z41" s="2"/>
      <c r="AA41" s="2"/>
      <c r="AB41" s="2"/>
      <c r="AC41" s="2"/>
    </row>
    <row r="42" ht="15.75" customHeight="1" spans="2:29">
      <c r="B42" s="2"/>
      <c r="C42" s="8"/>
      <c r="D42" s="8"/>
      <c r="E42" s="2"/>
      <c r="F42" s="2"/>
      <c r="G42" s="2"/>
      <c r="H42" s="2"/>
      <c r="I42" s="2"/>
      <c r="J42" s="2"/>
      <c r="K42" s="8"/>
      <c r="L42" s="2"/>
      <c r="M42" s="2"/>
      <c r="N42" s="2"/>
      <c r="O42" s="2"/>
      <c r="P42" s="2"/>
      <c r="Q42" s="2"/>
      <c r="R42" s="2"/>
      <c r="S42" s="2"/>
      <c r="T42" s="2"/>
      <c r="U42" s="2"/>
      <c r="V42" s="2"/>
      <c r="W42" s="2"/>
      <c r="X42" s="2"/>
      <c r="Y42" s="2"/>
      <c r="Z42" s="2"/>
      <c r="AA42" s="2"/>
      <c r="AB42" s="2"/>
      <c r="AC42" s="2"/>
    </row>
    <row r="43" ht="15.75" customHeight="1" spans="2:29">
      <c r="B43" s="2"/>
      <c r="C43" s="8"/>
      <c r="D43" s="8"/>
      <c r="E43" s="2"/>
      <c r="F43" s="2"/>
      <c r="G43" s="2"/>
      <c r="H43" s="2"/>
      <c r="I43" s="2"/>
      <c r="J43" s="2"/>
      <c r="K43" s="8"/>
      <c r="L43" s="2"/>
      <c r="M43" s="2"/>
      <c r="N43" s="2"/>
      <c r="O43" s="2"/>
      <c r="P43" s="2"/>
      <c r="Q43" s="2"/>
      <c r="R43" s="2"/>
      <c r="S43" s="2"/>
      <c r="T43" s="2"/>
      <c r="U43" s="2"/>
      <c r="V43" s="2"/>
      <c r="W43" s="2"/>
      <c r="X43" s="2"/>
      <c r="Y43" s="2"/>
      <c r="Z43" s="2"/>
      <c r="AA43" s="2"/>
      <c r="AB43" s="2"/>
      <c r="AC43" s="2"/>
    </row>
    <row r="44" ht="15.75" customHeight="1" spans="2:29">
      <c r="B44" s="2"/>
      <c r="C44" s="8"/>
      <c r="D44" s="8"/>
      <c r="E44" s="2"/>
      <c r="F44" s="2"/>
      <c r="G44" s="2"/>
      <c r="H44" s="2"/>
      <c r="I44" s="2"/>
      <c r="J44" s="2"/>
      <c r="K44" s="8"/>
      <c r="L44" s="2"/>
      <c r="M44" s="2"/>
      <c r="N44" s="2"/>
      <c r="O44" s="2"/>
      <c r="P44" s="2"/>
      <c r="Q44" s="2"/>
      <c r="R44" s="2"/>
      <c r="S44" s="2"/>
      <c r="T44" s="2"/>
      <c r="U44" s="2"/>
      <c r="V44" s="2"/>
      <c r="W44" s="2"/>
      <c r="X44" s="2"/>
      <c r="Y44" s="2"/>
      <c r="Z44" s="2"/>
      <c r="AA44" s="2"/>
      <c r="AB44" s="2"/>
      <c r="AC44" s="2"/>
    </row>
    <row r="45" ht="15.75" customHeight="1" spans="2:29">
      <c r="B45" s="2"/>
      <c r="C45" s="8"/>
      <c r="D45" s="8"/>
      <c r="E45" s="2"/>
      <c r="F45" s="2"/>
      <c r="G45" s="2"/>
      <c r="H45" s="2"/>
      <c r="I45" s="2"/>
      <c r="J45" s="2"/>
      <c r="K45" s="8"/>
      <c r="L45" s="2"/>
      <c r="M45" s="2"/>
      <c r="N45" s="2"/>
      <c r="O45" s="2"/>
      <c r="P45" s="2"/>
      <c r="Q45" s="2"/>
      <c r="R45" s="2"/>
      <c r="S45" s="2"/>
      <c r="T45" s="2"/>
      <c r="U45" s="2"/>
      <c r="V45" s="2"/>
      <c r="W45" s="2"/>
      <c r="X45" s="2"/>
      <c r="Y45" s="2"/>
      <c r="Z45" s="2"/>
      <c r="AA45" s="2"/>
      <c r="AB45" s="2"/>
      <c r="AC45" s="2"/>
    </row>
    <row r="46" ht="15.75" customHeight="1" spans="2:29">
      <c r="B46" s="2"/>
      <c r="C46" s="8"/>
      <c r="D46" s="8"/>
      <c r="E46" s="2"/>
      <c r="F46" s="2"/>
      <c r="G46" s="2"/>
      <c r="H46" s="2"/>
      <c r="I46" s="2"/>
      <c r="J46" s="2"/>
      <c r="K46" s="8"/>
      <c r="L46" s="2"/>
      <c r="M46" s="2"/>
      <c r="N46" s="2"/>
      <c r="O46" s="2"/>
      <c r="P46" s="2"/>
      <c r="Q46" s="2"/>
      <c r="R46" s="2"/>
      <c r="S46" s="2"/>
      <c r="T46" s="2"/>
      <c r="U46" s="2"/>
      <c r="V46" s="2"/>
      <c r="W46" s="2"/>
      <c r="X46" s="2"/>
      <c r="Y46" s="2"/>
      <c r="Z46" s="2"/>
      <c r="AA46" s="2"/>
      <c r="AB46" s="2"/>
      <c r="AC46" s="2"/>
    </row>
    <row r="47" ht="15.75" customHeight="1" spans="2:29">
      <c r="B47" s="2"/>
      <c r="C47" s="8"/>
      <c r="D47" s="8"/>
      <c r="E47" s="2"/>
      <c r="F47" s="2"/>
      <c r="G47" s="2"/>
      <c r="H47" s="2"/>
      <c r="I47" s="2"/>
      <c r="J47" s="2"/>
      <c r="K47" s="8"/>
      <c r="L47" s="2"/>
      <c r="M47" s="2"/>
      <c r="N47" s="2"/>
      <c r="O47" s="2"/>
      <c r="P47" s="2"/>
      <c r="Q47" s="2"/>
      <c r="R47" s="2"/>
      <c r="S47" s="2"/>
      <c r="T47" s="2"/>
      <c r="U47" s="2"/>
      <c r="V47" s="2"/>
      <c r="W47" s="2"/>
      <c r="X47" s="2"/>
      <c r="Y47" s="2"/>
      <c r="Z47" s="2"/>
      <c r="AA47" s="2"/>
      <c r="AB47" s="2"/>
      <c r="AC47" s="2"/>
    </row>
    <row r="48" ht="15.75" customHeight="1" spans="2:29">
      <c r="B48" s="2"/>
      <c r="C48" s="8"/>
      <c r="D48" s="8"/>
      <c r="E48" s="2"/>
      <c r="F48" s="2"/>
      <c r="G48" s="2"/>
      <c r="H48" s="2"/>
      <c r="I48" s="2"/>
      <c r="J48" s="2"/>
      <c r="K48" s="8"/>
      <c r="L48" s="2"/>
      <c r="M48" s="2"/>
      <c r="N48" s="2"/>
      <c r="O48" s="2"/>
      <c r="P48" s="2"/>
      <c r="Q48" s="2"/>
      <c r="R48" s="2"/>
      <c r="S48" s="2"/>
      <c r="T48" s="2"/>
      <c r="U48" s="2"/>
      <c r="V48" s="2"/>
      <c r="W48" s="2"/>
      <c r="X48" s="2"/>
      <c r="Y48" s="2"/>
      <c r="Z48" s="2"/>
      <c r="AA48" s="2"/>
      <c r="AB48" s="2"/>
      <c r="AC48" s="2"/>
    </row>
    <row r="49" ht="15.75" customHeight="1" spans="2:29">
      <c r="B49" s="2"/>
      <c r="C49" s="8"/>
      <c r="D49" s="8"/>
      <c r="E49" s="2"/>
      <c r="F49" s="2"/>
      <c r="G49" s="2"/>
      <c r="H49" s="2"/>
      <c r="I49" s="2"/>
      <c r="J49" s="2"/>
      <c r="K49" s="8"/>
      <c r="L49" s="2"/>
      <c r="M49" s="2"/>
      <c r="N49" s="2"/>
      <c r="O49" s="2"/>
      <c r="P49" s="2"/>
      <c r="Q49" s="2"/>
      <c r="R49" s="2"/>
      <c r="S49" s="2"/>
      <c r="T49" s="2"/>
      <c r="U49" s="2"/>
      <c r="V49" s="2"/>
      <c r="W49" s="2"/>
      <c r="X49" s="2"/>
      <c r="Y49" s="2"/>
      <c r="Z49" s="2"/>
      <c r="AA49" s="2"/>
      <c r="AB49" s="2"/>
      <c r="AC49" s="2"/>
    </row>
    <row r="50" ht="15.75" customHeight="1" spans="2:29">
      <c r="B50" s="2"/>
      <c r="C50" s="8"/>
      <c r="D50" s="8"/>
      <c r="E50" s="2"/>
      <c r="F50" s="2"/>
      <c r="G50" s="2"/>
      <c r="H50" s="2"/>
      <c r="I50" s="2"/>
      <c r="J50" s="2"/>
      <c r="K50" s="8"/>
      <c r="L50" s="2"/>
      <c r="M50" s="2"/>
      <c r="N50" s="2"/>
      <c r="O50" s="2"/>
      <c r="P50" s="2"/>
      <c r="Q50" s="2"/>
      <c r="R50" s="2"/>
      <c r="S50" s="2"/>
      <c r="T50" s="2"/>
      <c r="U50" s="2"/>
      <c r="V50" s="2"/>
      <c r="W50" s="2"/>
      <c r="X50" s="2"/>
      <c r="Y50" s="2"/>
      <c r="Z50" s="2"/>
      <c r="AA50" s="2"/>
      <c r="AB50" s="2"/>
      <c r="AC50" s="2"/>
    </row>
    <row r="51" ht="15.75" customHeight="1" spans="2:29">
      <c r="B51" s="2"/>
      <c r="C51" s="8"/>
      <c r="D51" s="8"/>
      <c r="E51" s="2"/>
      <c r="F51" s="2"/>
      <c r="G51" s="2"/>
      <c r="H51" s="2"/>
      <c r="I51" s="2"/>
      <c r="J51" s="2"/>
      <c r="K51" s="8"/>
      <c r="L51" s="2"/>
      <c r="M51" s="2"/>
      <c r="N51" s="2"/>
      <c r="O51" s="2"/>
      <c r="P51" s="2"/>
      <c r="Q51" s="2"/>
      <c r="R51" s="2"/>
      <c r="S51" s="2"/>
      <c r="T51" s="2"/>
      <c r="U51" s="2"/>
      <c r="V51" s="2"/>
      <c r="W51" s="2"/>
      <c r="X51" s="2"/>
      <c r="Y51" s="2"/>
      <c r="Z51" s="2"/>
      <c r="AA51" s="2"/>
      <c r="AB51" s="2"/>
      <c r="AC51" s="2"/>
    </row>
    <row r="52" ht="15.75" customHeight="1" spans="2:29">
      <c r="B52" s="2"/>
      <c r="C52" s="8"/>
      <c r="D52" s="8"/>
      <c r="E52" s="2"/>
      <c r="F52" s="2"/>
      <c r="G52" s="2"/>
      <c r="H52" s="2"/>
      <c r="I52" s="2"/>
      <c r="J52" s="2"/>
      <c r="K52" s="8"/>
      <c r="L52" s="2"/>
      <c r="M52" s="2"/>
      <c r="N52" s="2"/>
      <c r="O52" s="2"/>
      <c r="P52" s="2"/>
      <c r="Q52" s="2"/>
      <c r="R52" s="2"/>
      <c r="S52" s="2"/>
      <c r="T52" s="2"/>
      <c r="U52" s="2"/>
      <c r="V52" s="2"/>
      <c r="W52" s="2"/>
      <c r="X52" s="2"/>
      <c r="Y52" s="2"/>
      <c r="Z52" s="2"/>
      <c r="AA52" s="2"/>
      <c r="AB52" s="2"/>
      <c r="AC52" s="2"/>
    </row>
    <row r="53" ht="15.75" customHeight="1" spans="2:29">
      <c r="B53" s="2"/>
      <c r="C53" s="8"/>
      <c r="D53" s="8"/>
      <c r="E53" s="2"/>
      <c r="F53" s="2"/>
      <c r="G53" s="2"/>
      <c r="H53" s="2"/>
      <c r="I53" s="2"/>
      <c r="J53" s="2"/>
      <c r="K53" s="8"/>
      <c r="L53" s="2"/>
      <c r="M53" s="2"/>
      <c r="N53" s="2"/>
      <c r="O53" s="2"/>
      <c r="P53" s="2"/>
      <c r="Q53" s="2"/>
      <c r="R53" s="2"/>
      <c r="S53" s="2"/>
      <c r="T53" s="2"/>
      <c r="U53" s="2"/>
      <c r="V53" s="2"/>
      <c r="W53" s="2"/>
      <c r="X53" s="2"/>
      <c r="Y53" s="2"/>
      <c r="Z53" s="2"/>
      <c r="AA53" s="2"/>
      <c r="AB53" s="2"/>
      <c r="AC53" s="2"/>
    </row>
    <row r="54" ht="15.75" customHeight="1" spans="2:29">
      <c r="B54" s="2"/>
      <c r="C54" s="8"/>
      <c r="D54" s="8"/>
      <c r="E54" s="2"/>
      <c r="F54" s="2"/>
      <c r="G54" s="2"/>
      <c r="H54" s="2"/>
      <c r="I54" s="2"/>
      <c r="J54" s="2"/>
      <c r="K54" s="8"/>
      <c r="L54" s="2"/>
      <c r="M54" s="2"/>
      <c r="N54" s="2"/>
      <c r="O54" s="2"/>
      <c r="P54" s="2"/>
      <c r="Q54" s="2"/>
      <c r="R54" s="2"/>
      <c r="S54" s="2"/>
      <c r="T54" s="2"/>
      <c r="U54" s="2"/>
      <c r="V54" s="2"/>
      <c r="W54" s="2"/>
      <c r="X54" s="2"/>
      <c r="Y54" s="2"/>
      <c r="Z54" s="2"/>
      <c r="AA54" s="2"/>
      <c r="AB54" s="2"/>
      <c r="AC54" s="2"/>
    </row>
    <row r="55" ht="15.75" customHeight="1" spans="2:29">
      <c r="B55" s="2"/>
      <c r="C55" s="8"/>
      <c r="D55" s="8"/>
      <c r="E55" s="2"/>
      <c r="F55" s="2"/>
      <c r="G55" s="2"/>
      <c r="H55" s="2"/>
      <c r="I55" s="2"/>
      <c r="J55" s="2"/>
      <c r="K55" s="8"/>
      <c r="L55" s="2"/>
      <c r="M55" s="2"/>
      <c r="N55" s="2"/>
      <c r="O55" s="2"/>
      <c r="P55" s="2"/>
      <c r="Q55" s="2"/>
      <c r="R55" s="2"/>
      <c r="S55" s="2"/>
      <c r="T55" s="2"/>
      <c r="U55" s="2"/>
      <c r="V55" s="2"/>
      <c r="W55" s="2"/>
      <c r="X55" s="2"/>
      <c r="Y55" s="2"/>
      <c r="Z55" s="2"/>
      <c r="AA55" s="2"/>
      <c r="AB55" s="2"/>
      <c r="AC55" s="2"/>
    </row>
    <row r="56" ht="15.75" customHeight="1" spans="2:29">
      <c r="B56" s="2"/>
      <c r="C56" s="8"/>
      <c r="D56" s="8"/>
      <c r="E56" s="2"/>
      <c r="F56" s="2"/>
      <c r="G56" s="2"/>
      <c r="H56" s="2"/>
      <c r="I56" s="2"/>
      <c r="J56" s="2"/>
      <c r="K56" s="8"/>
      <c r="L56" s="2"/>
      <c r="M56" s="2"/>
      <c r="N56" s="2"/>
      <c r="O56" s="2"/>
      <c r="P56" s="2"/>
      <c r="Q56" s="2"/>
      <c r="R56" s="2"/>
      <c r="S56" s="2"/>
      <c r="T56" s="2"/>
      <c r="U56" s="2"/>
      <c r="V56" s="2"/>
      <c r="W56" s="2"/>
      <c r="X56" s="2"/>
      <c r="Y56" s="2"/>
      <c r="Z56" s="2"/>
      <c r="AA56" s="2"/>
      <c r="AB56" s="2"/>
      <c r="AC56" s="2"/>
    </row>
    <row r="57" ht="15.75" customHeight="1" spans="2:29">
      <c r="B57" s="2"/>
      <c r="C57" s="8"/>
      <c r="D57" s="8"/>
      <c r="E57" s="2"/>
      <c r="F57" s="2"/>
      <c r="G57" s="2"/>
      <c r="H57" s="2"/>
      <c r="I57" s="2"/>
      <c r="J57" s="2"/>
      <c r="K57" s="8"/>
      <c r="L57" s="2"/>
      <c r="M57" s="2"/>
      <c r="N57" s="2"/>
      <c r="O57" s="2"/>
      <c r="P57" s="2"/>
      <c r="Q57" s="2"/>
      <c r="R57" s="2"/>
      <c r="S57" s="2"/>
      <c r="T57" s="2"/>
      <c r="U57" s="2"/>
      <c r="V57" s="2"/>
      <c r="W57" s="2"/>
      <c r="X57" s="2"/>
      <c r="Y57" s="2"/>
      <c r="Z57" s="2"/>
      <c r="AA57" s="2"/>
      <c r="AB57" s="2"/>
      <c r="AC57" s="2"/>
    </row>
    <row r="58" ht="15.75" customHeight="1" spans="2:29">
      <c r="B58" s="2"/>
      <c r="C58" s="8"/>
      <c r="D58" s="8"/>
      <c r="E58" s="2"/>
      <c r="F58" s="2"/>
      <c r="G58" s="2"/>
      <c r="H58" s="2"/>
      <c r="I58" s="2"/>
      <c r="J58" s="2"/>
      <c r="K58" s="8"/>
      <c r="L58" s="2"/>
      <c r="M58" s="2"/>
      <c r="N58" s="2"/>
      <c r="O58" s="2"/>
      <c r="P58" s="2"/>
      <c r="Q58" s="2"/>
      <c r="R58" s="2"/>
      <c r="S58" s="2"/>
      <c r="T58" s="2"/>
      <c r="U58" s="2"/>
      <c r="V58" s="2"/>
      <c r="W58" s="2"/>
      <c r="X58" s="2"/>
      <c r="Y58" s="2"/>
      <c r="Z58" s="2"/>
      <c r="AA58" s="2"/>
      <c r="AB58" s="2"/>
      <c r="AC58" s="2"/>
    </row>
    <row r="59" ht="15.75" customHeight="1" spans="2:29">
      <c r="B59" s="2"/>
      <c r="C59" s="8"/>
      <c r="D59" s="8"/>
      <c r="E59" s="2"/>
      <c r="F59" s="2"/>
      <c r="G59" s="2"/>
      <c r="H59" s="2"/>
      <c r="I59" s="2"/>
      <c r="J59" s="2"/>
      <c r="K59" s="8"/>
      <c r="L59" s="2"/>
      <c r="M59" s="2"/>
      <c r="N59" s="2"/>
      <c r="O59" s="2"/>
      <c r="P59" s="2"/>
      <c r="Q59" s="2"/>
      <c r="R59" s="2"/>
      <c r="S59" s="2"/>
      <c r="T59" s="2"/>
      <c r="U59" s="2"/>
      <c r="V59" s="2"/>
      <c r="W59" s="2"/>
      <c r="X59" s="2"/>
      <c r="Y59" s="2"/>
      <c r="Z59" s="2"/>
      <c r="AA59" s="2"/>
      <c r="AB59" s="2"/>
      <c r="AC59" s="2"/>
    </row>
    <row r="60" ht="15.75" customHeight="1" spans="2:29">
      <c r="B60" s="2"/>
      <c r="C60" s="8"/>
      <c r="D60" s="8"/>
      <c r="E60" s="2"/>
      <c r="F60" s="2"/>
      <c r="G60" s="2"/>
      <c r="H60" s="2"/>
      <c r="I60" s="2"/>
      <c r="J60" s="2"/>
      <c r="K60" s="8"/>
      <c r="L60" s="2"/>
      <c r="M60" s="2"/>
      <c r="N60" s="2"/>
      <c r="O60" s="2"/>
      <c r="P60" s="2"/>
      <c r="Q60" s="2"/>
      <c r="R60" s="2"/>
      <c r="S60" s="2"/>
      <c r="T60" s="2"/>
      <c r="U60" s="2"/>
      <c r="V60" s="2"/>
      <c r="W60" s="2"/>
      <c r="X60" s="2"/>
      <c r="Y60" s="2"/>
      <c r="Z60" s="2"/>
      <c r="AA60" s="2"/>
      <c r="AB60" s="2"/>
      <c r="AC60" s="2"/>
    </row>
    <row r="61" ht="15.75" customHeight="1" spans="2:29">
      <c r="B61" s="2"/>
      <c r="C61" s="8"/>
      <c r="D61" s="8"/>
      <c r="E61" s="2"/>
      <c r="F61" s="2"/>
      <c r="G61" s="2"/>
      <c r="H61" s="2"/>
      <c r="I61" s="2"/>
      <c r="J61" s="2"/>
      <c r="K61" s="8"/>
      <c r="L61" s="2"/>
      <c r="M61" s="2"/>
      <c r="N61" s="2"/>
      <c r="O61" s="2"/>
      <c r="P61" s="2"/>
      <c r="Q61" s="2"/>
      <c r="R61" s="2"/>
      <c r="S61" s="2"/>
      <c r="T61" s="2"/>
      <c r="U61" s="2"/>
      <c r="V61" s="2"/>
      <c r="W61" s="2"/>
      <c r="X61" s="2"/>
      <c r="Y61" s="2"/>
      <c r="Z61" s="2"/>
      <c r="AA61" s="2"/>
      <c r="AB61" s="2"/>
      <c r="AC61" s="2"/>
    </row>
    <row r="62" ht="15.75" customHeight="1" spans="2:29">
      <c r="B62" s="2"/>
      <c r="C62" s="8"/>
      <c r="D62" s="8"/>
      <c r="E62" s="2"/>
      <c r="F62" s="2"/>
      <c r="G62" s="2"/>
      <c r="H62" s="2"/>
      <c r="I62" s="2"/>
      <c r="J62" s="2"/>
      <c r="K62" s="8"/>
      <c r="L62" s="2"/>
      <c r="M62" s="2"/>
      <c r="N62" s="2"/>
      <c r="O62" s="2"/>
      <c r="P62" s="2"/>
      <c r="Q62" s="2"/>
      <c r="R62" s="2"/>
      <c r="S62" s="2"/>
      <c r="T62" s="2"/>
      <c r="U62" s="2"/>
      <c r="V62" s="2"/>
      <c r="W62" s="2"/>
      <c r="X62" s="2"/>
      <c r="Y62" s="2"/>
      <c r="Z62" s="2"/>
      <c r="AA62" s="2"/>
      <c r="AB62" s="2"/>
      <c r="AC62" s="2"/>
    </row>
    <row r="63" ht="15.75" customHeight="1" spans="2:29">
      <c r="B63" s="2"/>
      <c r="C63" s="8"/>
      <c r="D63" s="8"/>
      <c r="E63" s="2"/>
      <c r="F63" s="2"/>
      <c r="G63" s="2"/>
      <c r="H63" s="2"/>
      <c r="I63" s="2"/>
      <c r="J63" s="2"/>
      <c r="K63" s="8"/>
      <c r="L63" s="2"/>
      <c r="M63" s="2"/>
      <c r="N63" s="2"/>
      <c r="O63" s="2"/>
      <c r="P63" s="2"/>
      <c r="Q63" s="2"/>
      <c r="R63" s="2"/>
      <c r="S63" s="2"/>
      <c r="T63" s="2"/>
      <c r="U63" s="2"/>
      <c r="V63" s="2"/>
      <c r="W63" s="2"/>
      <c r="X63" s="2"/>
      <c r="Y63" s="2"/>
      <c r="Z63" s="2"/>
      <c r="AA63" s="2"/>
      <c r="AB63" s="2"/>
      <c r="AC63" s="2"/>
    </row>
    <row r="64" ht="15.75" customHeight="1" spans="2:29">
      <c r="B64" s="2"/>
      <c r="C64" s="8"/>
      <c r="D64" s="8"/>
      <c r="E64" s="2"/>
      <c r="F64" s="2"/>
      <c r="G64" s="2"/>
      <c r="H64" s="2"/>
      <c r="I64" s="2"/>
      <c r="J64" s="2"/>
      <c r="K64" s="8"/>
      <c r="L64" s="2"/>
      <c r="M64" s="2"/>
      <c r="N64" s="2"/>
      <c r="O64" s="2"/>
      <c r="P64" s="2"/>
      <c r="Q64" s="2"/>
      <c r="R64" s="2"/>
      <c r="S64" s="2"/>
      <c r="T64" s="2"/>
      <c r="U64" s="2"/>
      <c r="V64" s="2"/>
      <c r="W64" s="2"/>
      <c r="X64" s="2"/>
      <c r="Y64" s="2"/>
      <c r="Z64" s="2"/>
      <c r="AA64" s="2"/>
      <c r="AB64" s="2"/>
      <c r="AC64" s="2"/>
    </row>
    <row r="65" ht="15.75" customHeight="1" spans="2:29">
      <c r="B65" s="2"/>
      <c r="C65" s="8"/>
      <c r="D65" s="8"/>
      <c r="E65" s="2"/>
      <c r="F65" s="2"/>
      <c r="G65" s="2"/>
      <c r="H65" s="2"/>
      <c r="I65" s="2"/>
      <c r="J65" s="2"/>
      <c r="K65" s="8"/>
      <c r="L65" s="2"/>
      <c r="M65" s="2"/>
      <c r="N65" s="2"/>
      <c r="O65" s="2"/>
      <c r="P65" s="2"/>
      <c r="Q65" s="2"/>
      <c r="R65" s="2"/>
      <c r="S65" s="2"/>
      <c r="T65" s="2"/>
      <c r="U65" s="2"/>
      <c r="V65" s="2"/>
      <c r="W65" s="2"/>
      <c r="X65" s="2"/>
      <c r="Y65" s="2"/>
      <c r="Z65" s="2"/>
      <c r="AA65" s="2"/>
      <c r="AB65" s="2"/>
      <c r="AC65" s="2"/>
    </row>
    <row r="66" ht="15.75" customHeight="1" spans="2:29">
      <c r="B66" s="2"/>
      <c r="C66" s="8"/>
      <c r="D66" s="8"/>
      <c r="E66" s="2"/>
      <c r="F66" s="2"/>
      <c r="G66" s="2"/>
      <c r="H66" s="2"/>
      <c r="I66" s="2"/>
      <c r="J66" s="2"/>
      <c r="K66" s="8"/>
      <c r="L66" s="2"/>
      <c r="M66" s="2"/>
      <c r="N66" s="2"/>
      <c r="O66" s="2"/>
      <c r="P66" s="2"/>
      <c r="Q66" s="2"/>
      <c r="R66" s="2"/>
      <c r="S66" s="2"/>
      <c r="T66" s="2"/>
      <c r="U66" s="2"/>
      <c r="V66" s="2"/>
      <c r="W66" s="2"/>
      <c r="X66" s="2"/>
      <c r="Y66" s="2"/>
      <c r="Z66" s="2"/>
      <c r="AA66" s="2"/>
      <c r="AB66" s="2"/>
      <c r="AC66" s="2"/>
    </row>
    <row r="67" ht="15.75" customHeight="1" spans="2:29">
      <c r="B67" s="2"/>
      <c r="C67" s="8"/>
      <c r="D67" s="8"/>
      <c r="E67" s="2"/>
      <c r="F67" s="2"/>
      <c r="G67" s="2"/>
      <c r="H67" s="2"/>
      <c r="I67" s="2"/>
      <c r="J67" s="2"/>
      <c r="K67" s="8"/>
      <c r="L67" s="2"/>
      <c r="M67" s="2"/>
      <c r="N67" s="2"/>
      <c r="O67" s="2"/>
      <c r="P67" s="2"/>
      <c r="Q67" s="2"/>
      <c r="R67" s="2"/>
      <c r="S67" s="2"/>
      <c r="T67" s="2"/>
      <c r="U67" s="2"/>
      <c r="V67" s="2"/>
      <c r="W67" s="2"/>
      <c r="X67" s="2"/>
      <c r="Y67" s="2"/>
      <c r="Z67" s="2"/>
      <c r="AA67" s="2"/>
      <c r="AB67" s="2"/>
      <c r="AC67" s="2"/>
    </row>
    <row r="68" ht="15.75" customHeight="1" spans="2:29">
      <c r="B68" s="2"/>
      <c r="C68" s="8"/>
      <c r="D68" s="8"/>
      <c r="E68" s="2"/>
      <c r="F68" s="2"/>
      <c r="G68" s="2"/>
      <c r="H68" s="2"/>
      <c r="I68" s="2"/>
      <c r="J68" s="2"/>
      <c r="K68" s="8"/>
      <c r="L68" s="2"/>
      <c r="M68" s="2"/>
      <c r="N68" s="2"/>
      <c r="O68" s="2"/>
      <c r="P68" s="2"/>
      <c r="Q68" s="2"/>
      <c r="R68" s="2"/>
      <c r="S68" s="2"/>
      <c r="T68" s="2"/>
      <c r="U68" s="2"/>
      <c r="V68" s="2"/>
      <c r="W68" s="2"/>
      <c r="X68" s="2"/>
      <c r="Y68" s="2"/>
      <c r="Z68" s="2"/>
      <c r="AA68" s="2"/>
      <c r="AB68" s="2"/>
      <c r="AC68" s="2"/>
    </row>
    <row r="69" ht="15.75" customHeight="1" spans="2:29">
      <c r="B69" s="2"/>
      <c r="C69" s="8"/>
      <c r="D69" s="8"/>
      <c r="E69" s="2"/>
      <c r="F69" s="2"/>
      <c r="G69" s="2"/>
      <c r="H69" s="2"/>
      <c r="I69" s="2"/>
      <c r="J69" s="2"/>
      <c r="K69" s="8"/>
      <c r="L69" s="2"/>
      <c r="M69" s="2"/>
      <c r="N69" s="2"/>
      <c r="O69" s="2"/>
      <c r="P69" s="2"/>
      <c r="Q69" s="2"/>
      <c r="R69" s="2"/>
      <c r="S69" s="2"/>
      <c r="T69" s="2"/>
      <c r="U69" s="2"/>
      <c r="V69" s="2"/>
      <c r="W69" s="2"/>
      <c r="X69" s="2"/>
      <c r="Y69" s="2"/>
      <c r="Z69" s="2"/>
      <c r="AA69" s="2"/>
      <c r="AB69" s="2"/>
      <c r="AC69" s="2"/>
    </row>
    <row r="70" ht="15.75" customHeight="1" spans="2:29">
      <c r="B70" s="2"/>
      <c r="C70" s="8"/>
      <c r="D70" s="8"/>
      <c r="E70" s="2"/>
      <c r="F70" s="2"/>
      <c r="G70" s="2"/>
      <c r="H70" s="2"/>
      <c r="I70" s="2"/>
      <c r="J70" s="2"/>
      <c r="K70" s="8"/>
      <c r="L70" s="2"/>
      <c r="M70" s="2"/>
      <c r="N70" s="2"/>
      <c r="O70" s="2"/>
      <c r="P70" s="2"/>
      <c r="Q70" s="2"/>
      <c r="R70" s="2"/>
      <c r="S70" s="2"/>
      <c r="T70" s="2"/>
      <c r="U70" s="2"/>
      <c r="V70" s="2"/>
      <c r="W70" s="2"/>
      <c r="X70" s="2"/>
      <c r="Y70" s="2"/>
      <c r="Z70" s="2"/>
      <c r="AA70" s="2"/>
      <c r="AB70" s="2"/>
      <c r="AC70" s="2"/>
    </row>
    <row r="71" ht="15.75" customHeight="1" spans="2:29">
      <c r="B71" s="2"/>
      <c r="C71" s="8"/>
      <c r="D71" s="8"/>
      <c r="E71" s="2"/>
      <c r="F71" s="2"/>
      <c r="G71" s="2"/>
      <c r="H71" s="2"/>
      <c r="I71" s="2"/>
      <c r="J71" s="2"/>
      <c r="K71" s="8"/>
      <c r="L71" s="2"/>
      <c r="M71" s="2"/>
      <c r="N71" s="2"/>
      <c r="O71" s="2"/>
      <c r="P71" s="2"/>
      <c r="Q71" s="2"/>
      <c r="R71" s="2"/>
      <c r="S71" s="2"/>
      <c r="T71" s="2"/>
      <c r="U71" s="2"/>
      <c r="V71" s="2"/>
      <c r="W71" s="2"/>
      <c r="X71" s="2"/>
      <c r="Y71" s="2"/>
      <c r="Z71" s="2"/>
      <c r="AA71" s="2"/>
      <c r="AB71" s="2"/>
      <c r="AC71" s="2"/>
    </row>
    <row r="72" ht="15.75" customHeight="1" spans="2:29">
      <c r="B72" s="2"/>
      <c r="C72" s="8"/>
      <c r="D72" s="8"/>
      <c r="E72" s="2"/>
      <c r="F72" s="2"/>
      <c r="G72" s="2"/>
      <c r="H72" s="2"/>
      <c r="I72" s="2"/>
      <c r="J72" s="2"/>
      <c r="K72" s="8"/>
      <c r="L72" s="2"/>
      <c r="M72" s="2"/>
      <c r="N72" s="2"/>
      <c r="O72" s="2"/>
      <c r="P72" s="2"/>
      <c r="Q72" s="2"/>
      <c r="R72" s="2"/>
      <c r="S72" s="2"/>
      <c r="T72" s="2"/>
      <c r="U72" s="2"/>
      <c r="V72" s="2"/>
      <c r="W72" s="2"/>
      <c r="X72" s="2"/>
      <c r="Y72" s="2"/>
      <c r="Z72" s="2"/>
      <c r="AA72" s="2"/>
      <c r="AB72" s="2"/>
      <c r="AC72" s="2"/>
    </row>
    <row r="73" ht="15.75" customHeight="1" spans="2:29">
      <c r="B73" s="2"/>
      <c r="C73" s="8"/>
      <c r="D73" s="8"/>
      <c r="E73" s="2"/>
      <c r="F73" s="2"/>
      <c r="G73" s="2"/>
      <c r="H73" s="2"/>
      <c r="I73" s="2"/>
      <c r="J73" s="2"/>
      <c r="K73" s="8"/>
      <c r="L73" s="2"/>
      <c r="M73" s="2"/>
      <c r="N73" s="2"/>
      <c r="O73" s="2"/>
      <c r="P73" s="2"/>
      <c r="Q73" s="2"/>
      <c r="R73" s="2"/>
      <c r="S73" s="2"/>
      <c r="T73" s="2"/>
      <c r="U73" s="2"/>
      <c r="V73" s="2"/>
      <c r="W73" s="2"/>
      <c r="X73" s="2"/>
      <c r="Y73" s="2"/>
      <c r="Z73" s="2"/>
      <c r="AA73" s="2"/>
      <c r="AB73" s="2"/>
      <c r="AC73" s="2"/>
    </row>
    <row r="74" ht="15.75" customHeight="1" spans="2:29">
      <c r="B74" s="2"/>
      <c r="C74" s="8"/>
      <c r="D74" s="8"/>
      <c r="E74" s="2"/>
      <c r="F74" s="2"/>
      <c r="G74" s="2"/>
      <c r="H74" s="2"/>
      <c r="I74" s="2"/>
      <c r="J74" s="2"/>
      <c r="K74" s="8"/>
      <c r="L74" s="2"/>
      <c r="M74" s="2"/>
      <c r="N74" s="2"/>
      <c r="O74" s="2"/>
      <c r="P74" s="2"/>
      <c r="Q74" s="2"/>
      <c r="R74" s="2"/>
      <c r="S74" s="2"/>
      <c r="T74" s="2"/>
      <c r="U74" s="2"/>
      <c r="V74" s="2"/>
      <c r="W74" s="2"/>
      <c r="X74" s="2"/>
      <c r="Y74" s="2"/>
      <c r="Z74" s="2"/>
      <c r="AA74" s="2"/>
      <c r="AB74" s="2"/>
      <c r="AC74" s="2"/>
    </row>
    <row r="75" ht="15.75" customHeight="1" spans="2:29">
      <c r="B75" s="2"/>
      <c r="C75" s="8"/>
      <c r="D75" s="8"/>
      <c r="E75" s="2"/>
      <c r="F75" s="2"/>
      <c r="G75" s="2"/>
      <c r="H75" s="2"/>
      <c r="I75" s="2"/>
      <c r="J75" s="2"/>
      <c r="K75" s="8"/>
      <c r="L75" s="2"/>
      <c r="M75" s="2"/>
      <c r="N75" s="2"/>
      <c r="O75" s="2"/>
      <c r="P75" s="2"/>
      <c r="Q75" s="2"/>
      <c r="R75" s="2"/>
      <c r="S75" s="2"/>
      <c r="T75" s="2"/>
      <c r="U75" s="2"/>
      <c r="V75" s="2"/>
      <c r="W75" s="2"/>
      <c r="X75" s="2"/>
      <c r="Y75" s="2"/>
      <c r="Z75" s="2"/>
      <c r="AA75" s="2"/>
      <c r="AB75" s="2"/>
      <c r="AC75" s="2"/>
    </row>
    <row r="76" ht="15.75" customHeight="1" spans="2:29">
      <c r="B76" s="2"/>
      <c r="C76" s="8"/>
      <c r="D76" s="8"/>
      <c r="E76" s="2"/>
      <c r="F76" s="2"/>
      <c r="G76" s="2"/>
      <c r="H76" s="2"/>
      <c r="I76" s="2"/>
      <c r="J76" s="2"/>
      <c r="K76" s="8"/>
      <c r="L76" s="2"/>
      <c r="M76" s="2"/>
      <c r="N76" s="2"/>
      <c r="O76" s="2"/>
      <c r="P76" s="2"/>
      <c r="Q76" s="2"/>
      <c r="R76" s="2"/>
      <c r="S76" s="2"/>
      <c r="T76" s="2"/>
      <c r="U76" s="2"/>
      <c r="V76" s="2"/>
      <c r="W76" s="2"/>
      <c r="X76" s="2"/>
      <c r="Y76" s="2"/>
      <c r="Z76" s="2"/>
      <c r="AA76" s="2"/>
      <c r="AB76" s="2"/>
      <c r="AC76" s="2"/>
    </row>
    <row r="77" ht="15.75" customHeight="1" spans="2:29">
      <c r="B77" s="2"/>
      <c r="C77" s="8"/>
      <c r="D77" s="8"/>
      <c r="E77" s="2"/>
      <c r="F77" s="2"/>
      <c r="G77" s="2"/>
      <c r="H77" s="2"/>
      <c r="I77" s="2"/>
      <c r="J77" s="2"/>
      <c r="K77" s="8"/>
      <c r="L77" s="2"/>
      <c r="M77" s="2"/>
      <c r="N77" s="2"/>
      <c r="O77" s="2"/>
      <c r="P77" s="2"/>
      <c r="Q77" s="2"/>
      <c r="R77" s="2"/>
      <c r="S77" s="2"/>
      <c r="T77" s="2"/>
      <c r="U77" s="2"/>
      <c r="V77" s="2"/>
      <c r="W77" s="2"/>
      <c r="X77" s="2"/>
      <c r="Y77" s="2"/>
      <c r="Z77" s="2"/>
      <c r="AA77" s="2"/>
      <c r="AB77" s="2"/>
      <c r="AC77" s="2"/>
    </row>
    <row r="78" ht="15.75" customHeight="1" spans="2:29">
      <c r="B78" s="2"/>
      <c r="C78" s="8"/>
      <c r="D78" s="8"/>
      <c r="E78" s="2"/>
      <c r="F78" s="2"/>
      <c r="G78" s="2"/>
      <c r="H78" s="2"/>
      <c r="I78" s="2"/>
      <c r="J78" s="2"/>
      <c r="K78" s="8"/>
      <c r="L78" s="2"/>
      <c r="M78" s="2"/>
      <c r="N78" s="2"/>
      <c r="O78" s="2"/>
      <c r="P78" s="2"/>
      <c r="Q78" s="2"/>
      <c r="R78" s="2"/>
      <c r="S78" s="2"/>
      <c r="T78" s="2"/>
      <c r="U78" s="2"/>
      <c r="V78" s="2"/>
      <c r="W78" s="2"/>
      <c r="X78" s="2"/>
      <c r="Y78" s="2"/>
      <c r="Z78" s="2"/>
      <c r="AA78" s="2"/>
      <c r="AB78" s="2"/>
      <c r="AC78" s="2"/>
    </row>
    <row r="79" ht="15.75" customHeight="1" spans="2:29">
      <c r="B79" s="2"/>
      <c r="C79" s="8"/>
      <c r="D79" s="8"/>
      <c r="E79" s="2"/>
      <c r="F79" s="2"/>
      <c r="G79" s="2"/>
      <c r="H79" s="2"/>
      <c r="I79" s="2"/>
      <c r="J79" s="2"/>
      <c r="K79" s="8"/>
      <c r="L79" s="2"/>
      <c r="M79" s="2"/>
      <c r="N79" s="2"/>
      <c r="O79" s="2"/>
      <c r="P79" s="2"/>
      <c r="Q79" s="2"/>
      <c r="R79" s="2"/>
      <c r="S79" s="2"/>
      <c r="T79" s="2"/>
      <c r="U79" s="2"/>
      <c r="V79" s="2"/>
      <c r="W79" s="2"/>
      <c r="X79" s="2"/>
      <c r="Y79" s="2"/>
      <c r="Z79" s="2"/>
      <c r="AA79" s="2"/>
      <c r="AB79" s="2"/>
      <c r="AC79" s="2"/>
    </row>
    <row r="80" ht="15.75" customHeight="1" spans="2:29">
      <c r="B80" s="2"/>
      <c r="C80" s="8"/>
      <c r="D80" s="8"/>
      <c r="E80" s="2"/>
      <c r="F80" s="2"/>
      <c r="G80" s="2"/>
      <c r="H80" s="2"/>
      <c r="I80" s="2"/>
      <c r="J80" s="2"/>
      <c r="K80" s="8"/>
      <c r="L80" s="2"/>
      <c r="M80" s="2"/>
      <c r="N80" s="2"/>
      <c r="O80" s="2"/>
      <c r="P80" s="2"/>
      <c r="Q80" s="2"/>
      <c r="R80" s="2"/>
      <c r="S80" s="2"/>
      <c r="T80" s="2"/>
      <c r="U80" s="2"/>
      <c r="V80" s="2"/>
      <c r="W80" s="2"/>
      <c r="X80" s="2"/>
      <c r="Y80" s="2"/>
      <c r="Z80" s="2"/>
      <c r="AA80" s="2"/>
      <c r="AB80" s="2"/>
      <c r="AC80" s="2"/>
    </row>
    <row r="81" ht="15.75" customHeight="1" spans="2:29">
      <c r="B81" s="2"/>
      <c r="C81" s="8"/>
      <c r="D81" s="8"/>
      <c r="E81" s="2"/>
      <c r="F81" s="2"/>
      <c r="G81" s="2"/>
      <c r="H81" s="2"/>
      <c r="I81" s="2"/>
      <c r="J81" s="2"/>
      <c r="K81" s="8"/>
      <c r="L81" s="2"/>
      <c r="M81" s="2"/>
      <c r="N81" s="2"/>
      <c r="O81" s="2"/>
      <c r="P81" s="2"/>
      <c r="Q81" s="2"/>
      <c r="R81" s="2"/>
      <c r="S81" s="2"/>
      <c r="T81" s="2"/>
      <c r="U81" s="2"/>
      <c r="V81" s="2"/>
      <c r="W81" s="2"/>
      <c r="X81" s="2"/>
      <c r="Y81" s="2"/>
      <c r="Z81" s="2"/>
      <c r="AA81" s="2"/>
      <c r="AB81" s="2"/>
      <c r="AC81" s="2"/>
    </row>
    <row r="82" ht="15.75" customHeight="1" spans="2:29">
      <c r="B82" s="2"/>
      <c r="C82" s="8"/>
      <c r="D82" s="8"/>
      <c r="E82" s="2"/>
      <c r="F82" s="2"/>
      <c r="G82" s="2"/>
      <c r="H82" s="2"/>
      <c r="I82" s="2"/>
      <c r="J82" s="2"/>
      <c r="K82" s="8"/>
      <c r="L82" s="2"/>
      <c r="M82" s="2"/>
      <c r="N82" s="2"/>
      <c r="O82" s="2"/>
      <c r="P82" s="2"/>
      <c r="Q82" s="2"/>
      <c r="R82" s="2"/>
      <c r="S82" s="2"/>
      <c r="T82" s="2"/>
      <c r="U82" s="2"/>
      <c r="V82" s="2"/>
      <c r="W82" s="2"/>
      <c r="X82" s="2"/>
      <c r="Y82" s="2"/>
      <c r="Z82" s="2"/>
      <c r="AA82" s="2"/>
      <c r="AB82" s="2"/>
      <c r="AC82" s="2"/>
    </row>
    <row r="83" ht="15.75" customHeight="1" spans="2:29">
      <c r="B83" s="2"/>
      <c r="C83" s="8"/>
      <c r="D83" s="8"/>
      <c r="E83" s="2"/>
      <c r="F83" s="2"/>
      <c r="G83" s="2"/>
      <c r="H83" s="2"/>
      <c r="I83" s="2"/>
      <c r="J83" s="2"/>
      <c r="K83" s="8"/>
      <c r="L83" s="2"/>
      <c r="M83" s="2"/>
      <c r="N83" s="2"/>
      <c r="O83" s="2"/>
      <c r="P83" s="2"/>
      <c r="Q83" s="2"/>
      <c r="R83" s="2"/>
      <c r="S83" s="2"/>
      <c r="T83" s="2"/>
      <c r="U83" s="2"/>
      <c r="V83" s="2"/>
      <c r="W83" s="2"/>
      <c r="X83" s="2"/>
      <c r="Y83" s="2"/>
      <c r="Z83" s="2"/>
      <c r="AA83" s="2"/>
      <c r="AB83" s="2"/>
      <c r="AC83" s="2"/>
    </row>
    <row r="84" ht="15.75" customHeight="1" spans="2:29">
      <c r="B84" s="2"/>
      <c r="C84" s="8"/>
      <c r="D84" s="8"/>
      <c r="E84" s="2"/>
      <c r="F84" s="2"/>
      <c r="G84" s="2"/>
      <c r="H84" s="2"/>
      <c r="I84" s="2"/>
      <c r="J84" s="2"/>
      <c r="K84" s="8"/>
      <c r="L84" s="2"/>
      <c r="M84" s="2"/>
      <c r="N84" s="2"/>
      <c r="O84" s="2"/>
      <c r="P84" s="2"/>
      <c r="Q84" s="2"/>
      <c r="R84" s="2"/>
      <c r="S84" s="2"/>
      <c r="T84" s="2"/>
      <c r="U84" s="2"/>
      <c r="V84" s="2"/>
      <c r="W84" s="2"/>
      <c r="X84" s="2"/>
      <c r="Y84" s="2"/>
      <c r="Z84" s="2"/>
      <c r="AA84" s="2"/>
      <c r="AB84" s="2"/>
      <c r="AC84" s="2"/>
    </row>
    <row r="85" ht="15.75" customHeight="1" spans="2:29">
      <c r="B85" s="2"/>
      <c r="C85" s="8"/>
      <c r="D85" s="8"/>
      <c r="E85" s="2"/>
      <c r="F85" s="2"/>
      <c r="G85" s="2"/>
      <c r="H85" s="2"/>
      <c r="I85" s="2"/>
      <c r="J85" s="2"/>
      <c r="K85" s="8"/>
      <c r="L85" s="2"/>
      <c r="M85" s="2"/>
      <c r="N85" s="2"/>
      <c r="O85" s="2"/>
      <c r="P85" s="2"/>
      <c r="Q85" s="2"/>
      <c r="R85" s="2"/>
      <c r="S85" s="2"/>
      <c r="T85" s="2"/>
      <c r="U85" s="2"/>
      <c r="V85" s="2"/>
      <c r="W85" s="2"/>
      <c r="X85" s="2"/>
      <c r="Y85" s="2"/>
      <c r="Z85" s="2"/>
      <c r="AA85" s="2"/>
      <c r="AB85" s="2"/>
      <c r="AC85" s="2"/>
    </row>
    <row r="86" ht="15.75" customHeight="1" spans="2:29">
      <c r="B86" s="2"/>
      <c r="C86" s="8"/>
      <c r="D86" s="8"/>
      <c r="E86" s="2"/>
      <c r="F86" s="2"/>
      <c r="G86" s="2"/>
      <c r="H86" s="2"/>
      <c r="I86" s="2"/>
      <c r="J86" s="2"/>
      <c r="K86" s="8"/>
      <c r="L86" s="2"/>
      <c r="M86" s="2"/>
      <c r="N86" s="2"/>
      <c r="O86" s="2"/>
      <c r="P86" s="2"/>
      <c r="Q86" s="2"/>
      <c r="R86" s="2"/>
      <c r="S86" s="2"/>
      <c r="T86" s="2"/>
      <c r="U86" s="2"/>
      <c r="V86" s="2"/>
      <c r="W86" s="2"/>
      <c r="X86" s="2"/>
      <c r="Y86" s="2"/>
      <c r="Z86" s="2"/>
      <c r="AA86" s="2"/>
      <c r="AB86" s="2"/>
      <c r="AC86" s="2"/>
    </row>
    <row r="87" ht="15.75" customHeight="1" spans="2:29">
      <c r="B87" s="2"/>
      <c r="C87" s="8"/>
      <c r="D87" s="8"/>
      <c r="E87" s="2"/>
      <c r="F87" s="2"/>
      <c r="G87" s="2"/>
      <c r="H87" s="2"/>
      <c r="I87" s="2"/>
      <c r="J87" s="2"/>
      <c r="K87" s="8"/>
      <c r="L87" s="2"/>
      <c r="M87" s="2"/>
      <c r="N87" s="2"/>
      <c r="O87" s="2"/>
      <c r="P87" s="2"/>
      <c r="Q87" s="2"/>
      <c r="R87" s="2"/>
      <c r="S87" s="2"/>
      <c r="T87" s="2"/>
      <c r="U87" s="2"/>
      <c r="V87" s="2"/>
      <c r="W87" s="2"/>
      <c r="X87" s="2"/>
      <c r="Y87" s="2"/>
      <c r="Z87" s="2"/>
      <c r="AA87" s="2"/>
      <c r="AB87" s="2"/>
      <c r="AC87" s="2"/>
    </row>
    <row r="88" ht="15.75" customHeight="1" spans="2:29">
      <c r="B88" s="2"/>
      <c r="C88" s="8"/>
      <c r="D88" s="8"/>
      <c r="E88" s="2"/>
      <c r="F88" s="2"/>
      <c r="G88" s="2"/>
      <c r="H88" s="2"/>
      <c r="I88" s="2"/>
      <c r="J88" s="2"/>
      <c r="K88" s="8"/>
      <c r="L88" s="2"/>
      <c r="M88" s="2"/>
      <c r="N88" s="2"/>
      <c r="O88" s="2"/>
      <c r="P88" s="2"/>
      <c r="Q88" s="2"/>
      <c r="R88" s="2"/>
      <c r="S88" s="2"/>
      <c r="T88" s="2"/>
      <c r="U88" s="2"/>
      <c r="V88" s="2"/>
      <c r="W88" s="2"/>
      <c r="X88" s="2"/>
      <c r="Y88" s="2"/>
      <c r="Z88" s="2"/>
      <c r="AA88" s="2"/>
      <c r="AB88" s="2"/>
      <c r="AC88" s="2"/>
    </row>
    <row r="89" ht="15.75" customHeight="1" spans="2:29">
      <c r="B89" s="2"/>
      <c r="C89" s="8"/>
      <c r="D89" s="8"/>
      <c r="E89" s="2"/>
      <c r="F89" s="2"/>
      <c r="G89" s="2"/>
      <c r="H89" s="2"/>
      <c r="I89" s="2"/>
      <c r="J89" s="2"/>
      <c r="K89" s="8"/>
      <c r="L89" s="2"/>
      <c r="M89" s="2"/>
      <c r="N89" s="2"/>
      <c r="O89" s="2"/>
      <c r="P89" s="2"/>
      <c r="Q89" s="2"/>
      <c r="R89" s="2"/>
      <c r="S89" s="2"/>
      <c r="T89" s="2"/>
      <c r="U89" s="2"/>
      <c r="V89" s="2"/>
      <c r="W89" s="2"/>
      <c r="X89" s="2"/>
      <c r="Y89" s="2"/>
      <c r="Z89" s="2"/>
      <c r="AA89" s="2"/>
      <c r="AB89" s="2"/>
      <c r="AC89" s="2"/>
    </row>
    <row r="90" ht="15.75" customHeight="1" spans="2:29">
      <c r="B90" s="2"/>
      <c r="C90" s="8"/>
      <c r="D90" s="8"/>
      <c r="E90" s="2"/>
      <c r="F90" s="2"/>
      <c r="G90" s="2"/>
      <c r="H90" s="2"/>
      <c r="I90" s="2"/>
      <c r="J90" s="2"/>
      <c r="K90" s="8"/>
      <c r="L90" s="2"/>
      <c r="M90" s="2"/>
      <c r="N90" s="2"/>
      <c r="O90" s="2"/>
      <c r="P90" s="2"/>
      <c r="Q90" s="2"/>
      <c r="R90" s="2"/>
      <c r="S90" s="2"/>
      <c r="T90" s="2"/>
      <c r="U90" s="2"/>
      <c r="V90" s="2"/>
      <c r="W90" s="2"/>
      <c r="X90" s="2"/>
      <c r="Y90" s="2"/>
      <c r="Z90" s="2"/>
      <c r="AA90" s="2"/>
      <c r="AB90" s="2"/>
      <c r="AC90" s="2"/>
    </row>
    <row r="91" ht="15.75" customHeight="1" spans="2:29">
      <c r="B91" s="2"/>
      <c r="C91" s="8"/>
      <c r="D91" s="8"/>
      <c r="E91" s="2"/>
      <c r="F91" s="2"/>
      <c r="G91" s="2"/>
      <c r="H91" s="2"/>
      <c r="I91" s="2"/>
      <c r="J91" s="2"/>
      <c r="K91" s="8"/>
      <c r="L91" s="2"/>
      <c r="M91" s="2"/>
      <c r="N91" s="2"/>
      <c r="O91" s="2"/>
      <c r="P91" s="2"/>
      <c r="Q91" s="2"/>
      <c r="R91" s="2"/>
      <c r="S91" s="2"/>
      <c r="T91" s="2"/>
      <c r="U91" s="2"/>
      <c r="V91" s="2"/>
      <c r="W91" s="2"/>
      <c r="X91" s="2"/>
      <c r="Y91" s="2"/>
      <c r="Z91" s="2"/>
      <c r="AA91" s="2"/>
      <c r="AB91" s="2"/>
      <c r="AC91" s="2"/>
    </row>
    <row r="92" ht="15.75" customHeight="1" spans="2:29">
      <c r="B92" s="2"/>
      <c r="C92" s="8"/>
      <c r="D92" s="8"/>
      <c r="E92" s="2"/>
      <c r="F92" s="2"/>
      <c r="G92" s="2"/>
      <c r="H92" s="2"/>
      <c r="I92" s="2"/>
      <c r="J92" s="2"/>
      <c r="K92" s="8"/>
      <c r="L92" s="2"/>
      <c r="M92" s="2"/>
      <c r="N92" s="2"/>
      <c r="O92" s="2"/>
      <c r="P92" s="2"/>
      <c r="Q92" s="2"/>
      <c r="R92" s="2"/>
      <c r="S92" s="2"/>
      <c r="T92" s="2"/>
      <c r="U92" s="2"/>
      <c r="V92" s="2"/>
      <c r="W92" s="2"/>
      <c r="X92" s="2"/>
      <c r="Y92" s="2"/>
      <c r="Z92" s="2"/>
      <c r="AA92" s="2"/>
      <c r="AB92" s="2"/>
      <c r="AC92" s="2"/>
    </row>
    <row r="93" ht="15.75" customHeight="1" spans="2:29">
      <c r="B93" s="2"/>
      <c r="C93" s="8"/>
      <c r="D93" s="8"/>
      <c r="E93" s="2"/>
      <c r="F93" s="2"/>
      <c r="G93" s="2"/>
      <c r="H93" s="2"/>
      <c r="I93" s="2"/>
      <c r="J93" s="2"/>
      <c r="K93" s="8"/>
      <c r="L93" s="2"/>
      <c r="M93" s="2"/>
      <c r="N93" s="2"/>
      <c r="O93" s="2"/>
      <c r="P93" s="2"/>
      <c r="Q93" s="2"/>
      <c r="R93" s="2"/>
      <c r="S93" s="2"/>
      <c r="T93" s="2"/>
      <c r="U93" s="2"/>
      <c r="V93" s="2"/>
      <c r="W93" s="2"/>
      <c r="X93" s="2"/>
      <c r="Y93" s="2"/>
      <c r="Z93" s="2"/>
      <c r="AA93" s="2"/>
      <c r="AB93" s="2"/>
      <c r="AC93" s="2"/>
    </row>
    <row r="94" ht="15.75" customHeight="1" spans="2:29">
      <c r="B94" s="2"/>
      <c r="C94" s="8"/>
      <c r="D94" s="8"/>
      <c r="E94" s="2"/>
      <c r="F94" s="2"/>
      <c r="G94" s="2"/>
      <c r="H94" s="2"/>
      <c r="I94" s="2"/>
      <c r="J94" s="2"/>
      <c r="K94" s="8"/>
      <c r="L94" s="2"/>
      <c r="M94" s="2"/>
      <c r="N94" s="2"/>
      <c r="O94" s="2"/>
      <c r="P94" s="2"/>
      <c r="Q94" s="2"/>
      <c r="R94" s="2"/>
      <c r="S94" s="2"/>
      <c r="T94" s="2"/>
      <c r="U94" s="2"/>
      <c r="V94" s="2"/>
      <c r="W94" s="2"/>
      <c r="X94" s="2"/>
      <c r="Y94" s="2"/>
      <c r="Z94" s="2"/>
      <c r="AA94" s="2"/>
      <c r="AB94" s="2"/>
      <c r="AC94" s="2"/>
    </row>
    <row r="95" ht="15.75" customHeight="1" spans="2:29">
      <c r="B95" s="2"/>
      <c r="C95" s="8"/>
      <c r="D95" s="8"/>
      <c r="E95" s="2"/>
      <c r="F95" s="2"/>
      <c r="G95" s="2"/>
      <c r="H95" s="2"/>
      <c r="I95" s="2"/>
      <c r="J95" s="2"/>
      <c r="K95" s="8"/>
      <c r="L95" s="2"/>
      <c r="M95" s="2"/>
      <c r="N95" s="2"/>
      <c r="O95" s="2"/>
      <c r="P95" s="2"/>
      <c r="Q95" s="2"/>
      <c r="R95" s="2"/>
      <c r="S95" s="2"/>
      <c r="T95" s="2"/>
      <c r="U95" s="2"/>
      <c r="V95" s="2"/>
      <c r="W95" s="2"/>
      <c r="X95" s="2"/>
      <c r="Y95" s="2"/>
      <c r="Z95" s="2"/>
      <c r="AA95" s="2"/>
      <c r="AB95" s="2"/>
      <c r="AC95" s="2"/>
    </row>
    <row r="96" ht="15.75" customHeight="1" spans="2:29">
      <c r="B96" s="2"/>
      <c r="C96" s="8"/>
      <c r="D96" s="8"/>
      <c r="E96" s="2"/>
      <c r="F96" s="2"/>
      <c r="G96" s="2"/>
      <c r="H96" s="2"/>
      <c r="I96" s="2"/>
      <c r="J96" s="2"/>
      <c r="K96" s="8"/>
      <c r="L96" s="2"/>
      <c r="M96" s="2"/>
      <c r="N96" s="2"/>
      <c r="O96" s="2"/>
      <c r="P96" s="2"/>
      <c r="Q96" s="2"/>
      <c r="R96" s="2"/>
      <c r="S96" s="2"/>
      <c r="T96" s="2"/>
      <c r="U96" s="2"/>
      <c r="V96" s="2"/>
      <c r="W96" s="2"/>
      <c r="X96" s="2"/>
      <c r="Y96" s="2"/>
      <c r="Z96" s="2"/>
      <c r="AA96" s="2"/>
      <c r="AB96" s="2"/>
      <c r="AC96" s="2"/>
    </row>
    <row r="97" ht="15.75" customHeight="1" spans="2:29">
      <c r="B97" s="2"/>
      <c r="C97" s="8"/>
      <c r="D97" s="8"/>
      <c r="E97" s="2"/>
      <c r="F97" s="2"/>
      <c r="G97" s="2"/>
      <c r="H97" s="2"/>
      <c r="I97" s="2"/>
      <c r="J97" s="2"/>
      <c r="K97" s="8"/>
      <c r="L97" s="2"/>
      <c r="M97" s="2"/>
      <c r="N97" s="2"/>
      <c r="O97" s="2"/>
      <c r="P97" s="2"/>
      <c r="Q97" s="2"/>
      <c r="R97" s="2"/>
      <c r="S97" s="2"/>
      <c r="T97" s="2"/>
      <c r="U97" s="2"/>
      <c r="V97" s="2"/>
      <c r="W97" s="2"/>
      <c r="X97" s="2"/>
      <c r="Y97" s="2"/>
      <c r="Z97" s="2"/>
      <c r="AA97" s="2"/>
      <c r="AB97" s="2"/>
      <c r="AC97" s="2"/>
    </row>
    <row r="98" ht="15.75" customHeight="1" spans="2:29">
      <c r="B98" s="2"/>
      <c r="C98" s="8"/>
      <c r="D98" s="8"/>
      <c r="E98" s="2"/>
      <c r="F98" s="2"/>
      <c r="G98" s="2"/>
      <c r="H98" s="2"/>
      <c r="I98" s="2"/>
      <c r="J98" s="2"/>
      <c r="K98" s="8"/>
      <c r="L98" s="2"/>
      <c r="M98" s="2"/>
      <c r="N98" s="2"/>
      <c r="O98" s="2"/>
      <c r="P98" s="2"/>
      <c r="Q98" s="2"/>
      <c r="R98" s="2"/>
      <c r="S98" s="2"/>
      <c r="T98" s="2"/>
      <c r="U98" s="2"/>
      <c r="V98" s="2"/>
      <c r="W98" s="2"/>
      <c r="X98" s="2"/>
      <c r="Y98" s="2"/>
      <c r="Z98" s="2"/>
      <c r="AA98" s="2"/>
      <c r="AB98" s="2"/>
      <c r="AC98" s="2"/>
    </row>
    <row r="99" ht="15.75" customHeight="1" spans="2:29">
      <c r="B99" s="2"/>
      <c r="C99" s="8"/>
      <c r="D99" s="8"/>
      <c r="E99" s="2"/>
      <c r="F99" s="2"/>
      <c r="G99" s="2"/>
      <c r="H99" s="2"/>
      <c r="I99" s="2"/>
      <c r="J99" s="2"/>
      <c r="K99" s="8"/>
      <c r="L99" s="2"/>
      <c r="M99" s="2"/>
      <c r="N99" s="2"/>
      <c r="O99" s="2"/>
      <c r="P99" s="2"/>
      <c r="Q99" s="2"/>
      <c r="R99" s="2"/>
      <c r="S99" s="2"/>
      <c r="T99" s="2"/>
      <c r="U99" s="2"/>
      <c r="V99" s="2"/>
      <c r="W99" s="2"/>
      <c r="X99" s="2"/>
      <c r="Y99" s="2"/>
      <c r="Z99" s="2"/>
      <c r="AA99" s="2"/>
      <c r="AB99" s="2"/>
      <c r="AC99" s="2"/>
    </row>
    <row r="100" ht="15.75" customHeight="1" spans="2:29">
      <c r="B100" s="2"/>
      <c r="C100" s="8"/>
      <c r="D100" s="8"/>
      <c r="E100" s="2"/>
      <c r="F100" s="2"/>
      <c r="G100" s="2"/>
      <c r="H100" s="2"/>
      <c r="I100" s="2"/>
      <c r="J100" s="2"/>
      <c r="K100" s="8"/>
      <c r="L100" s="2"/>
      <c r="M100" s="2"/>
      <c r="N100" s="2"/>
      <c r="O100" s="2"/>
      <c r="P100" s="2"/>
      <c r="Q100" s="2"/>
      <c r="R100" s="2"/>
      <c r="S100" s="2"/>
      <c r="T100" s="2"/>
      <c r="U100" s="2"/>
      <c r="V100" s="2"/>
      <c r="W100" s="2"/>
      <c r="X100" s="2"/>
      <c r="Y100" s="2"/>
      <c r="Z100" s="2"/>
      <c r="AA100" s="2"/>
      <c r="AB100" s="2"/>
      <c r="AC100" s="2"/>
    </row>
    <row r="101" ht="15.75" customHeight="1" spans="2:29">
      <c r="B101" s="2"/>
      <c r="C101" s="8"/>
      <c r="D101" s="8"/>
      <c r="E101" s="2"/>
      <c r="F101" s="2"/>
      <c r="G101" s="2"/>
      <c r="H101" s="2"/>
      <c r="I101" s="2"/>
      <c r="J101" s="2"/>
      <c r="K101" s="8"/>
      <c r="L101" s="2"/>
      <c r="M101" s="2"/>
      <c r="N101" s="2"/>
      <c r="O101" s="2"/>
      <c r="P101" s="2"/>
      <c r="Q101" s="2"/>
      <c r="R101" s="2"/>
      <c r="S101" s="2"/>
      <c r="T101" s="2"/>
      <c r="U101" s="2"/>
      <c r="V101" s="2"/>
      <c r="W101" s="2"/>
      <c r="X101" s="2"/>
      <c r="Y101" s="2"/>
      <c r="Z101" s="2"/>
      <c r="AA101" s="2"/>
      <c r="AB101" s="2"/>
      <c r="AC101" s="2"/>
    </row>
    <row r="102" ht="15.75" customHeight="1" spans="2:29">
      <c r="B102" s="2"/>
      <c r="C102" s="8"/>
      <c r="D102" s="8"/>
      <c r="E102" s="2"/>
      <c r="F102" s="2"/>
      <c r="G102" s="2"/>
      <c r="H102" s="2"/>
      <c r="I102" s="2"/>
      <c r="J102" s="2"/>
      <c r="K102" s="8"/>
      <c r="L102" s="2"/>
      <c r="M102" s="2"/>
      <c r="N102" s="2"/>
      <c r="O102" s="2"/>
      <c r="P102" s="2"/>
      <c r="Q102" s="2"/>
      <c r="R102" s="2"/>
      <c r="S102" s="2"/>
      <c r="T102" s="2"/>
      <c r="U102" s="2"/>
      <c r="V102" s="2"/>
      <c r="W102" s="2"/>
      <c r="X102" s="2"/>
      <c r="Y102" s="2"/>
      <c r="Z102" s="2"/>
      <c r="AA102" s="2"/>
      <c r="AB102" s="2"/>
      <c r="AC102" s="2"/>
    </row>
    <row r="103" ht="15.75" customHeight="1" spans="2:29">
      <c r="B103" s="2"/>
      <c r="C103" s="8"/>
      <c r="D103" s="8"/>
      <c r="E103" s="2"/>
      <c r="F103" s="2"/>
      <c r="G103" s="2"/>
      <c r="H103" s="2"/>
      <c r="I103" s="2"/>
      <c r="J103" s="2"/>
      <c r="K103" s="8"/>
      <c r="L103" s="2"/>
      <c r="M103" s="2"/>
      <c r="N103" s="2"/>
      <c r="O103" s="2"/>
      <c r="P103" s="2"/>
      <c r="Q103" s="2"/>
      <c r="R103" s="2"/>
      <c r="S103" s="2"/>
      <c r="T103" s="2"/>
      <c r="U103" s="2"/>
      <c r="V103" s="2"/>
      <c r="W103" s="2"/>
      <c r="X103" s="2"/>
      <c r="Y103" s="2"/>
      <c r="Z103" s="2"/>
      <c r="AA103" s="2"/>
      <c r="AB103" s="2"/>
      <c r="AC103" s="2"/>
    </row>
    <row r="104" ht="15.75" customHeight="1" spans="2:29">
      <c r="B104" s="2"/>
      <c r="C104" s="8"/>
      <c r="D104" s="8"/>
      <c r="E104" s="2"/>
      <c r="F104" s="2"/>
      <c r="G104" s="2"/>
      <c r="H104" s="2"/>
      <c r="I104" s="2"/>
      <c r="J104" s="2"/>
      <c r="K104" s="8"/>
      <c r="L104" s="2"/>
      <c r="M104" s="2"/>
      <c r="N104" s="2"/>
      <c r="O104" s="2"/>
      <c r="P104" s="2"/>
      <c r="Q104" s="2"/>
      <c r="R104" s="2"/>
      <c r="S104" s="2"/>
      <c r="T104" s="2"/>
      <c r="U104" s="2"/>
      <c r="V104" s="2"/>
      <c r="W104" s="2"/>
      <c r="X104" s="2"/>
      <c r="Y104" s="2"/>
      <c r="Z104" s="2"/>
      <c r="AA104" s="2"/>
      <c r="AB104" s="2"/>
      <c r="AC104" s="2"/>
    </row>
    <row r="105" ht="15.75" customHeight="1" spans="2:29">
      <c r="B105" s="2"/>
      <c r="C105" s="8"/>
      <c r="D105" s="8"/>
      <c r="E105" s="2"/>
      <c r="F105" s="2"/>
      <c r="G105" s="2"/>
      <c r="H105" s="2"/>
      <c r="I105" s="2"/>
      <c r="J105" s="2"/>
      <c r="K105" s="8"/>
      <c r="L105" s="2"/>
      <c r="M105" s="2"/>
      <c r="N105" s="2"/>
      <c r="O105" s="2"/>
      <c r="P105" s="2"/>
      <c r="Q105" s="2"/>
      <c r="R105" s="2"/>
      <c r="S105" s="2"/>
      <c r="T105" s="2"/>
      <c r="U105" s="2"/>
      <c r="V105" s="2"/>
      <c r="W105" s="2"/>
      <c r="X105" s="2"/>
      <c r="Y105" s="2"/>
      <c r="Z105" s="2"/>
      <c r="AA105" s="2"/>
      <c r="AB105" s="2"/>
      <c r="AC105" s="2"/>
    </row>
    <row r="106" ht="15.75" customHeight="1" spans="2:29">
      <c r="B106" s="2"/>
      <c r="C106" s="8"/>
      <c r="D106" s="8"/>
      <c r="E106" s="2"/>
      <c r="F106" s="2"/>
      <c r="G106" s="2"/>
      <c r="H106" s="2"/>
      <c r="I106" s="2"/>
      <c r="J106" s="2"/>
      <c r="K106" s="8"/>
      <c r="L106" s="2"/>
      <c r="M106" s="2"/>
      <c r="N106" s="2"/>
      <c r="O106" s="2"/>
      <c r="P106" s="2"/>
      <c r="Q106" s="2"/>
      <c r="R106" s="2"/>
      <c r="S106" s="2"/>
      <c r="T106" s="2"/>
      <c r="U106" s="2"/>
      <c r="V106" s="2"/>
      <c r="W106" s="2"/>
      <c r="X106" s="2"/>
      <c r="Y106" s="2"/>
      <c r="Z106" s="2"/>
      <c r="AA106" s="2"/>
      <c r="AB106" s="2"/>
      <c r="AC106" s="2"/>
    </row>
    <row r="107" ht="15.75" customHeight="1" spans="2:29">
      <c r="B107" s="2"/>
      <c r="C107" s="8"/>
      <c r="D107" s="8"/>
      <c r="E107" s="2"/>
      <c r="F107" s="2"/>
      <c r="G107" s="2"/>
      <c r="H107" s="2"/>
      <c r="I107" s="2"/>
      <c r="J107" s="2"/>
      <c r="K107" s="8"/>
      <c r="L107" s="2"/>
      <c r="M107" s="2"/>
      <c r="N107" s="2"/>
      <c r="O107" s="2"/>
      <c r="P107" s="2"/>
      <c r="Q107" s="2"/>
      <c r="R107" s="2"/>
      <c r="S107" s="2"/>
      <c r="T107" s="2"/>
      <c r="U107" s="2"/>
      <c r="V107" s="2"/>
      <c r="W107" s="2"/>
      <c r="X107" s="2"/>
      <c r="Y107" s="2"/>
      <c r="Z107" s="2"/>
      <c r="AA107" s="2"/>
      <c r="AB107" s="2"/>
      <c r="AC107" s="2"/>
    </row>
    <row r="108" ht="15.75" customHeight="1" spans="2:29">
      <c r="B108" s="2"/>
      <c r="C108" s="8"/>
      <c r="D108" s="8"/>
      <c r="E108" s="2"/>
      <c r="F108" s="2"/>
      <c r="G108" s="2"/>
      <c r="H108" s="2"/>
      <c r="I108" s="2"/>
      <c r="J108" s="2"/>
      <c r="K108" s="8"/>
      <c r="L108" s="2"/>
      <c r="M108" s="2"/>
      <c r="N108" s="2"/>
      <c r="O108" s="2"/>
      <c r="P108" s="2"/>
      <c r="Q108" s="2"/>
      <c r="R108" s="2"/>
      <c r="S108" s="2"/>
      <c r="T108" s="2"/>
      <c r="U108" s="2"/>
      <c r="V108" s="2"/>
      <c r="W108" s="2"/>
      <c r="X108" s="2"/>
      <c r="Y108" s="2"/>
      <c r="Z108" s="2"/>
      <c r="AA108" s="2"/>
      <c r="AB108" s="2"/>
      <c r="AC108" s="2"/>
    </row>
    <row r="109" ht="15.75" customHeight="1" spans="2:29">
      <c r="B109" s="2"/>
      <c r="C109" s="8"/>
      <c r="D109" s="8"/>
      <c r="E109" s="2"/>
      <c r="F109" s="2"/>
      <c r="G109" s="2"/>
      <c r="H109" s="2"/>
      <c r="I109" s="2"/>
      <c r="J109" s="2"/>
      <c r="K109" s="8"/>
      <c r="L109" s="2"/>
      <c r="M109" s="2"/>
      <c r="N109" s="2"/>
      <c r="O109" s="2"/>
      <c r="P109" s="2"/>
      <c r="Q109" s="2"/>
      <c r="R109" s="2"/>
      <c r="S109" s="2"/>
      <c r="T109" s="2"/>
      <c r="U109" s="2"/>
      <c r="V109" s="2"/>
      <c r="W109" s="2"/>
      <c r="X109" s="2"/>
      <c r="Y109" s="2"/>
      <c r="Z109" s="2"/>
      <c r="AA109" s="2"/>
      <c r="AB109" s="2"/>
      <c r="AC109" s="2"/>
    </row>
    <row r="110" ht="15.75" customHeight="1" spans="2:29">
      <c r="B110" s="2"/>
      <c r="C110" s="8"/>
      <c r="D110" s="8"/>
      <c r="E110" s="2"/>
      <c r="F110" s="2"/>
      <c r="G110" s="2"/>
      <c r="H110" s="2"/>
      <c r="I110" s="2"/>
      <c r="J110" s="2"/>
      <c r="K110" s="8"/>
      <c r="L110" s="2"/>
      <c r="M110" s="2"/>
      <c r="N110" s="2"/>
      <c r="O110" s="2"/>
      <c r="P110" s="2"/>
      <c r="Q110" s="2"/>
      <c r="R110" s="2"/>
      <c r="S110" s="2"/>
      <c r="T110" s="2"/>
      <c r="U110" s="2"/>
      <c r="V110" s="2"/>
      <c r="W110" s="2"/>
      <c r="X110" s="2"/>
      <c r="Y110" s="2"/>
      <c r="Z110" s="2"/>
      <c r="AA110" s="2"/>
      <c r="AB110" s="2"/>
      <c r="AC110" s="2"/>
    </row>
    <row r="111" ht="15.75" customHeight="1" spans="2:29">
      <c r="B111" s="2"/>
      <c r="C111" s="8"/>
      <c r="D111" s="8"/>
      <c r="E111" s="2"/>
      <c r="F111" s="2"/>
      <c r="G111" s="2"/>
      <c r="H111" s="2"/>
      <c r="I111" s="2"/>
      <c r="J111" s="2"/>
      <c r="K111" s="8"/>
      <c r="L111" s="2"/>
      <c r="M111" s="2"/>
      <c r="N111" s="2"/>
      <c r="O111" s="2"/>
      <c r="P111" s="2"/>
      <c r="Q111" s="2"/>
      <c r="R111" s="2"/>
      <c r="S111" s="2"/>
      <c r="T111" s="2"/>
      <c r="U111" s="2"/>
      <c r="V111" s="2"/>
      <c r="W111" s="2"/>
      <c r="X111" s="2"/>
      <c r="Y111" s="2"/>
      <c r="Z111" s="2"/>
      <c r="AA111" s="2"/>
      <c r="AB111" s="2"/>
      <c r="AC111" s="2"/>
    </row>
    <row r="112" ht="15.75" customHeight="1" spans="2:29">
      <c r="B112" s="2"/>
      <c r="C112" s="8"/>
      <c r="D112" s="8"/>
      <c r="E112" s="2"/>
      <c r="F112" s="2"/>
      <c r="G112" s="2"/>
      <c r="H112" s="2"/>
      <c r="I112" s="2"/>
      <c r="J112" s="2"/>
      <c r="K112" s="8"/>
      <c r="L112" s="2"/>
      <c r="M112" s="2"/>
      <c r="N112" s="2"/>
      <c r="O112" s="2"/>
      <c r="P112" s="2"/>
      <c r="Q112" s="2"/>
      <c r="R112" s="2"/>
      <c r="S112" s="2"/>
      <c r="T112" s="2"/>
      <c r="U112" s="2"/>
      <c r="V112" s="2"/>
      <c r="W112" s="2"/>
      <c r="X112" s="2"/>
      <c r="Y112" s="2"/>
      <c r="Z112" s="2"/>
      <c r="AA112" s="2"/>
      <c r="AB112" s="2"/>
      <c r="AC112" s="2"/>
    </row>
    <row r="113" ht="15.75" customHeight="1" spans="2:29">
      <c r="B113" s="2"/>
      <c r="C113" s="8"/>
      <c r="D113" s="8"/>
      <c r="E113" s="2"/>
      <c r="F113" s="2"/>
      <c r="G113" s="2"/>
      <c r="H113" s="2"/>
      <c r="I113" s="2"/>
      <c r="J113" s="2"/>
      <c r="K113" s="8"/>
      <c r="L113" s="2"/>
      <c r="M113" s="2"/>
      <c r="N113" s="2"/>
      <c r="O113" s="2"/>
      <c r="P113" s="2"/>
      <c r="Q113" s="2"/>
      <c r="R113" s="2"/>
      <c r="S113" s="2"/>
      <c r="T113" s="2"/>
      <c r="U113" s="2"/>
      <c r="V113" s="2"/>
      <c r="W113" s="2"/>
      <c r="X113" s="2"/>
      <c r="Y113" s="2"/>
      <c r="Z113" s="2"/>
      <c r="AA113" s="2"/>
      <c r="AB113" s="2"/>
      <c r="AC113" s="2"/>
    </row>
    <row r="114" ht="15.75" customHeight="1" spans="2:29">
      <c r="B114" s="2"/>
      <c r="C114" s="8"/>
      <c r="D114" s="8"/>
      <c r="E114" s="2"/>
      <c r="F114" s="2"/>
      <c r="G114" s="2"/>
      <c r="H114" s="2"/>
      <c r="I114" s="2"/>
      <c r="J114" s="2"/>
      <c r="K114" s="8"/>
      <c r="L114" s="2"/>
      <c r="M114" s="2"/>
      <c r="N114" s="2"/>
      <c r="O114" s="2"/>
      <c r="P114" s="2"/>
      <c r="Q114" s="2"/>
      <c r="R114" s="2"/>
      <c r="S114" s="2"/>
      <c r="T114" s="2"/>
      <c r="U114" s="2"/>
      <c r="V114" s="2"/>
      <c r="W114" s="2"/>
      <c r="X114" s="2"/>
      <c r="Y114" s="2"/>
      <c r="Z114" s="2"/>
      <c r="AA114" s="2"/>
      <c r="AB114" s="2"/>
      <c r="AC114" s="2"/>
    </row>
    <row r="115" ht="15.75" customHeight="1" spans="2:29">
      <c r="B115" s="2"/>
      <c r="C115" s="8"/>
      <c r="D115" s="8"/>
      <c r="E115" s="2"/>
      <c r="F115" s="2"/>
      <c r="G115" s="2"/>
      <c r="H115" s="2"/>
      <c r="I115" s="2"/>
      <c r="J115" s="2"/>
      <c r="K115" s="8"/>
      <c r="L115" s="2"/>
      <c r="M115" s="2"/>
      <c r="N115" s="2"/>
      <c r="O115" s="2"/>
      <c r="P115" s="2"/>
      <c r="Q115" s="2"/>
      <c r="R115" s="2"/>
      <c r="S115" s="2"/>
      <c r="T115" s="2"/>
      <c r="U115" s="2"/>
      <c r="V115" s="2"/>
      <c r="W115" s="2"/>
      <c r="X115" s="2"/>
      <c r="Y115" s="2"/>
      <c r="Z115" s="2"/>
      <c r="AA115" s="2"/>
      <c r="AB115" s="2"/>
      <c r="AC115" s="2"/>
    </row>
    <row r="116" ht="15.75" customHeight="1" spans="2:29">
      <c r="B116" s="2"/>
      <c r="C116" s="8"/>
      <c r="D116" s="8"/>
      <c r="E116" s="2"/>
      <c r="F116" s="2"/>
      <c r="G116" s="2"/>
      <c r="H116" s="2"/>
      <c r="I116" s="2"/>
      <c r="J116" s="2"/>
      <c r="K116" s="8"/>
      <c r="L116" s="2"/>
      <c r="M116" s="2"/>
      <c r="N116" s="2"/>
      <c r="O116" s="2"/>
      <c r="P116" s="2"/>
      <c r="Q116" s="2"/>
      <c r="R116" s="2"/>
      <c r="S116" s="2"/>
      <c r="T116" s="2"/>
      <c r="U116" s="2"/>
      <c r="V116" s="2"/>
      <c r="W116" s="2"/>
      <c r="X116" s="2"/>
      <c r="Y116" s="2"/>
      <c r="Z116" s="2"/>
      <c r="AA116" s="2"/>
      <c r="AB116" s="2"/>
      <c r="AC116" s="2"/>
    </row>
    <row r="117" ht="15.75" customHeight="1" spans="2:29">
      <c r="B117" s="2"/>
      <c r="C117" s="8"/>
      <c r="D117" s="8"/>
      <c r="E117" s="2"/>
      <c r="F117" s="2"/>
      <c r="G117" s="2"/>
      <c r="H117" s="2"/>
      <c r="I117" s="2"/>
      <c r="J117" s="2"/>
      <c r="K117" s="8"/>
      <c r="L117" s="2"/>
      <c r="M117" s="2"/>
      <c r="N117" s="2"/>
      <c r="O117" s="2"/>
      <c r="P117" s="2"/>
      <c r="Q117" s="2"/>
      <c r="R117" s="2"/>
      <c r="S117" s="2"/>
      <c r="T117" s="2"/>
      <c r="U117" s="2"/>
      <c r="V117" s="2"/>
      <c r="W117" s="2"/>
      <c r="X117" s="2"/>
      <c r="Y117" s="2"/>
      <c r="Z117" s="2"/>
      <c r="AA117" s="2"/>
      <c r="AB117" s="2"/>
      <c r="AC117" s="2"/>
    </row>
    <row r="118" ht="15.75" customHeight="1" spans="2:29">
      <c r="B118" s="2"/>
      <c r="C118" s="8"/>
      <c r="D118" s="8"/>
      <c r="E118" s="2"/>
      <c r="F118" s="2"/>
      <c r="G118" s="2"/>
      <c r="H118" s="2"/>
      <c r="I118" s="2"/>
      <c r="J118" s="2"/>
      <c r="K118" s="8"/>
      <c r="L118" s="2"/>
      <c r="M118" s="2"/>
      <c r="N118" s="2"/>
      <c r="O118" s="2"/>
      <c r="P118" s="2"/>
      <c r="Q118" s="2"/>
      <c r="R118" s="2"/>
      <c r="S118" s="2"/>
      <c r="T118" s="2"/>
      <c r="U118" s="2"/>
      <c r="V118" s="2"/>
      <c r="W118" s="2"/>
      <c r="X118" s="2"/>
      <c r="Y118" s="2"/>
      <c r="Z118" s="2"/>
      <c r="AA118" s="2"/>
      <c r="AB118" s="2"/>
      <c r="AC118" s="2"/>
    </row>
    <row r="119" ht="15.75" customHeight="1" spans="2:29">
      <c r="B119" s="2"/>
      <c r="C119" s="8"/>
      <c r="D119" s="8"/>
      <c r="E119" s="2"/>
      <c r="F119" s="2"/>
      <c r="G119" s="2"/>
      <c r="H119" s="2"/>
      <c r="I119" s="2"/>
      <c r="J119" s="2"/>
      <c r="K119" s="8"/>
      <c r="L119" s="2"/>
      <c r="M119" s="2"/>
      <c r="N119" s="2"/>
      <c r="O119" s="2"/>
      <c r="P119" s="2"/>
      <c r="Q119" s="2"/>
      <c r="R119" s="2"/>
      <c r="S119" s="2"/>
      <c r="T119" s="2"/>
      <c r="U119" s="2"/>
      <c r="V119" s="2"/>
      <c r="W119" s="2"/>
      <c r="X119" s="2"/>
      <c r="Y119" s="2"/>
      <c r="Z119" s="2"/>
      <c r="AA119" s="2"/>
      <c r="AB119" s="2"/>
      <c r="AC119" s="2"/>
    </row>
    <row r="120" ht="15.75" customHeight="1" spans="2:29">
      <c r="B120" s="2"/>
      <c r="C120" s="8"/>
      <c r="D120" s="8"/>
      <c r="E120" s="2"/>
      <c r="F120" s="2"/>
      <c r="G120" s="2"/>
      <c r="H120" s="2"/>
      <c r="I120" s="2"/>
      <c r="J120" s="2"/>
      <c r="K120" s="8"/>
      <c r="L120" s="2"/>
      <c r="M120" s="2"/>
      <c r="N120" s="2"/>
      <c r="O120" s="2"/>
      <c r="P120" s="2"/>
      <c r="Q120" s="2"/>
      <c r="R120" s="2"/>
      <c r="S120" s="2"/>
      <c r="T120" s="2"/>
      <c r="U120" s="2"/>
      <c r="V120" s="2"/>
      <c r="W120" s="2"/>
      <c r="X120" s="2"/>
      <c r="Y120" s="2"/>
      <c r="Z120" s="2"/>
      <c r="AA120" s="2"/>
      <c r="AB120" s="2"/>
      <c r="AC120" s="2"/>
    </row>
    <row r="121" ht="15.75" customHeight="1" spans="2:29">
      <c r="B121" s="2"/>
      <c r="C121" s="8"/>
      <c r="D121" s="8"/>
      <c r="E121" s="2"/>
      <c r="F121" s="2"/>
      <c r="G121" s="2"/>
      <c r="H121" s="2"/>
      <c r="I121" s="2"/>
      <c r="J121" s="2"/>
      <c r="K121" s="8"/>
      <c r="L121" s="2"/>
      <c r="M121" s="2"/>
      <c r="N121" s="2"/>
      <c r="O121" s="2"/>
      <c r="P121" s="2"/>
      <c r="Q121" s="2"/>
      <c r="R121" s="2"/>
      <c r="S121" s="2"/>
      <c r="T121" s="2"/>
      <c r="U121" s="2"/>
      <c r="V121" s="2"/>
      <c r="W121" s="2"/>
      <c r="X121" s="2"/>
      <c r="Y121" s="2"/>
      <c r="Z121" s="2"/>
      <c r="AA121" s="2"/>
      <c r="AB121" s="2"/>
      <c r="AC121" s="2"/>
    </row>
    <row r="122" ht="15.75" customHeight="1" spans="2:29">
      <c r="B122" s="2"/>
      <c r="C122" s="8"/>
      <c r="D122" s="8"/>
      <c r="E122" s="2"/>
      <c r="F122" s="2"/>
      <c r="G122" s="2"/>
      <c r="H122" s="2"/>
      <c r="I122" s="2"/>
      <c r="J122" s="2"/>
      <c r="K122" s="8"/>
      <c r="L122" s="2"/>
      <c r="M122" s="2"/>
      <c r="N122" s="2"/>
      <c r="O122" s="2"/>
      <c r="P122" s="2"/>
      <c r="Q122" s="2"/>
      <c r="R122" s="2"/>
      <c r="S122" s="2"/>
      <c r="T122" s="2"/>
      <c r="U122" s="2"/>
      <c r="V122" s="2"/>
      <c r="W122" s="2"/>
      <c r="X122" s="2"/>
      <c r="Y122" s="2"/>
      <c r="Z122" s="2"/>
      <c r="AA122" s="2"/>
      <c r="AB122" s="2"/>
      <c r="AC122" s="2"/>
    </row>
    <row r="123" ht="15.75" customHeight="1" spans="2:29">
      <c r="B123" s="2"/>
      <c r="C123" s="8"/>
      <c r="D123" s="8"/>
      <c r="E123" s="2"/>
      <c r="F123" s="2"/>
      <c r="G123" s="2"/>
      <c r="H123" s="2"/>
      <c r="I123" s="2"/>
      <c r="J123" s="2"/>
      <c r="K123" s="8"/>
      <c r="L123" s="2"/>
      <c r="M123" s="2"/>
      <c r="N123" s="2"/>
      <c r="O123" s="2"/>
      <c r="P123" s="2"/>
      <c r="Q123" s="2"/>
      <c r="R123" s="2"/>
      <c r="S123" s="2"/>
      <c r="T123" s="2"/>
      <c r="U123" s="2"/>
      <c r="V123" s="2"/>
      <c r="W123" s="2"/>
      <c r="X123" s="2"/>
      <c r="Y123" s="2"/>
      <c r="Z123" s="2"/>
      <c r="AA123" s="2"/>
      <c r="AB123" s="2"/>
      <c r="AC123" s="2"/>
    </row>
    <row r="124" ht="15.75" customHeight="1" spans="2:29">
      <c r="B124" s="2"/>
      <c r="C124" s="8"/>
      <c r="D124" s="8"/>
      <c r="E124" s="2"/>
      <c r="F124" s="2"/>
      <c r="G124" s="2"/>
      <c r="H124" s="2"/>
      <c r="I124" s="2"/>
      <c r="J124" s="2"/>
      <c r="K124" s="8"/>
      <c r="L124" s="2"/>
      <c r="M124" s="2"/>
      <c r="N124" s="2"/>
      <c r="O124" s="2"/>
      <c r="P124" s="2"/>
      <c r="Q124" s="2"/>
      <c r="R124" s="2"/>
      <c r="S124" s="2"/>
      <c r="T124" s="2"/>
      <c r="U124" s="2"/>
      <c r="V124" s="2"/>
      <c r="W124" s="2"/>
      <c r="X124" s="2"/>
      <c r="Y124" s="2"/>
      <c r="Z124" s="2"/>
      <c r="AA124" s="2"/>
      <c r="AB124" s="2"/>
      <c r="AC124" s="2"/>
    </row>
    <row r="125" ht="15.75" customHeight="1" spans="2:29">
      <c r="B125" s="2"/>
      <c r="C125" s="8"/>
      <c r="D125" s="8"/>
      <c r="E125" s="2"/>
      <c r="F125" s="2"/>
      <c r="G125" s="2"/>
      <c r="H125" s="2"/>
      <c r="I125" s="2"/>
      <c r="J125" s="2"/>
      <c r="K125" s="8"/>
      <c r="L125" s="2"/>
      <c r="M125" s="2"/>
      <c r="N125" s="2"/>
      <c r="O125" s="2"/>
      <c r="P125" s="2"/>
      <c r="Q125" s="2"/>
      <c r="R125" s="2"/>
      <c r="S125" s="2"/>
      <c r="T125" s="2"/>
      <c r="U125" s="2"/>
      <c r="V125" s="2"/>
      <c r="W125" s="2"/>
      <c r="X125" s="2"/>
      <c r="Y125" s="2"/>
      <c r="Z125" s="2"/>
      <c r="AA125" s="2"/>
      <c r="AB125" s="2"/>
      <c r="AC125" s="2"/>
    </row>
    <row r="126" ht="15.75" customHeight="1" spans="2:29">
      <c r="B126" s="2"/>
      <c r="C126" s="8"/>
      <c r="D126" s="8"/>
      <c r="E126" s="2"/>
      <c r="F126" s="2"/>
      <c r="G126" s="2"/>
      <c r="H126" s="2"/>
      <c r="I126" s="2"/>
      <c r="J126" s="2"/>
      <c r="K126" s="8"/>
      <c r="L126" s="2"/>
      <c r="M126" s="2"/>
      <c r="N126" s="2"/>
      <c r="O126" s="2"/>
      <c r="P126" s="2"/>
      <c r="Q126" s="2"/>
      <c r="R126" s="2"/>
      <c r="S126" s="2"/>
      <c r="T126" s="2"/>
      <c r="U126" s="2"/>
      <c r="V126" s="2"/>
      <c r="W126" s="2"/>
      <c r="X126" s="2"/>
      <c r="Y126" s="2"/>
      <c r="Z126" s="2"/>
      <c r="AA126" s="2"/>
      <c r="AB126" s="2"/>
      <c r="AC126" s="2"/>
    </row>
    <row r="127" ht="15.75" customHeight="1" spans="2:29">
      <c r="B127" s="2"/>
      <c r="C127" s="8"/>
      <c r="D127" s="8"/>
      <c r="E127" s="2"/>
      <c r="F127" s="2"/>
      <c r="G127" s="2"/>
      <c r="H127" s="2"/>
      <c r="I127" s="2"/>
      <c r="J127" s="2"/>
      <c r="K127" s="8"/>
      <c r="L127" s="2"/>
      <c r="M127" s="2"/>
      <c r="N127" s="2"/>
      <c r="O127" s="2"/>
      <c r="P127" s="2"/>
      <c r="Q127" s="2"/>
      <c r="R127" s="2"/>
      <c r="S127" s="2"/>
      <c r="T127" s="2"/>
      <c r="U127" s="2"/>
      <c r="V127" s="2"/>
      <c r="W127" s="2"/>
      <c r="X127" s="2"/>
      <c r="Y127" s="2"/>
      <c r="Z127" s="2"/>
      <c r="AA127" s="2"/>
      <c r="AB127" s="2"/>
      <c r="AC127" s="2"/>
    </row>
    <row r="128" ht="15.75" customHeight="1" spans="2:29">
      <c r="B128" s="2"/>
      <c r="C128" s="8"/>
      <c r="D128" s="8"/>
      <c r="E128" s="2"/>
      <c r="F128" s="2"/>
      <c r="G128" s="2"/>
      <c r="H128" s="2"/>
      <c r="I128" s="2"/>
      <c r="J128" s="2"/>
      <c r="K128" s="8"/>
      <c r="L128" s="2"/>
      <c r="M128" s="2"/>
      <c r="N128" s="2"/>
      <c r="O128" s="2"/>
      <c r="P128" s="2"/>
      <c r="Q128" s="2"/>
      <c r="R128" s="2"/>
      <c r="S128" s="2"/>
      <c r="T128" s="2"/>
      <c r="U128" s="2"/>
      <c r="V128" s="2"/>
      <c r="W128" s="2"/>
      <c r="X128" s="2"/>
      <c r="Y128" s="2"/>
      <c r="Z128" s="2"/>
      <c r="AA128" s="2"/>
      <c r="AB128" s="2"/>
      <c r="AC128" s="2"/>
    </row>
    <row r="129" ht="15.75" customHeight="1" spans="2:29">
      <c r="B129" s="2"/>
      <c r="C129" s="8"/>
      <c r="D129" s="8"/>
      <c r="E129" s="2"/>
      <c r="F129" s="2"/>
      <c r="G129" s="2"/>
      <c r="H129" s="2"/>
      <c r="I129" s="2"/>
      <c r="J129" s="2"/>
      <c r="K129" s="8"/>
      <c r="L129" s="2"/>
      <c r="M129" s="2"/>
      <c r="N129" s="2"/>
      <c r="O129" s="2"/>
      <c r="P129" s="2"/>
      <c r="Q129" s="2"/>
      <c r="R129" s="2"/>
      <c r="S129" s="2"/>
      <c r="T129" s="2"/>
      <c r="U129" s="2"/>
      <c r="V129" s="2"/>
      <c r="W129" s="2"/>
      <c r="X129" s="2"/>
      <c r="Y129" s="2"/>
      <c r="Z129" s="2"/>
      <c r="AA129" s="2"/>
      <c r="AB129" s="2"/>
      <c r="AC129" s="2"/>
    </row>
    <row r="130" ht="15.75" customHeight="1" spans="2:29">
      <c r="B130" s="2"/>
      <c r="C130" s="8"/>
      <c r="D130" s="8"/>
      <c r="E130" s="2"/>
      <c r="F130" s="2"/>
      <c r="G130" s="2"/>
      <c r="H130" s="2"/>
      <c r="I130" s="2"/>
      <c r="J130" s="2"/>
      <c r="K130" s="8"/>
      <c r="L130" s="2"/>
      <c r="M130" s="2"/>
      <c r="N130" s="2"/>
      <c r="O130" s="2"/>
      <c r="P130" s="2"/>
      <c r="Q130" s="2"/>
      <c r="R130" s="2"/>
      <c r="S130" s="2"/>
      <c r="T130" s="2"/>
      <c r="U130" s="2"/>
      <c r="V130" s="2"/>
      <c r="W130" s="2"/>
      <c r="X130" s="2"/>
      <c r="Y130" s="2"/>
      <c r="Z130" s="2"/>
      <c r="AA130" s="2"/>
      <c r="AB130" s="2"/>
      <c r="AC130" s="2"/>
    </row>
    <row r="131" ht="15.75" customHeight="1" spans="2:29">
      <c r="B131" s="2"/>
      <c r="C131" s="8"/>
      <c r="D131" s="8"/>
      <c r="E131" s="2"/>
      <c r="F131" s="2"/>
      <c r="G131" s="2"/>
      <c r="H131" s="2"/>
      <c r="I131" s="2"/>
      <c r="J131" s="2"/>
      <c r="K131" s="8"/>
      <c r="L131" s="2"/>
      <c r="M131" s="2"/>
      <c r="N131" s="2"/>
      <c r="O131" s="2"/>
      <c r="P131" s="2"/>
      <c r="Q131" s="2"/>
      <c r="R131" s="2"/>
      <c r="S131" s="2"/>
      <c r="T131" s="2"/>
      <c r="U131" s="2"/>
      <c r="V131" s="2"/>
      <c r="W131" s="2"/>
      <c r="X131" s="2"/>
      <c r="Y131" s="2"/>
      <c r="Z131" s="2"/>
      <c r="AA131" s="2"/>
      <c r="AB131" s="2"/>
      <c r="AC131" s="2"/>
    </row>
    <row r="132" ht="15.75" customHeight="1" spans="2:29">
      <c r="B132" s="2"/>
      <c r="C132" s="8"/>
      <c r="D132" s="8"/>
      <c r="E132" s="2"/>
      <c r="F132" s="2"/>
      <c r="G132" s="2"/>
      <c r="H132" s="2"/>
      <c r="I132" s="2"/>
      <c r="J132" s="2"/>
      <c r="K132" s="8"/>
      <c r="L132" s="2"/>
      <c r="M132" s="2"/>
      <c r="N132" s="2"/>
      <c r="O132" s="2"/>
      <c r="P132" s="2"/>
      <c r="Q132" s="2"/>
      <c r="R132" s="2"/>
      <c r="S132" s="2"/>
      <c r="T132" s="2"/>
      <c r="U132" s="2"/>
      <c r="V132" s="2"/>
      <c r="W132" s="2"/>
      <c r="X132" s="2"/>
      <c r="Y132" s="2"/>
      <c r="Z132" s="2"/>
      <c r="AA132" s="2"/>
      <c r="AB132" s="2"/>
      <c r="AC132" s="2"/>
    </row>
    <row r="133" ht="15.75" customHeight="1" spans="2:29">
      <c r="B133" s="2"/>
      <c r="C133" s="8"/>
      <c r="D133" s="8"/>
      <c r="E133" s="2"/>
      <c r="F133" s="2"/>
      <c r="G133" s="2"/>
      <c r="H133" s="2"/>
      <c r="I133" s="2"/>
      <c r="J133" s="2"/>
      <c r="K133" s="8"/>
      <c r="L133" s="2"/>
      <c r="M133" s="2"/>
      <c r="N133" s="2"/>
      <c r="O133" s="2"/>
      <c r="P133" s="2"/>
      <c r="Q133" s="2"/>
      <c r="R133" s="2"/>
      <c r="S133" s="2"/>
      <c r="T133" s="2"/>
      <c r="U133" s="2"/>
      <c r="V133" s="2"/>
      <c r="W133" s="2"/>
      <c r="X133" s="2"/>
      <c r="Y133" s="2"/>
      <c r="Z133" s="2"/>
      <c r="AA133" s="2"/>
      <c r="AB133" s="2"/>
      <c r="AC133" s="2"/>
    </row>
    <row r="134" ht="15.75" customHeight="1" spans="2:29">
      <c r="B134" s="2"/>
      <c r="C134" s="8"/>
      <c r="D134" s="8"/>
      <c r="E134" s="2"/>
      <c r="F134" s="2"/>
      <c r="G134" s="2"/>
      <c r="H134" s="2"/>
      <c r="I134" s="2"/>
      <c r="J134" s="2"/>
      <c r="K134" s="8"/>
      <c r="L134" s="2"/>
      <c r="M134" s="2"/>
      <c r="N134" s="2"/>
      <c r="O134" s="2"/>
      <c r="P134" s="2"/>
      <c r="Q134" s="2"/>
      <c r="R134" s="2"/>
      <c r="S134" s="2"/>
      <c r="T134" s="2"/>
      <c r="U134" s="2"/>
      <c r="V134" s="2"/>
      <c r="W134" s="2"/>
      <c r="X134" s="2"/>
      <c r="Y134" s="2"/>
      <c r="Z134" s="2"/>
      <c r="AA134" s="2"/>
      <c r="AB134" s="2"/>
      <c r="AC134" s="2"/>
    </row>
    <row r="135" ht="15.75" customHeight="1" spans="2:29">
      <c r="B135" s="2"/>
      <c r="C135" s="8"/>
      <c r="D135" s="8"/>
      <c r="E135" s="2"/>
      <c r="F135" s="2"/>
      <c r="G135" s="2"/>
      <c r="H135" s="2"/>
      <c r="I135" s="2"/>
      <c r="J135" s="2"/>
      <c r="K135" s="8"/>
      <c r="L135" s="2"/>
      <c r="M135" s="2"/>
      <c r="N135" s="2"/>
      <c r="O135" s="2"/>
      <c r="P135" s="2"/>
      <c r="Q135" s="2"/>
      <c r="R135" s="2"/>
      <c r="S135" s="2"/>
      <c r="T135" s="2"/>
      <c r="U135" s="2"/>
      <c r="V135" s="2"/>
      <c r="W135" s="2"/>
      <c r="X135" s="2"/>
      <c r="Y135" s="2"/>
      <c r="Z135" s="2"/>
      <c r="AA135" s="2"/>
      <c r="AB135" s="2"/>
      <c r="AC135" s="2"/>
    </row>
    <row r="136" ht="15.75" customHeight="1" spans="2:29">
      <c r="B136" s="2"/>
      <c r="C136" s="8"/>
      <c r="D136" s="8"/>
      <c r="E136" s="2"/>
      <c r="F136" s="2"/>
      <c r="G136" s="2"/>
      <c r="H136" s="2"/>
      <c r="I136" s="2"/>
      <c r="J136" s="2"/>
      <c r="K136" s="8"/>
      <c r="L136" s="2"/>
      <c r="M136" s="2"/>
      <c r="N136" s="2"/>
      <c r="O136" s="2"/>
      <c r="P136" s="2"/>
      <c r="Q136" s="2"/>
      <c r="R136" s="2"/>
      <c r="S136" s="2"/>
      <c r="T136" s="2"/>
      <c r="U136" s="2"/>
      <c r="V136" s="2"/>
      <c r="W136" s="2"/>
      <c r="X136" s="2"/>
      <c r="Y136" s="2"/>
      <c r="Z136" s="2"/>
      <c r="AA136" s="2"/>
      <c r="AB136" s="2"/>
      <c r="AC136" s="2"/>
    </row>
    <row r="137" ht="15.75" customHeight="1" spans="2:29">
      <c r="B137" s="2"/>
      <c r="C137" s="8"/>
      <c r="D137" s="8"/>
      <c r="E137" s="2"/>
      <c r="F137" s="2"/>
      <c r="G137" s="2"/>
      <c r="H137" s="2"/>
      <c r="I137" s="2"/>
      <c r="J137" s="2"/>
      <c r="K137" s="8"/>
      <c r="L137" s="2"/>
      <c r="M137" s="2"/>
      <c r="N137" s="2"/>
      <c r="O137" s="2"/>
      <c r="P137" s="2"/>
      <c r="Q137" s="2"/>
      <c r="R137" s="2"/>
      <c r="S137" s="2"/>
      <c r="T137" s="2"/>
      <c r="U137" s="2"/>
      <c r="V137" s="2"/>
      <c r="W137" s="2"/>
      <c r="X137" s="2"/>
      <c r="Y137" s="2"/>
      <c r="Z137" s="2"/>
      <c r="AA137" s="2"/>
      <c r="AB137" s="2"/>
      <c r="AC137" s="2"/>
    </row>
    <row r="138" ht="15.75" customHeight="1" spans="2:29">
      <c r="B138" s="2"/>
      <c r="C138" s="8"/>
      <c r="D138" s="8"/>
      <c r="E138" s="2"/>
      <c r="F138" s="2"/>
      <c r="G138" s="2"/>
      <c r="H138" s="2"/>
      <c r="I138" s="2"/>
      <c r="J138" s="2"/>
      <c r="K138" s="8"/>
      <c r="L138" s="2"/>
      <c r="M138" s="2"/>
      <c r="N138" s="2"/>
      <c r="O138" s="2"/>
      <c r="P138" s="2"/>
      <c r="Q138" s="2"/>
      <c r="R138" s="2"/>
      <c r="S138" s="2"/>
      <c r="T138" s="2"/>
      <c r="U138" s="2"/>
      <c r="V138" s="2"/>
      <c r="W138" s="2"/>
      <c r="X138" s="2"/>
      <c r="Y138" s="2"/>
      <c r="Z138" s="2"/>
      <c r="AA138" s="2"/>
      <c r="AB138" s="2"/>
      <c r="AC138" s="2"/>
    </row>
    <row r="139" ht="15.75" customHeight="1" spans="2:29">
      <c r="B139" s="2"/>
      <c r="C139" s="8"/>
      <c r="D139" s="8"/>
      <c r="E139" s="2"/>
      <c r="F139" s="2"/>
      <c r="G139" s="2"/>
      <c r="H139" s="2"/>
      <c r="I139" s="2"/>
      <c r="J139" s="2"/>
      <c r="K139" s="8"/>
      <c r="L139" s="2"/>
      <c r="M139" s="2"/>
      <c r="N139" s="2"/>
      <c r="O139" s="2"/>
      <c r="P139" s="2"/>
      <c r="Q139" s="2"/>
      <c r="R139" s="2"/>
      <c r="S139" s="2"/>
      <c r="T139" s="2"/>
      <c r="U139" s="2"/>
      <c r="V139" s="2"/>
      <c r="W139" s="2"/>
      <c r="X139" s="2"/>
      <c r="Y139" s="2"/>
      <c r="Z139" s="2"/>
      <c r="AA139" s="2"/>
      <c r="AB139" s="2"/>
      <c r="AC139" s="2"/>
    </row>
    <row r="140" ht="15.75" customHeight="1" spans="2:29">
      <c r="B140" s="2"/>
      <c r="C140" s="8"/>
      <c r="D140" s="8"/>
      <c r="E140" s="2"/>
      <c r="F140" s="2"/>
      <c r="G140" s="2"/>
      <c r="H140" s="2"/>
      <c r="I140" s="2"/>
      <c r="J140" s="2"/>
      <c r="K140" s="8"/>
      <c r="L140" s="2"/>
      <c r="M140" s="2"/>
      <c r="N140" s="2"/>
      <c r="O140" s="2"/>
      <c r="P140" s="2"/>
      <c r="Q140" s="2"/>
      <c r="R140" s="2"/>
      <c r="S140" s="2"/>
      <c r="T140" s="2"/>
      <c r="U140" s="2"/>
      <c r="V140" s="2"/>
      <c r="W140" s="2"/>
      <c r="X140" s="2"/>
      <c r="Y140" s="2"/>
      <c r="Z140" s="2"/>
      <c r="AA140" s="2"/>
      <c r="AB140" s="2"/>
      <c r="AC140" s="2"/>
    </row>
    <row r="141" ht="15.75" customHeight="1" spans="2:29">
      <c r="B141" s="2"/>
      <c r="C141" s="8"/>
      <c r="D141" s="8"/>
      <c r="E141" s="2"/>
      <c r="F141" s="2"/>
      <c r="G141" s="2"/>
      <c r="H141" s="2"/>
      <c r="I141" s="2"/>
      <c r="J141" s="2"/>
      <c r="K141" s="8"/>
      <c r="L141" s="2"/>
      <c r="M141" s="2"/>
      <c r="N141" s="2"/>
      <c r="O141" s="2"/>
      <c r="P141" s="2"/>
      <c r="Q141" s="2"/>
      <c r="R141" s="2"/>
      <c r="S141" s="2"/>
      <c r="T141" s="2"/>
      <c r="U141" s="2"/>
      <c r="V141" s="2"/>
      <c r="W141" s="2"/>
      <c r="X141" s="2"/>
      <c r="Y141" s="2"/>
      <c r="Z141" s="2"/>
      <c r="AA141" s="2"/>
      <c r="AB141" s="2"/>
      <c r="AC141" s="2"/>
    </row>
    <row r="142" ht="15.75" customHeight="1" spans="2:29">
      <c r="B142" s="2"/>
      <c r="C142" s="8"/>
      <c r="D142" s="8"/>
      <c r="E142" s="2"/>
      <c r="F142" s="2"/>
      <c r="G142" s="2"/>
      <c r="H142" s="2"/>
      <c r="I142" s="2"/>
      <c r="J142" s="2"/>
      <c r="K142" s="8"/>
      <c r="L142" s="2"/>
      <c r="M142" s="2"/>
      <c r="N142" s="2"/>
      <c r="O142" s="2"/>
      <c r="P142" s="2"/>
      <c r="Q142" s="2"/>
      <c r="R142" s="2"/>
      <c r="S142" s="2"/>
      <c r="T142" s="2"/>
      <c r="U142" s="2"/>
      <c r="V142" s="2"/>
      <c r="W142" s="2"/>
      <c r="X142" s="2"/>
      <c r="Y142" s="2"/>
      <c r="Z142" s="2"/>
      <c r="AA142" s="2"/>
      <c r="AB142" s="2"/>
      <c r="AC142" s="2"/>
    </row>
    <row r="143" ht="15.75" customHeight="1" spans="2:29">
      <c r="B143" s="2"/>
      <c r="C143" s="8"/>
      <c r="D143" s="8"/>
      <c r="E143" s="2"/>
      <c r="F143" s="2"/>
      <c r="G143" s="2"/>
      <c r="H143" s="2"/>
      <c r="I143" s="2"/>
      <c r="J143" s="2"/>
      <c r="K143" s="8"/>
      <c r="L143" s="2"/>
      <c r="M143" s="2"/>
      <c r="N143" s="2"/>
      <c r="O143" s="2"/>
      <c r="P143" s="2"/>
      <c r="Q143" s="2"/>
      <c r="R143" s="2"/>
      <c r="S143" s="2"/>
      <c r="T143" s="2"/>
      <c r="U143" s="2"/>
      <c r="V143" s="2"/>
      <c r="W143" s="2"/>
      <c r="X143" s="2"/>
      <c r="Y143" s="2"/>
      <c r="Z143" s="2"/>
      <c r="AA143" s="2"/>
      <c r="AB143" s="2"/>
      <c r="AC143" s="2"/>
    </row>
    <row r="144" ht="15.75" customHeight="1" spans="2:29">
      <c r="B144" s="2"/>
      <c r="C144" s="8"/>
      <c r="D144" s="8"/>
      <c r="E144" s="2"/>
      <c r="F144" s="2"/>
      <c r="G144" s="2"/>
      <c r="H144" s="2"/>
      <c r="I144" s="2"/>
      <c r="J144" s="2"/>
      <c r="K144" s="8"/>
      <c r="L144" s="2"/>
      <c r="M144" s="2"/>
      <c r="N144" s="2"/>
      <c r="O144" s="2"/>
      <c r="P144" s="2"/>
      <c r="Q144" s="2"/>
      <c r="R144" s="2"/>
      <c r="S144" s="2"/>
      <c r="T144" s="2"/>
      <c r="U144" s="2"/>
      <c r="V144" s="2"/>
      <c r="W144" s="2"/>
      <c r="X144" s="2"/>
      <c r="Y144" s="2"/>
      <c r="Z144" s="2"/>
      <c r="AA144" s="2"/>
      <c r="AB144" s="2"/>
      <c r="AC144" s="2"/>
    </row>
    <row r="145" ht="15.75" customHeight="1" spans="2:29">
      <c r="B145" s="2"/>
      <c r="C145" s="8"/>
      <c r="D145" s="8"/>
      <c r="E145" s="2"/>
      <c r="F145" s="2"/>
      <c r="G145" s="2"/>
      <c r="H145" s="2"/>
      <c r="I145" s="2"/>
      <c r="J145" s="2"/>
      <c r="K145" s="8"/>
      <c r="L145" s="2"/>
      <c r="M145" s="2"/>
      <c r="N145" s="2"/>
      <c r="O145" s="2"/>
      <c r="P145" s="2"/>
      <c r="Q145" s="2"/>
      <c r="R145" s="2"/>
      <c r="S145" s="2"/>
      <c r="T145" s="2"/>
      <c r="U145" s="2"/>
      <c r="V145" s="2"/>
      <c r="W145" s="2"/>
      <c r="X145" s="2"/>
      <c r="Y145" s="2"/>
      <c r="Z145" s="2"/>
      <c r="AA145" s="2"/>
      <c r="AB145" s="2"/>
      <c r="AC145" s="2"/>
    </row>
    <row r="146" ht="15.75" customHeight="1" spans="2:29">
      <c r="B146" s="2"/>
      <c r="C146" s="8"/>
      <c r="D146" s="8"/>
      <c r="E146" s="2"/>
      <c r="F146" s="2"/>
      <c r="G146" s="2"/>
      <c r="H146" s="2"/>
      <c r="I146" s="2"/>
      <c r="J146" s="2"/>
      <c r="K146" s="8"/>
      <c r="L146" s="2"/>
      <c r="M146" s="2"/>
      <c r="N146" s="2"/>
      <c r="O146" s="2"/>
      <c r="P146" s="2"/>
      <c r="Q146" s="2"/>
      <c r="R146" s="2"/>
      <c r="S146" s="2"/>
      <c r="T146" s="2"/>
      <c r="U146" s="2"/>
      <c r="V146" s="2"/>
      <c r="W146" s="2"/>
      <c r="X146" s="2"/>
      <c r="Y146" s="2"/>
      <c r="Z146" s="2"/>
      <c r="AA146" s="2"/>
      <c r="AB146" s="2"/>
      <c r="AC146" s="2"/>
    </row>
    <row r="147" ht="15.75" customHeight="1" spans="2:29">
      <c r="B147" s="2"/>
      <c r="C147" s="8"/>
      <c r="D147" s="8"/>
      <c r="E147" s="2"/>
      <c r="F147" s="2"/>
      <c r="G147" s="2"/>
      <c r="H147" s="2"/>
      <c r="I147" s="2"/>
      <c r="J147" s="2"/>
      <c r="K147" s="8"/>
      <c r="L147" s="2"/>
      <c r="M147" s="2"/>
      <c r="N147" s="2"/>
      <c r="O147" s="2"/>
      <c r="P147" s="2"/>
      <c r="Q147" s="2"/>
      <c r="R147" s="2"/>
      <c r="S147" s="2"/>
      <c r="T147" s="2"/>
      <c r="U147" s="2"/>
      <c r="V147" s="2"/>
      <c r="W147" s="2"/>
      <c r="X147" s="2"/>
      <c r="Y147" s="2"/>
      <c r="Z147" s="2"/>
      <c r="AA147" s="2"/>
      <c r="AB147" s="2"/>
      <c r="AC147" s="2"/>
    </row>
    <row r="148" ht="15.75" customHeight="1" spans="2:29">
      <c r="B148" s="2"/>
      <c r="C148" s="8"/>
      <c r="D148" s="8"/>
      <c r="E148" s="2"/>
      <c r="F148" s="2"/>
      <c r="G148" s="2"/>
      <c r="H148" s="2"/>
      <c r="I148" s="2"/>
      <c r="J148" s="2"/>
      <c r="K148" s="8"/>
      <c r="L148" s="2"/>
      <c r="M148" s="2"/>
      <c r="N148" s="2"/>
      <c r="O148" s="2"/>
      <c r="P148" s="2"/>
      <c r="Q148" s="2"/>
      <c r="R148" s="2"/>
      <c r="S148" s="2"/>
      <c r="T148" s="2"/>
      <c r="U148" s="2"/>
      <c r="V148" s="2"/>
      <c r="W148" s="2"/>
      <c r="X148" s="2"/>
      <c r="Y148" s="2"/>
      <c r="Z148" s="2"/>
      <c r="AA148" s="2"/>
      <c r="AB148" s="2"/>
      <c r="AC148" s="2"/>
    </row>
    <row r="149" ht="15.75" customHeight="1" spans="2:29">
      <c r="B149" s="2"/>
      <c r="C149" s="8"/>
      <c r="D149" s="8"/>
      <c r="E149" s="2"/>
      <c r="F149" s="2"/>
      <c r="G149" s="2"/>
      <c r="H149" s="2"/>
      <c r="I149" s="2"/>
      <c r="J149" s="2"/>
      <c r="K149" s="8"/>
      <c r="L149" s="2"/>
      <c r="M149" s="2"/>
      <c r="N149" s="2"/>
      <c r="O149" s="2"/>
      <c r="P149" s="2"/>
      <c r="Q149" s="2"/>
      <c r="R149" s="2"/>
      <c r="S149" s="2"/>
      <c r="T149" s="2"/>
      <c r="U149" s="2"/>
      <c r="V149" s="2"/>
      <c r="W149" s="2"/>
      <c r="X149" s="2"/>
      <c r="Y149" s="2"/>
      <c r="Z149" s="2"/>
      <c r="AA149" s="2"/>
      <c r="AB149" s="2"/>
      <c r="AC149" s="2"/>
    </row>
    <row r="150" ht="15.75" customHeight="1" spans="2:29">
      <c r="B150" s="2"/>
      <c r="C150" s="8"/>
      <c r="D150" s="8"/>
      <c r="E150" s="2"/>
      <c r="F150" s="2"/>
      <c r="G150" s="2"/>
      <c r="H150" s="2"/>
      <c r="I150" s="2"/>
      <c r="J150" s="2"/>
      <c r="K150" s="8"/>
      <c r="L150" s="2"/>
      <c r="M150" s="2"/>
      <c r="N150" s="2"/>
      <c r="O150" s="2"/>
      <c r="P150" s="2"/>
      <c r="Q150" s="2"/>
      <c r="R150" s="2"/>
      <c r="S150" s="2"/>
      <c r="T150" s="2"/>
      <c r="U150" s="2"/>
      <c r="V150" s="2"/>
      <c r="W150" s="2"/>
      <c r="X150" s="2"/>
      <c r="Y150" s="2"/>
      <c r="Z150" s="2"/>
      <c r="AA150" s="2"/>
      <c r="AB150" s="2"/>
      <c r="AC150" s="2"/>
    </row>
    <row r="151" ht="15.75" customHeight="1" spans="2:29">
      <c r="B151" s="2"/>
      <c r="C151" s="8"/>
      <c r="D151" s="8"/>
      <c r="E151" s="2"/>
      <c r="F151" s="2"/>
      <c r="G151" s="2"/>
      <c r="H151" s="2"/>
      <c r="I151" s="2"/>
      <c r="J151" s="2"/>
      <c r="K151" s="8"/>
      <c r="L151" s="2"/>
      <c r="M151" s="2"/>
      <c r="N151" s="2"/>
      <c r="O151" s="2"/>
      <c r="P151" s="2"/>
      <c r="Q151" s="2"/>
      <c r="R151" s="2"/>
      <c r="S151" s="2"/>
      <c r="T151" s="2"/>
      <c r="U151" s="2"/>
      <c r="V151" s="2"/>
      <c r="W151" s="2"/>
      <c r="X151" s="2"/>
      <c r="Y151" s="2"/>
      <c r="Z151" s="2"/>
      <c r="AA151" s="2"/>
      <c r="AB151" s="2"/>
      <c r="AC151" s="2"/>
    </row>
    <row r="152" ht="15.75" customHeight="1" spans="2:29">
      <c r="B152" s="2"/>
      <c r="C152" s="8"/>
      <c r="D152" s="8"/>
      <c r="E152" s="2"/>
      <c r="F152" s="2"/>
      <c r="G152" s="2"/>
      <c r="H152" s="2"/>
      <c r="I152" s="2"/>
      <c r="J152" s="2"/>
      <c r="K152" s="8"/>
      <c r="L152" s="2"/>
      <c r="M152" s="2"/>
      <c r="N152" s="2"/>
      <c r="O152" s="2"/>
      <c r="P152" s="2"/>
      <c r="Q152" s="2"/>
      <c r="R152" s="2"/>
      <c r="S152" s="2"/>
      <c r="T152" s="2"/>
      <c r="U152" s="2"/>
      <c r="V152" s="2"/>
      <c r="W152" s="2"/>
      <c r="X152" s="2"/>
      <c r="Y152" s="2"/>
      <c r="Z152" s="2"/>
      <c r="AA152" s="2"/>
      <c r="AB152" s="2"/>
      <c r="AC152" s="2"/>
    </row>
    <row r="153" ht="15.75" customHeight="1" spans="2:29">
      <c r="B153" s="2"/>
      <c r="C153" s="8"/>
      <c r="D153" s="8"/>
      <c r="E153" s="2"/>
      <c r="F153" s="2"/>
      <c r="G153" s="2"/>
      <c r="H153" s="2"/>
      <c r="I153" s="2"/>
      <c r="J153" s="2"/>
      <c r="K153" s="8"/>
      <c r="L153" s="2"/>
      <c r="M153" s="2"/>
      <c r="N153" s="2"/>
      <c r="O153" s="2"/>
      <c r="P153" s="2"/>
      <c r="Q153" s="2"/>
      <c r="R153" s="2"/>
      <c r="S153" s="2"/>
      <c r="T153" s="2"/>
      <c r="U153" s="2"/>
      <c r="V153" s="2"/>
      <c r="W153" s="2"/>
      <c r="X153" s="2"/>
      <c r="Y153" s="2"/>
      <c r="Z153" s="2"/>
      <c r="AA153" s="2"/>
      <c r="AB153" s="2"/>
      <c r="AC153" s="2"/>
    </row>
    <row r="154" ht="15.75" customHeight="1" spans="2:29">
      <c r="B154" s="2"/>
      <c r="C154" s="8"/>
      <c r="D154" s="8"/>
      <c r="E154" s="2"/>
      <c r="F154" s="2"/>
      <c r="G154" s="2"/>
      <c r="H154" s="2"/>
      <c r="I154" s="2"/>
      <c r="J154" s="2"/>
      <c r="K154" s="8"/>
      <c r="L154" s="2"/>
      <c r="M154" s="2"/>
      <c r="N154" s="2"/>
      <c r="O154" s="2"/>
      <c r="P154" s="2"/>
      <c r="Q154" s="2"/>
      <c r="R154" s="2"/>
      <c r="S154" s="2"/>
      <c r="T154" s="2"/>
      <c r="U154" s="2"/>
      <c r="V154" s="2"/>
      <c r="W154" s="2"/>
      <c r="X154" s="2"/>
      <c r="Y154" s="2"/>
      <c r="Z154" s="2"/>
      <c r="AA154" s="2"/>
      <c r="AB154" s="2"/>
      <c r="AC154" s="2"/>
    </row>
    <row r="155" ht="15.75" customHeight="1" spans="2:29">
      <c r="B155" s="2"/>
      <c r="C155" s="8"/>
      <c r="D155" s="8"/>
      <c r="E155" s="2"/>
      <c r="F155" s="2"/>
      <c r="G155" s="2"/>
      <c r="H155" s="2"/>
      <c r="I155" s="2"/>
      <c r="J155" s="2"/>
      <c r="K155" s="8"/>
      <c r="L155" s="2"/>
      <c r="M155" s="2"/>
      <c r="N155" s="2"/>
      <c r="O155" s="2"/>
      <c r="P155" s="2"/>
      <c r="Q155" s="2"/>
      <c r="R155" s="2"/>
      <c r="S155" s="2"/>
      <c r="T155" s="2"/>
      <c r="U155" s="2"/>
      <c r="V155" s="2"/>
      <c r="W155" s="2"/>
      <c r="X155" s="2"/>
      <c r="Y155" s="2"/>
      <c r="Z155" s="2"/>
      <c r="AA155" s="2"/>
      <c r="AB155" s="2"/>
      <c r="AC155" s="2"/>
    </row>
    <row r="156" ht="15.75" customHeight="1" spans="2:29">
      <c r="B156" s="2"/>
      <c r="C156" s="8"/>
      <c r="D156" s="8"/>
      <c r="E156" s="2"/>
      <c r="F156" s="2"/>
      <c r="G156" s="2"/>
      <c r="H156" s="2"/>
      <c r="I156" s="2"/>
      <c r="J156" s="2"/>
      <c r="K156" s="8"/>
      <c r="L156" s="2"/>
      <c r="M156" s="2"/>
      <c r="N156" s="2"/>
      <c r="O156" s="2"/>
      <c r="P156" s="2"/>
      <c r="Q156" s="2"/>
      <c r="R156" s="2"/>
      <c r="S156" s="2"/>
      <c r="T156" s="2"/>
      <c r="U156" s="2"/>
      <c r="V156" s="2"/>
      <c r="W156" s="2"/>
      <c r="X156" s="2"/>
      <c r="Y156" s="2"/>
      <c r="Z156" s="2"/>
      <c r="AA156" s="2"/>
      <c r="AB156" s="2"/>
      <c r="AC156" s="2"/>
    </row>
    <row r="157" ht="15.75" customHeight="1" spans="2:29">
      <c r="B157" s="2"/>
      <c r="C157" s="8"/>
      <c r="D157" s="8"/>
      <c r="E157" s="2"/>
      <c r="F157" s="2"/>
      <c r="G157" s="2"/>
      <c r="H157" s="2"/>
      <c r="I157" s="2"/>
      <c r="J157" s="2"/>
      <c r="K157" s="8"/>
      <c r="L157" s="2"/>
      <c r="M157" s="2"/>
      <c r="N157" s="2"/>
      <c r="O157" s="2"/>
      <c r="P157" s="2"/>
      <c r="Q157" s="2"/>
      <c r="R157" s="2"/>
      <c r="S157" s="2"/>
      <c r="T157" s="2"/>
      <c r="U157" s="2"/>
      <c r="V157" s="2"/>
      <c r="W157" s="2"/>
      <c r="X157" s="2"/>
      <c r="Y157" s="2"/>
      <c r="Z157" s="2"/>
      <c r="AA157" s="2"/>
      <c r="AB157" s="2"/>
      <c r="AC157" s="2"/>
    </row>
    <row r="158" ht="15.75" customHeight="1" spans="2:29">
      <c r="B158" s="2"/>
      <c r="C158" s="8"/>
      <c r="D158" s="8"/>
      <c r="E158" s="2"/>
      <c r="F158" s="2"/>
      <c r="G158" s="2"/>
      <c r="H158" s="2"/>
      <c r="I158" s="2"/>
      <c r="J158" s="2"/>
      <c r="K158" s="8"/>
      <c r="L158" s="2"/>
      <c r="M158" s="2"/>
      <c r="N158" s="2"/>
      <c r="O158" s="2"/>
      <c r="P158" s="2"/>
      <c r="Q158" s="2"/>
      <c r="R158" s="2"/>
      <c r="S158" s="2"/>
      <c r="T158" s="2"/>
      <c r="U158" s="2"/>
      <c r="V158" s="2"/>
      <c r="W158" s="2"/>
      <c r="X158" s="2"/>
      <c r="Y158" s="2"/>
      <c r="Z158" s="2"/>
      <c r="AA158" s="2"/>
      <c r="AB158" s="2"/>
      <c r="AC158" s="2"/>
    </row>
    <row r="159" ht="15.75" customHeight="1" spans="2:29">
      <c r="B159" s="2"/>
      <c r="C159" s="8"/>
      <c r="D159" s="8"/>
      <c r="E159" s="2"/>
      <c r="F159" s="2"/>
      <c r="G159" s="2"/>
      <c r="H159" s="2"/>
      <c r="I159" s="2"/>
      <c r="J159" s="2"/>
      <c r="K159" s="8"/>
      <c r="L159" s="2"/>
      <c r="M159" s="2"/>
      <c r="N159" s="2"/>
      <c r="O159" s="2"/>
      <c r="P159" s="2"/>
      <c r="Q159" s="2"/>
      <c r="R159" s="2"/>
      <c r="S159" s="2"/>
      <c r="T159" s="2"/>
      <c r="U159" s="2"/>
      <c r="V159" s="2"/>
      <c r="W159" s="2"/>
      <c r="X159" s="2"/>
      <c r="Y159" s="2"/>
      <c r="Z159" s="2"/>
      <c r="AA159" s="2"/>
      <c r="AB159" s="2"/>
      <c r="AC159" s="2"/>
    </row>
    <row r="160" ht="15.75" customHeight="1" spans="2:29">
      <c r="B160" s="2"/>
      <c r="C160" s="8"/>
      <c r="D160" s="8"/>
      <c r="E160" s="2"/>
      <c r="F160" s="2"/>
      <c r="G160" s="2"/>
      <c r="H160" s="2"/>
      <c r="I160" s="2"/>
      <c r="J160" s="2"/>
      <c r="K160" s="8"/>
      <c r="L160" s="2"/>
      <c r="M160" s="2"/>
      <c r="N160" s="2"/>
      <c r="O160" s="2"/>
      <c r="P160" s="2"/>
      <c r="Q160" s="2"/>
      <c r="R160" s="2"/>
      <c r="S160" s="2"/>
      <c r="T160" s="2"/>
      <c r="U160" s="2"/>
      <c r="V160" s="2"/>
      <c r="W160" s="2"/>
      <c r="X160" s="2"/>
      <c r="Y160" s="2"/>
      <c r="Z160" s="2"/>
      <c r="AA160" s="2"/>
      <c r="AB160" s="2"/>
      <c r="AC160" s="2"/>
    </row>
    <row r="161" ht="15.75" customHeight="1" spans="2:29">
      <c r="B161" s="2"/>
      <c r="C161" s="8"/>
      <c r="D161" s="8"/>
      <c r="E161" s="2"/>
      <c r="F161" s="2"/>
      <c r="G161" s="2"/>
      <c r="H161" s="2"/>
      <c r="I161" s="2"/>
      <c r="J161" s="2"/>
      <c r="K161" s="8"/>
      <c r="L161" s="2"/>
      <c r="M161" s="2"/>
      <c r="N161" s="2"/>
      <c r="O161" s="2"/>
      <c r="P161" s="2"/>
      <c r="Q161" s="2"/>
      <c r="R161" s="2"/>
      <c r="S161" s="2"/>
      <c r="T161" s="2"/>
      <c r="U161" s="2"/>
      <c r="V161" s="2"/>
      <c r="W161" s="2"/>
      <c r="X161" s="2"/>
      <c r="Y161" s="2"/>
      <c r="Z161" s="2"/>
      <c r="AA161" s="2"/>
      <c r="AB161" s="2"/>
      <c r="AC161" s="2"/>
    </row>
    <row r="162" ht="15.75" customHeight="1" spans="2:29">
      <c r="B162" s="2"/>
      <c r="C162" s="8"/>
      <c r="D162" s="8"/>
      <c r="E162" s="2"/>
      <c r="F162" s="2"/>
      <c r="G162" s="2"/>
      <c r="H162" s="2"/>
      <c r="I162" s="2"/>
      <c r="J162" s="2"/>
      <c r="K162" s="8"/>
      <c r="L162" s="2"/>
      <c r="M162" s="2"/>
      <c r="N162" s="2"/>
      <c r="O162" s="2"/>
      <c r="P162" s="2"/>
      <c r="Q162" s="2"/>
      <c r="R162" s="2"/>
      <c r="S162" s="2"/>
      <c r="T162" s="2"/>
      <c r="U162" s="2"/>
      <c r="V162" s="2"/>
      <c r="W162" s="2"/>
      <c r="X162" s="2"/>
      <c r="Y162" s="2"/>
      <c r="Z162" s="2"/>
      <c r="AA162" s="2"/>
      <c r="AB162" s="2"/>
      <c r="AC162" s="2"/>
    </row>
    <row r="163" ht="15.75" customHeight="1" spans="2:29">
      <c r="B163" s="2"/>
      <c r="C163" s="8"/>
      <c r="D163" s="8"/>
      <c r="E163" s="2"/>
      <c r="F163" s="2"/>
      <c r="G163" s="2"/>
      <c r="H163" s="2"/>
      <c r="I163" s="2"/>
      <c r="J163" s="2"/>
      <c r="K163" s="8"/>
      <c r="L163" s="2"/>
      <c r="M163" s="2"/>
      <c r="N163" s="2"/>
      <c r="O163" s="2"/>
      <c r="P163" s="2"/>
      <c r="Q163" s="2"/>
      <c r="R163" s="2"/>
      <c r="S163" s="2"/>
      <c r="T163" s="2"/>
      <c r="U163" s="2"/>
      <c r="V163" s="2"/>
      <c r="W163" s="2"/>
      <c r="X163" s="2"/>
      <c r="Y163" s="2"/>
      <c r="Z163" s="2"/>
      <c r="AA163" s="2"/>
      <c r="AB163" s="2"/>
      <c r="AC163" s="2"/>
    </row>
    <row r="164" ht="15.75" customHeight="1" spans="2:29">
      <c r="B164" s="2"/>
      <c r="C164" s="8"/>
      <c r="D164" s="8"/>
      <c r="E164" s="2"/>
      <c r="F164" s="2"/>
      <c r="G164" s="2"/>
      <c r="H164" s="2"/>
      <c r="I164" s="2"/>
      <c r="J164" s="2"/>
      <c r="K164" s="8"/>
      <c r="L164" s="2"/>
      <c r="M164" s="2"/>
      <c r="N164" s="2"/>
      <c r="O164" s="2"/>
      <c r="P164" s="2"/>
      <c r="Q164" s="2"/>
      <c r="R164" s="2"/>
      <c r="S164" s="2"/>
      <c r="T164" s="2"/>
      <c r="U164" s="2"/>
      <c r="V164" s="2"/>
      <c r="W164" s="2"/>
      <c r="X164" s="2"/>
      <c r="Y164" s="2"/>
      <c r="Z164" s="2"/>
      <c r="AA164" s="2"/>
      <c r="AB164" s="2"/>
      <c r="AC164" s="2"/>
    </row>
    <row r="165" ht="15.75" customHeight="1" spans="2:29">
      <c r="B165" s="2"/>
      <c r="C165" s="8"/>
      <c r="D165" s="8"/>
      <c r="E165" s="2"/>
      <c r="F165" s="2"/>
      <c r="G165" s="2"/>
      <c r="H165" s="2"/>
      <c r="I165" s="2"/>
      <c r="J165" s="2"/>
      <c r="K165" s="8"/>
      <c r="L165" s="2"/>
      <c r="M165" s="2"/>
      <c r="N165" s="2"/>
      <c r="O165" s="2"/>
      <c r="P165" s="2"/>
      <c r="Q165" s="2"/>
      <c r="R165" s="2"/>
      <c r="S165" s="2"/>
      <c r="T165" s="2"/>
      <c r="U165" s="2"/>
      <c r="V165" s="2"/>
      <c r="W165" s="2"/>
      <c r="X165" s="2"/>
      <c r="Y165" s="2"/>
      <c r="Z165" s="2"/>
      <c r="AA165" s="2"/>
      <c r="AB165" s="2"/>
      <c r="AC165" s="2"/>
    </row>
    <row r="166" ht="15.75" customHeight="1" spans="2:29">
      <c r="B166" s="2"/>
      <c r="C166" s="8"/>
      <c r="D166" s="8"/>
      <c r="E166" s="2"/>
      <c r="F166" s="2"/>
      <c r="G166" s="2"/>
      <c r="H166" s="2"/>
      <c r="I166" s="2"/>
      <c r="J166" s="2"/>
      <c r="K166" s="8"/>
      <c r="L166" s="2"/>
      <c r="M166" s="2"/>
      <c r="N166" s="2"/>
      <c r="O166" s="2"/>
      <c r="P166" s="2"/>
      <c r="Q166" s="2"/>
      <c r="R166" s="2"/>
      <c r="S166" s="2"/>
      <c r="T166" s="2"/>
      <c r="U166" s="2"/>
      <c r="V166" s="2"/>
      <c r="W166" s="2"/>
      <c r="X166" s="2"/>
      <c r="Y166" s="2"/>
      <c r="Z166" s="2"/>
      <c r="AA166" s="2"/>
      <c r="AB166" s="2"/>
      <c r="AC166" s="2"/>
    </row>
    <row r="167" ht="15.75" customHeight="1" spans="2:29">
      <c r="B167" s="2"/>
      <c r="C167" s="8"/>
      <c r="D167" s="8"/>
      <c r="E167" s="2"/>
      <c r="F167" s="2"/>
      <c r="G167" s="2"/>
      <c r="H167" s="2"/>
      <c r="I167" s="2"/>
      <c r="J167" s="2"/>
      <c r="K167" s="8"/>
      <c r="L167" s="2"/>
      <c r="M167" s="2"/>
      <c r="N167" s="2"/>
      <c r="O167" s="2"/>
      <c r="P167" s="2"/>
      <c r="Q167" s="2"/>
      <c r="R167" s="2"/>
      <c r="S167" s="2"/>
      <c r="T167" s="2"/>
      <c r="U167" s="2"/>
      <c r="V167" s="2"/>
      <c r="W167" s="2"/>
      <c r="X167" s="2"/>
      <c r="Y167" s="2"/>
      <c r="Z167" s="2"/>
      <c r="AA167" s="2"/>
      <c r="AB167" s="2"/>
      <c r="AC167" s="2"/>
    </row>
    <row r="168" ht="15.75" customHeight="1" spans="2:29">
      <c r="B168" s="2"/>
      <c r="C168" s="8"/>
      <c r="D168" s="8"/>
      <c r="E168" s="2"/>
      <c r="F168" s="2"/>
      <c r="G168" s="2"/>
      <c r="H168" s="2"/>
      <c r="I168" s="2"/>
      <c r="J168" s="2"/>
      <c r="K168" s="8"/>
      <c r="L168" s="2"/>
      <c r="M168" s="2"/>
      <c r="N168" s="2"/>
      <c r="O168" s="2"/>
      <c r="P168" s="2"/>
      <c r="Q168" s="2"/>
      <c r="R168" s="2"/>
      <c r="S168" s="2"/>
      <c r="T168" s="2"/>
      <c r="U168" s="2"/>
      <c r="V168" s="2"/>
      <c r="W168" s="2"/>
      <c r="X168" s="2"/>
      <c r="Y168" s="2"/>
      <c r="Z168" s="2"/>
      <c r="AA168" s="2"/>
      <c r="AB168" s="2"/>
      <c r="AC168" s="2"/>
    </row>
    <row r="169" ht="15.75" customHeight="1" spans="2:29">
      <c r="B169" s="2"/>
      <c r="C169" s="8"/>
      <c r="D169" s="8"/>
      <c r="E169" s="2"/>
      <c r="F169" s="2"/>
      <c r="G169" s="2"/>
      <c r="H169" s="2"/>
      <c r="I169" s="2"/>
      <c r="J169" s="2"/>
      <c r="K169" s="8"/>
      <c r="L169" s="2"/>
      <c r="M169" s="2"/>
      <c r="N169" s="2"/>
      <c r="O169" s="2"/>
      <c r="P169" s="2"/>
      <c r="Q169" s="2"/>
      <c r="R169" s="2"/>
      <c r="S169" s="2"/>
      <c r="T169" s="2"/>
      <c r="U169" s="2"/>
      <c r="V169" s="2"/>
      <c r="W169" s="2"/>
      <c r="X169" s="2"/>
      <c r="Y169" s="2"/>
      <c r="Z169" s="2"/>
      <c r="AA169" s="2"/>
      <c r="AB169" s="2"/>
      <c r="AC169" s="2"/>
    </row>
    <row r="170" ht="15.75" customHeight="1" spans="2:29">
      <c r="B170" s="2"/>
      <c r="C170" s="8"/>
      <c r="D170" s="8"/>
      <c r="E170" s="2"/>
      <c r="F170" s="2"/>
      <c r="G170" s="2"/>
      <c r="H170" s="2"/>
      <c r="I170" s="2"/>
      <c r="J170" s="2"/>
      <c r="K170" s="8"/>
      <c r="L170" s="2"/>
      <c r="M170" s="2"/>
      <c r="N170" s="2"/>
      <c r="O170" s="2"/>
      <c r="P170" s="2"/>
      <c r="Q170" s="2"/>
      <c r="R170" s="2"/>
      <c r="S170" s="2"/>
      <c r="T170" s="2"/>
      <c r="U170" s="2"/>
      <c r="V170" s="2"/>
      <c r="W170" s="2"/>
      <c r="X170" s="2"/>
      <c r="Y170" s="2"/>
      <c r="Z170" s="2"/>
      <c r="AA170" s="2"/>
      <c r="AB170" s="2"/>
      <c r="AC170" s="2"/>
    </row>
    <row r="171" ht="15.75" customHeight="1" spans="2:29">
      <c r="B171" s="2"/>
      <c r="C171" s="8"/>
      <c r="D171" s="8"/>
      <c r="E171" s="2"/>
      <c r="F171" s="2"/>
      <c r="G171" s="2"/>
      <c r="H171" s="2"/>
      <c r="I171" s="2"/>
      <c r="J171" s="2"/>
      <c r="K171" s="8"/>
      <c r="L171" s="2"/>
      <c r="M171" s="2"/>
      <c r="N171" s="2"/>
      <c r="O171" s="2"/>
      <c r="P171" s="2"/>
      <c r="Q171" s="2"/>
      <c r="R171" s="2"/>
      <c r="S171" s="2"/>
      <c r="T171" s="2"/>
      <c r="U171" s="2"/>
      <c r="V171" s="2"/>
      <c r="W171" s="2"/>
      <c r="X171" s="2"/>
      <c r="Y171" s="2"/>
      <c r="Z171" s="2"/>
      <c r="AA171" s="2"/>
      <c r="AB171" s="2"/>
      <c r="AC171" s="2"/>
    </row>
    <row r="172" ht="15.75" customHeight="1" spans="2:29">
      <c r="B172" s="2"/>
      <c r="C172" s="8"/>
      <c r="D172" s="8"/>
      <c r="E172" s="2"/>
      <c r="F172" s="2"/>
      <c r="G172" s="2"/>
      <c r="H172" s="2"/>
      <c r="I172" s="2"/>
      <c r="J172" s="2"/>
      <c r="K172" s="8"/>
      <c r="L172" s="2"/>
      <c r="M172" s="2"/>
      <c r="N172" s="2"/>
      <c r="O172" s="2"/>
      <c r="P172" s="2"/>
      <c r="Q172" s="2"/>
      <c r="R172" s="2"/>
      <c r="S172" s="2"/>
      <c r="T172" s="2"/>
      <c r="U172" s="2"/>
      <c r="V172" s="2"/>
      <c r="W172" s="2"/>
      <c r="X172" s="2"/>
      <c r="Y172" s="2"/>
      <c r="Z172" s="2"/>
      <c r="AA172" s="2"/>
      <c r="AB172" s="2"/>
      <c r="AC172" s="2"/>
    </row>
    <row r="173" ht="15.75" customHeight="1" spans="2:29">
      <c r="B173" s="2"/>
      <c r="C173" s="8"/>
      <c r="D173" s="8"/>
      <c r="E173" s="2"/>
      <c r="F173" s="2"/>
      <c r="G173" s="2"/>
      <c r="H173" s="2"/>
      <c r="I173" s="2"/>
      <c r="J173" s="2"/>
      <c r="K173" s="8"/>
      <c r="L173" s="2"/>
      <c r="M173" s="2"/>
      <c r="N173" s="2"/>
      <c r="O173" s="2"/>
      <c r="P173" s="2"/>
      <c r="Q173" s="2"/>
      <c r="R173" s="2"/>
      <c r="S173" s="2"/>
      <c r="T173" s="2"/>
      <c r="U173" s="2"/>
      <c r="V173" s="2"/>
      <c r="W173" s="2"/>
      <c r="X173" s="2"/>
      <c r="Y173" s="2"/>
      <c r="Z173" s="2"/>
      <c r="AA173" s="2"/>
      <c r="AB173" s="2"/>
      <c r="AC173" s="2"/>
    </row>
    <row r="174" ht="15.75" customHeight="1" spans="2:29">
      <c r="B174" s="2"/>
      <c r="C174" s="8"/>
      <c r="D174" s="8"/>
      <c r="E174" s="2"/>
      <c r="F174" s="2"/>
      <c r="G174" s="2"/>
      <c r="H174" s="2"/>
      <c r="I174" s="2"/>
      <c r="J174" s="2"/>
      <c r="K174" s="8"/>
      <c r="L174" s="2"/>
      <c r="M174" s="2"/>
      <c r="N174" s="2"/>
      <c r="O174" s="2"/>
      <c r="P174" s="2"/>
      <c r="Q174" s="2"/>
      <c r="R174" s="2"/>
      <c r="S174" s="2"/>
      <c r="T174" s="2"/>
      <c r="U174" s="2"/>
      <c r="V174" s="2"/>
      <c r="W174" s="2"/>
      <c r="X174" s="2"/>
      <c r="Y174" s="2"/>
      <c r="Z174" s="2"/>
      <c r="AA174" s="2"/>
      <c r="AB174" s="2"/>
      <c r="AC174" s="2"/>
    </row>
    <row r="175" ht="15.75" customHeight="1" spans="2:29">
      <c r="B175" s="2"/>
      <c r="C175" s="8"/>
      <c r="D175" s="8"/>
      <c r="E175" s="2"/>
      <c r="F175" s="2"/>
      <c r="G175" s="2"/>
      <c r="H175" s="2"/>
      <c r="I175" s="2"/>
      <c r="J175" s="2"/>
      <c r="K175" s="8"/>
      <c r="L175" s="2"/>
      <c r="M175" s="2"/>
      <c r="N175" s="2"/>
      <c r="O175" s="2"/>
      <c r="P175" s="2"/>
      <c r="Q175" s="2"/>
      <c r="R175" s="2"/>
      <c r="S175" s="2"/>
      <c r="T175" s="2"/>
      <c r="U175" s="2"/>
      <c r="V175" s="2"/>
      <c r="W175" s="2"/>
      <c r="X175" s="2"/>
      <c r="Y175" s="2"/>
      <c r="Z175" s="2"/>
      <c r="AA175" s="2"/>
      <c r="AB175" s="2"/>
      <c r="AC175" s="2"/>
    </row>
    <row r="176" ht="15.75" customHeight="1" spans="2:29">
      <c r="B176" s="2"/>
      <c r="C176" s="8"/>
      <c r="D176" s="8"/>
      <c r="E176" s="2"/>
      <c r="F176" s="2"/>
      <c r="G176" s="2"/>
      <c r="H176" s="2"/>
      <c r="I176" s="2"/>
      <c r="J176" s="2"/>
      <c r="K176" s="8"/>
      <c r="L176" s="2"/>
      <c r="M176" s="2"/>
      <c r="N176" s="2"/>
      <c r="O176" s="2"/>
      <c r="P176" s="2"/>
      <c r="Q176" s="2"/>
      <c r="R176" s="2"/>
      <c r="S176" s="2"/>
      <c r="T176" s="2"/>
      <c r="U176" s="2"/>
      <c r="V176" s="2"/>
      <c r="W176" s="2"/>
      <c r="X176" s="2"/>
      <c r="Y176" s="2"/>
      <c r="Z176" s="2"/>
      <c r="AA176" s="2"/>
      <c r="AB176" s="2"/>
      <c r="AC176" s="2"/>
    </row>
    <row r="177" ht="15.75" customHeight="1" spans="2:29">
      <c r="B177" s="2"/>
      <c r="C177" s="8"/>
      <c r="D177" s="8"/>
      <c r="E177" s="2"/>
      <c r="F177" s="2"/>
      <c r="G177" s="2"/>
      <c r="H177" s="2"/>
      <c r="I177" s="2"/>
      <c r="J177" s="2"/>
      <c r="K177" s="8"/>
      <c r="L177" s="2"/>
      <c r="M177" s="2"/>
      <c r="N177" s="2"/>
      <c r="O177" s="2"/>
      <c r="P177" s="2"/>
      <c r="Q177" s="2"/>
      <c r="R177" s="2"/>
      <c r="S177" s="2"/>
      <c r="T177" s="2"/>
      <c r="U177" s="2"/>
      <c r="V177" s="2"/>
      <c r="W177" s="2"/>
      <c r="X177" s="2"/>
      <c r="Y177" s="2"/>
      <c r="Z177" s="2"/>
      <c r="AA177" s="2"/>
      <c r="AB177" s="2"/>
      <c r="AC177" s="2"/>
    </row>
    <row r="178" ht="15.75" customHeight="1" spans="2:29">
      <c r="B178" s="2"/>
      <c r="C178" s="8"/>
      <c r="D178" s="8"/>
      <c r="E178" s="2"/>
      <c r="F178" s="2"/>
      <c r="G178" s="2"/>
      <c r="H178" s="2"/>
      <c r="I178" s="2"/>
      <c r="J178" s="2"/>
      <c r="K178" s="8"/>
      <c r="L178" s="2"/>
      <c r="M178" s="2"/>
      <c r="N178" s="2"/>
      <c r="O178" s="2"/>
      <c r="P178" s="2"/>
      <c r="Q178" s="2"/>
      <c r="R178" s="2"/>
      <c r="S178" s="2"/>
      <c r="T178" s="2"/>
      <c r="U178" s="2"/>
      <c r="V178" s="2"/>
      <c r="W178" s="2"/>
      <c r="X178" s="2"/>
      <c r="Y178" s="2"/>
      <c r="Z178" s="2"/>
      <c r="AA178" s="2"/>
      <c r="AB178" s="2"/>
      <c r="AC178" s="2"/>
    </row>
    <row r="179" ht="15.75" customHeight="1" spans="2:29">
      <c r="B179" s="2"/>
      <c r="C179" s="8"/>
      <c r="D179" s="8"/>
      <c r="E179" s="2"/>
      <c r="F179" s="2"/>
      <c r="G179" s="2"/>
      <c r="H179" s="2"/>
      <c r="I179" s="2"/>
      <c r="J179" s="2"/>
      <c r="K179" s="8"/>
      <c r="L179" s="2"/>
      <c r="M179" s="2"/>
      <c r="N179" s="2"/>
      <c r="O179" s="2"/>
      <c r="P179" s="2"/>
      <c r="Q179" s="2"/>
      <c r="R179" s="2"/>
      <c r="S179" s="2"/>
      <c r="T179" s="2"/>
      <c r="U179" s="2"/>
      <c r="V179" s="2"/>
      <c r="W179" s="2"/>
      <c r="X179" s="2"/>
      <c r="Y179" s="2"/>
      <c r="Z179" s="2"/>
      <c r="AA179" s="2"/>
      <c r="AB179" s="2"/>
      <c r="AC179" s="2"/>
    </row>
    <row r="180" ht="15.75" customHeight="1" spans="2:29">
      <c r="B180" s="2"/>
      <c r="C180" s="8"/>
      <c r="D180" s="8"/>
      <c r="E180" s="2"/>
      <c r="F180" s="2"/>
      <c r="G180" s="2"/>
      <c r="H180" s="2"/>
      <c r="I180" s="2"/>
      <c r="J180" s="2"/>
      <c r="K180" s="8"/>
      <c r="L180" s="2"/>
      <c r="M180" s="2"/>
      <c r="N180" s="2"/>
      <c r="O180" s="2"/>
      <c r="P180" s="2"/>
      <c r="Q180" s="2"/>
      <c r="R180" s="2"/>
      <c r="S180" s="2"/>
      <c r="T180" s="2"/>
      <c r="U180" s="2"/>
      <c r="V180" s="2"/>
      <c r="W180" s="2"/>
      <c r="X180" s="2"/>
      <c r="Y180" s="2"/>
      <c r="Z180" s="2"/>
      <c r="AA180" s="2"/>
      <c r="AB180" s="2"/>
      <c r="AC180" s="2"/>
    </row>
    <row r="181" ht="15.75" customHeight="1" spans="2:29">
      <c r="B181" s="2"/>
      <c r="C181" s="8"/>
      <c r="D181" s="8"/>
      <c r="E181" s="2"/>
      <c r="F181" s="2"/>
      <c r="G181" s="2"/>
      <c r="H181" s="2"/>
      <c r="I181" s="2"/>
      <c r="J181" s="2"/>
      <c r="K181" s="8"/>
      <c r="L181" s="2"/>
      <c r="M181" s="2"/>
      <c r="N181" s="2"/>
      <c r="O181" s="2"/>
      <c r="P181" s="2"/>
      <c r="Q181" s="2"/>
      <c r="R181" s="2"/>
      <c r="S181" s="2"/>
      <c r="T181" s="2"/>
      <c r="U181" s="2"/>
      <c r="V181" s="2"/>
      <c r="W181" s="2"/>
      <c r="X181" s="2"/>
      <c r="Y181" s="2"/>
      <c r="Z181" s="2"/>
      <c r="AA181" s="2"/>
      <c r="AB181" s="2"/>
      <c r="AC181" s="2"/>
    </row>
    <row r="182" ht="15.75" customHeight="1" spans="2:29">
      <c r="B182" s="2"/>
      <c r="C182" s="8"/>
      <c r="D182" s="8"/>
      <c r="E182" s="2"/>
      <c r="F182" s="2"/>
      <c r="G182" s="2"/>
      <c r="H182" s="2"/>
      <c r="I182" s="2"/>
      <c r="J182" s="2"/>
      <c r="K182" s="8"/>
      <c r="L182" s="2"/>
      <c r="M182" s="2"/>
      <c r="N182" s="2"/>
      <c r="O182" s="2"/>
      <c r="P182" s="2"/>
      <c r="Q182" s="2"/>
      <c r="R182" s="2"/>
      <c r="S182" s="2"/>
      <c r="T182" s="2"/>
      <c r="U182" s="2"/>
      <c r="V182" s="2"/>
      <c r="W182" s="2"/>
      <c r="X182" s="2"/>
      <c r="Y182" s="2"/>
      <c r="Z182" s="2"/>
      <c r="AA182" s="2"/>
      <c r="AB182" s="2"/>
      <c r="AC182" s="2"/>
    </row>
    <row r="183" ht="15.75" customHeight="1" spans="2:29">
      <c r="B183" s="2"/>
      <c r="C183" s="8"/>
      <c r="D183" s="8"/>
      <c r="E183" s="2"/>
      <c r="F183" s="2"/>
      <c r="G183" s="2"/>
      <c r="H183" s="2"/>
      <c r="I183" s="2"/>
      <c r="J183" s="2"/>
      <c r="K183" s="8"/>
      <c r="L183" s="2"/>
      <c r="M183" s="2"/>
      <c r="N183" s="2"/>
      <c r="O183" s="2"/>
      <c r="P183" s="2"/>
      <c r="Q183" s="2"/>
      <c r="R183" s="2"/>
      <c r="S183" s="2"/>
      <c r="T183" s="2"/>
      <c r="U183" s="2"/>
      <c r="V183" s="2"/>
      <c r="W183" s="2"/>
      <c r="X183" s="2"/>
      <c r="Y183" s="2"/>
      <c r="Z183" s="2"/>
      <c r="AA183" s="2"/>
      <c r="AB183" s="2"/>
      <c r="AC183" s="2"/>
    </row>
    <row r="184" ht="15.75" customHeight="1" spans="2:29">
      <c r="B184" s="2"/>
      <c r="C184" s="8"/>
      <c r="D184" s="8"/>
      <c r="E184" s="2"/>
      <c r="F184" s="2"/>
      <c r="G184" s="2"/>
      <c r="H184" s="2"/>
      <c r="I184" s="2"/>
      <c r="J184" s="2"/>
      <c r="K184" s="8"/>
      <c r="L184" s="2"/>
      <c r="M184" s="2"/>
      <c r="N184" s="2"/>
      <c r="O184" s="2"/>
      <c r="P184" s="2"/>
      <c r="Q184" s="2"/>
      <c r="R184" s="2"/>
      <c r="S184" s="2"/>
      <c r="T184" s="2"/>
      <c r="U184" s="2"/>
      <c r="V184" s="2"/>
      <c r="W184" s="2"/>
      <c r="X184" s="2"/>
      <c r="Y184" s="2"/>
      <c r="Z184" s="2"/>
      <c r="AA184" s="2"/>
      <c r="AB184" s="2"/>
      <c r="AC184" s="2"/>
    </row>
    <row r="185" ht="15.75" customHeight="1" spans="2:29">
      <c r="B185" s="2"/>
      <c r="C185" s="8"/>
      <c r="D185" s="8"/>
      <c r="E185" s="2"/>
      <c r="F185" s="2"/>
      <c r="G185" s="2"/>
      <c r="H185" s="2"/>
      <c r="I185" s="2"/>
      <c r="J185" s="2"/>
      <c r="K185" s="8"/>
      <c r="L185" s="2"/>
      <c r="M185" s="2"/>
      <c r="N185" s="2"/>
      <c r="O185" s="2"/>
      <c r="P185" s="2"/>
      <c r="Q185" s="2"/>
      <c r="R185" s="2"/>
      <c r="S185" s="2"/>
      <c r="T185" s="2"/>
      <c r="U185" s="2"/>
      <c r="V185" s="2"/>
      <c r="W185" s="2"/>
      <c r="X185" s="2"/>
      <c r="Y185" s="2"/>
      <c r="Z185" s="2"/>
      <c r="AA185" s="2"/>
      <c r="AB185" s="2"/>
      <c r="AC185" s="2"/>
    </row>
    <row r="186" ht="15.75" customHeight="1" spans="2:29">
      <c r="B186" s="2"/>
      <c r="C186" s="8"/>
      <c r="D186" s="8"/>
      <c r="E186" s="2"/>
      <c r="F186" s="2"/>
      <c r="G186" s="2"/>
      <c r="H186" s="2"/>
      <c r="I186" s="2"/>
      <c r="J186" s="2"/>
      <c r="K186" s="8"/>
      <c r="L186" s="2"/>
      <c r="M186" s="2"/>
      <c r="N186" s="2"/>
      <c r="O186" s="2"/>
      <c r="P186" s="2"/>
      <c r="Q186" s="2"/>
      <c r="R186" s="2"/>
      <c r="S186" s="2"/>
      <c r="T186" s="2"/>
      <c r="U186" s="2"/>
      <c r="V186" s="2"/>
      <c r="W186" s="2"/>
      <c r="X186" s="2"/>
      <c r="Y186" s="2"/>
      <c r="Z186" s="2"/>
      <c r="AA186" s="2"/>
      <c r="AB186" s="2"/>
      <c r="AC186" s="2"/>
    </row>
    <row r="187" ht="15.75" customHeight="1" spans="2:29">
      <c r="B187" s="2"/>
      <c r="C187" s="8"/>
      <c r="D187" s="8"/>
      <c r="E187" s="2"/>
      <c r="F187" s="2"/>
      <c r="G187" s="2"/>
      <c r="H187" s="2"/>
      <c r="I187" s="2"/>
      <c r="J187" s="2"/>
      <c r="K187" s="8"/>
      <c r="L187" s="2"/>
      <c r="M187" s="2"/>
      <c r="N187" s="2"/>
      <c r="O187" s="2"/>
      <c r="P187" s="2"/>
      <c r="Q187" s="2"/>
      <c r="R187" s="2"/>
      <c r="S187" s="2"/>
      <c r="T187" s="2"/>
      <c r="U187" s="2"/>
      <c r="V187" s="2"/>
      <c r="W187" s="2"/>
      <c r="X187" s="2"/>
      <c r="Y187" s="2"/>
      <c r="Z187" s="2"/>
      <c r="AA187" s="2"/>
      <c r="AB187" s="2"/>
      <c r="AC187" s="2"/>
    </row>
    <row r="188" ht="15.75" customHeight="1" spans="2:29">
      <c r="B188" s="2"/>
      <c r="C188" s="8"/>
      <c r="D188" s="8"/>
      <c r="E188" s="2"/>
      <c r="F188" s="2"/>
      <c r="G188" s="2"/>
      <c r="H188" s="2"/>
      <c r="I188" s="2"/>
      <c r="J188" s="2"/>
      <c r="K188" s="8"/>
      <c r="L188" s="2"/>
      <c r="M188" s="2"/>
      <c r="N188" s="2"/>
      <c r="O188" s="2"/>
      <c r="P188" s="2"/>
      <c r="Q188" s="2"/>
      <c r="R188" s="2"/>
      <c r="S188" s="2"/>
      <c r="T188" s="2"/>
      <c r="U188" s="2"/>
      <c r="V188" s="2"/>
      <c r="W188" s="2"/>
      <c r="X188" s="2"/>
      <c r="Y188" s="2"/>
      <c r="Z188" s="2"/>
      <c r="AA188" s="2"/>
      <c r="AB188" s="2"/>
      <c r="AC188" s="2"/>
    </row>
    <row r="189" ht="15.75" customHeight="1" spans="2:29">
      <c r="B189" s="2"/>
      <c r="C189" s="8"/>
      <c r="D189" s="8"/>
      <c r="E189" s="2"/>
      <c r="F189" s="2"/>
      <c r="G189" s="2"/>
      <c r="H189" s="2"/>
      <c r="I189" s="2"/>
      <c r="J189" s="2"/>
      <c r="K189" s="8"/>
      <c r="L189" s="2"/>
      <c r="M189" s="2"/>
      <c r="N189" s="2"/>
      <c r="O189" s="2"/>
      <c r="P189" s="2"/>
      <c r="Q189" s="2"/>
      <c r="R189" s="2"/>
      <c r="S189" s="2"/>
      <c r="T189" s="2"/>
      <c r="U189" s="2"/>
      <c r="V189" s="2"/>
      <c r="W189" s="2"/>
      <c r="X189" s="2"/>
      <c r="Y189" s="2"/>
      <c r="Z189" s="2"/>
      <c r="AA189" s="2"/>
      <c r="AB189" s="2"/>
      <c r="AC189" s="2"/>
    </row>
    <row r="190" ht="15.75" customHeight="1" spans="2:29">
      <c r="B190" s="2"/>
      <c r="C190" s="8"/>
      <c r="D190" s="8"/>
      <c r="E190" s="2"/>
      <c r="F190" s="2"/>
      <c r="G190" s="2"/>
      <c r="H190" s="2"/>
      <c r="I190" s="2"/>
      <c r="J190" s="2"/>
      <c r="K190" s="8"/>
      <c r="L190" s="2"/>
      <c r="M190" s="2"/>
      <c r="N190" s="2"/>
      <c r="O190" s="2"/>
      <c r="P190" s="2"/>
      <c r="Q190" s="2"/>
      <c r="R190" s="2"/>
      <c r="S190" s="2"/>
      <c r="T190" s="2"/>
      <c r="U190" s="2"/>
      <c r="V190" s="2"/>
      <c r="W190" s="2"/>
      <c r="X190" s="2"/>
      <c r="Y190" s="2"/>
      <c r="Z190" s="2"/>
      <c r="AA190" s="2"/>
      <c r="AB190" s="2"/>
      <c r="AC190" s="2"/>
    </row>
    <row r="191" ht="15.75" customHeight="1" spans="2:29">
      <c r="B191" s="2"/>
      <c r="C191" s="8"/>
      <c r="D191" s="8"/>
      <c r="E191" s="2"/>
      <c r="F191" s="2"/>
      <c r="G191" s="2"/>
      <c r="H191" s="2"/>
      <c r="I191" s="2"/>
      <c r="J191" s="2"/>
      <c r="K191" s="8"/>
      <c r="L191" s="2"/>
      <c r="M191" s="2"/>
      <c r="N191" s="2"/>
      <c r="O191" s="2"/>
      <c r="P191" s="2"/>
      <c r="Q191" s="2"/>
      <c r="R191" s="2"/>
      <c r="S191" s="2"/>
      <c r="T191" s="2"/>
      <c r="U191" s="2"/>
      <c r="V191" s="2"/>
      <c r="W191" s="2"/>
      <c r="X191" s="2"/>
      <c r="Y191" s="2"/>
      <c r="Z191" s="2"/>
      <c r="AA191" s="2"/>
      <c r="AB191" s="2"/>
      <c r="AC191" s="2"/>
    </row>
    <row r="192" ht="15.75" customHeight="1" spans="2:29">
      <c r="B192" s="2"/>
      <c r="C192" s="8"/>
      <c r="D192" s="8"/>
      <c r="E192" s="2"/>
      <c r="F192" s="2"/>
      <c r="G192" s="2"/>
      <c r="H192" s="2"/>
      <c r="I192" s="2"/>
      <c r="J192" s="2"/>
      <c r="K192" s="8"/>
      <c r="L192" s="2"/>
      <c r="M192" s="2"/>
      <c r="N192" s="2"/>
      <c r="O192" s="2"/>
      <c r="P192" s="2"/>
      <c r="Q192" s="2"/>
      <c r="R192" s="2"/>
      <c r="S192" s="2"/>
      <c r="T192" s="2"/>
      <c r="U192" s="2"/>
      <c r="V192" s="2"/>
      <c r="W192" s="2"/>
      <c r="X192" s="2"/>
      <c r="Y192" s="2"/>
      <c r="Z192" s="2"/>
      <c r="AA192" s="2"/>
      <c r="AB192" s="2"/>
      <c r="AC192" s="2"/>
    </row>
    <row r="193" ht="15.75" customHeight="1" spans="2:29">
      <c r="B193" s="2"/>
      <c r="C193" s="8"/>
      <c r="D193" s="8"/>
      <c r="E193" s="2"/>
      <c r="F193" s="2"/>
      <c r="G193" s="2"/>
      <c r="H193" s="2"/>
      <c r="I193" s="2"/>
      <c r="J193" s="2"/>
      <c r="K193" s="8"/>
      <c r="L193" s="2"/>
      <c r="M193" s="2"/>
      <c r="N193" s="2"/>
      <c r="O193" s="2"/>
      <c r="P193" s="2"/>
      <c r="Q193" s="2"/>
      <c r="R193" s="2"/>
      <c r="S193" s="2"/>
      <c r="T193" s="2"/>
      <c r="U193" s="2"/>
      <c r="V193" s="2"/>
      <c r="W193" s="2"/>
      <c r="X193" s="2"/>
      <c r="Y193" s="2"/>
      <c r="Z193" s="2"/>
      <c r="AA193" s="2"/>
      <c r="AB193" s="2"/>
      <c r="AC193" s="2"/>
    </row>
    <row r="194" ht="15.75" customHeight="1" spans="2:29">
      <c r="B194" s="2"/>
      <c r="C194" s="8"/>
      <c r="D194" s="8"/>
      <c r="E194" s="2"/>
      <c r="F194" s="2"/>
      <c r="G194" s="2"/>
      <c r="H194" s="2"/>
      <c r="I194" s="2"/>
      <c r="J194" s="2"/>
      <c r="K194" s="8"/>
      <c r="L194" s="2"/>
      <c r="M194" s="2"/>
      <c r="N194" s="2"/>
      <c r="O194" s="2"/>
      <c r="P194" s="2"/>
      <c r="Q194" s="2"/>
      <c r="R194" s="2"/>
      <c r="S194" s="2"/>
      <c r="T194" s="2"/>
      <c r="U194" s="2"/>
      <c r="V194" s="2"/>
      <c r="W194" s="2"/>
      <c r="X194" s="2"/>
      <c r="Y194" s="2"/>
      <c r="Z194" s="2"/>
      <c r="AA194" s="2"/>
      <c r="AB194" s="2"/>
      <c r="AC194" s="2"/>
    </row>
    <row r="195" ht="15.75" customHeight="1" spans="2:29">
      <c r="B195" s="2"/>
      <c r="C195" s="8"/>
      <c r="D195" s="8"/>
      <c r="E195" s="2"/>
      <c r="F195" s="2"/>
      <c r="G195" s="2"/>
      <c r="H195" s="2"/>
      <c r="I195" s="2"/>
      <c r="J195" s="2"/>
      <c r="K195" s="8"/>
      <c r="L195" s="2"/>
      <c r="M195" s="2"/>
      <c r="N195" s="2"/>
      <c r="O195" s="2"/>
      <c r="P195" s="2"/>
      <c r="Q195" s="2"/>
      <c r="R195" s="2"/>
      <c r="S195" s="2"/>
      <c r="T195" s="2"/>
      <c r="U195" s="2"/>
      <c r="V195" s="2"/>
      <c r="W195" s="2"/>
      <c r="X195" s="2"/>
      <c r="Y195" s="2"/>
      <c r="Z195" s="2"/>
      <c r="AA195" s="2"/>
      <c r="AB195" s="2"/>
      <c r="AC195" s="2"/>
    </row>
    <row r="196" ht="15.75" customHeight="1" spans="2:29">
      <c r="B196" s="2"/>
      <c r="C196" s="8"/>
      <c r="D196" s="8"/>
      <c r="E196" s="2"/>
      <c r="F196" s="2"/>
      <c r="G196" s="2"/>
      <c r="H196" s="2"/>
      <c r="I196" s="2"/>
      <c r="J196" s="2"/>
      <c r="K196" s="8"/>
      <c r="L196" s="2"/>
      <c r="M196" s="2"/>
      <c r="N196" s="2"/>
      <c r="O196" s="2"/>
      <c r="P196" s="2"/>
      <c r="Q196" s="2"/>
      <c r="R196" s="2"/>
      <c r="S196" s="2"/>
      <c r="T196" s="2"/>
      <c r="U196" s="2"/>
      <c r="V196" s="2"/>
      <c r="W196" s="2"/>
      <c r="X196" s="2"/>
      <c r="Y196" s="2"/>
      <c r="Z196" s="2"/>
      <c r="AA196" s="2"/>
      <c r="AB196" s="2"/>
      <c r="AC196" s="2"/>
    </row>
    <row r="197" ht="15.75" customHeight="1" spans="2:29">
      <c r="B197" s="2"/>
      <c r="C197" s="8"/>
      <c r="D197" s="8"/>
      <c r="E197" s="2"/>
      <c r="F197" s="2"/>
      <c r="G197" s="2"/>
      <c r="H197" s="2"/>
      <c r="I197" s="2"/>
      <c r="J197" s="2"/>
      <c r="K197" s="8"/>
      <c r="L197" s="2"/>
      <c r="M197" s="2"/>
      <c r="N197" s="2"/>
      <c r="O197" s="2"/>
      <c r="P197" s="2"/>
      <c r="Q197" s="2"/>
      <c r="R197" s="2"/>
      <c r="S197" s="2"/>
      <c r="T197" s="2"/>
      <c r="U197" s="2"/>
      <c r="V197" s="2"/>
      <c r="W197" s="2"/>
      <c r="X197" s="2"/>
      <c r="Y197" s="2"/>
      <c r="Z197" s="2"/>
      <c r="AA197" s="2"/>
      <c r="AB197" s="2"/>
      <c r="AC197" s="2"/>
    </row>
    <row r="198" ht="15.75" customHeight="1" spans="2:29">
      <c r="B198" s="2"/>
      <c r="C198" s="8"/>
      <c r="D198" s="8"/>
      <c r="E198" s="2"/>
      <c r="F198" s="2"/>
      <c r="G198" s="2"/>
      <c r="H198" s="2"/>
      <c r="I198" s="2"/>
      <c r="J198" s="2"/>
      <c r="K198" s="8"/>
      <c r="L198" s="2"/>
      <c r="M198" s="2"/>
      <c r="N198" s="2"/>
      <c r="O198" s="2"/>
      <c r="P198" s="2"/>
      <c r="Q198" s="2"/>
      <c r="R198" s="2"/>
      <c r="S198" s="2"/>
      <c r="T198" s="2"/>
      <c r="U198" s="2"/>
      <c r="V198" s="2"/>
      <c r="W198" s="2"/>
      <c r="X198" s="2"/>
      <c r="Y198" s="2"/>
      <c r="Z198" s="2"/>
      <c r="AA198" s="2"/>
      <c r="AB198" s="2"/>
      <c r="AC198" s="2"/>
    </row>
    <row r="199" ht="15.75" customHeight="1" spans="2:29">
      <c r="B199" s="2"/>
      <c r="C199" s="8"/>
      <c r="D199" s="8"/>
      <c r="E199" s="2"/>
      <c r="F199" s="2"/>
      <c r="G199" s="2"/>
      <c r="H199" s="2"/>
      <c r="I199" s="2"/>
      <c r="J199" s="2"/>
      <c r="K199" s="8"/>
      <c r="L199" s="2"/>
      <c r="M199" s="2"/>
      <c r="N199" s="2"/>
      <c r="O199" s="2"/>
      <c r="P199" s="2"/>
      <c r="Q199" s="2"/>
      <c r="R199" s="2"/>
      <c r="S199" s="2"/>
      <c r="T199" s="2"/>
      <c r="U199" s="2"/>
      <c r="V199" s="2"/>
      <c r="W199" s="2"/>
      <c r="X199" s="2"/>
      <c r="Y199" s="2"/>
      <c r="Z199" s="2"/>
      <c r="AA199" s="2"/>
      <c r="AB199" s="2"/>
      <c r="AC199" s="2"/>
    </row>
    <row r="200" ht="15.75" customHeight="1" spans="2:29">
      <c r="B200" s="2"/>
      <c r="C200" s="8"/>
      <c r="D200" s="8"/>
      <c r="E200" s="2"/>
      <c r="F200" s="2"/>
      <c r="G200" s="2"/>
      <c r="H200" s="2"/>
      <c r="I200" s="2"/>
      <c r="J200" s="2"/>
      <c r="K200" s="8"/>
      <c r="L200" s="2"/>
      <c r="M200" s="2"/>
      <c r="N200" s="2"/>
      <c r="O200" s="2"/>
      <c r="P200" s="2"/>
      <c r="Q200" s="2"/>
      <c r="R200" s="2"/>
      <c r="S200" s="2"/>
      <c r="T200" s="2"/>
      <c r="U200" s="2"/>
      <c r="V200" s="2"/>
      <c r="W200" s="2"/>
      <c r="X200" s="2"/>
      <c r="Y200" s="2"/>
      <c r="Z200" s="2"/>
      <c r="AA200" s="2"/>
      <c r="AB200" s="2"/>
      <c r="AC200" s="2"/>
    </row>
    <row r="201" ht="15.75" customHeight="1" spans="2:29">
      <c r="B201" s="2"/>
      <c r="C201" s="8"/>
      <c r="D201" s="8"/>
      <c r="E201" s="2"/>
      <c r="F201" s="2"/>
      <c r="G201" s="2"/>
      <c r="H201" s="2"/>
      <c r="I201" s="2"/>
      <c r="J201" s="2"/>
      <c r="K201" s="8"/>
      <c r="L201" s="2"/>
      <c r="M201" s="2"/>
      <c r="N201" s="2"/>
      <c r="O201" s="2"/>
      <c r="P201" s="2"/>
      <c r="Q201" s="2"/>
      <c r="R201" s="2"/>
      <c r="S201" s="2"/>
      <c r="T201" s="2"/>
      <c r="U201" s="2"/>
      <c r="V201" s="2"/>
      <c r="W201" s="2"/>
      <c r="X201" s="2"/>
      <c r="Y201" s="2"/>
      <c r="Z201" s="2"/>
      <c r="AA201" s="2"/>
      <c r="AB201" s="2"/>
      <c r="AC201" s="2"/>
    </row>
    <row r="202" ht="15.75" customHeight="1" spans="2:29">
      <c r="B202" s="2"/>
      <c r="C202" s="8"/>
      <c r="D202" s="8"/>
      <c r="E202" s="2"/>
      <c r="F202" s="2"/>
      <c r="G202" s="2"/>
      <c r="H202" s="2"/>
      <c r="I202" s="2"/>
      <c r="J202" s="2"/>
      <c r="K202" s="8"/>
      <c r="L202" s="2"/>
      <c r="M202" s="2"/>
      <c r="N202" s="2"/>
      <c r="O202" s="2"/>
      <c r="P202" s="2"/>
      <c r="Q202" s="2"/>
      <c r="R202" s="2"/>
      <c r="S202" s="2"/>
      <c r="T202" s="2"/>
      <c r="U202" s="2"/>
      <c r="V202" s="2"/>
      <c r="W202" s="2"/>
      <c r="X202" s="2"/>
      <c r="Y202" s="2"/>
      <c r="Z202" s="2"/>
      <c r="AA202" s="2"/>
      <c r="AB202" s="2"/>
      <c r="AC202" s="2"/>
    </row>
    <row r="203" ht="15.75" customHeight="1" spans="2:29">
      <c r="B203" s="2"/>
      <c r="C203" s="8"/>
      <c r="D203" s="8"/>
      <c r="E203" s="2"/>
      <c r="F203" s="2"/>
      <c r="G203" s="2"/>
      <c r="H203" s="2"/>
      <c r="I203" s="2"/>
      <c r="J203" s="2"/>
      <c r="K203" s="8"/>
      <c r="L203" s="2"/>
      <c r="M203" s="2"/>
      <c r="N203" s="2"/>
      <c r="O203" s="2"/>
      <c r="P203" s="2"/>
      <c r="Q203" s="2"/>
      <c r="R203" s="2"/>
      <c r="S203" s="2"/>
      <c r="T203" s="2"/>
      <c r="U203" s="2"/>
      <c r="V203" s="2"/>
      <c r="W203" s="2"/>
      <c r="X203" s="2"/>
      <c r="Y203" s="2"/>
      <c r="Z203" s="2"/>
      <c r="AA203" s="2"/>
      <c r="AB203" s="2"/>
      <c r="AC203" s="2"/>
    </row>
    <row r="204" ht="15.75" customHeight="1" spans="2:29">
      <c r="B204" s="2"/>
      <c r="C204" s="8"/>
      <c r="D204" s="8"/>
      <c r="E204" s="2"/>
      <c r="F204" s="2"/>
      <c r="G204" s="2"/>
      <c r="H204" s="2"/>
      <c r="I204" s="2"/>
      <c r="J204" s="2"/>
      <c r="K204" s="8"/>
      <c r="L204" s="2"/>
      <c r="M204" s="2"/>
      <c r="N204" s="2"/>
      <c r="O204" s="2"/>
      <c r="P204" s="2"/>
      <c r="Q204" s="2"/>
      <c r="R204" s="2"/>
      <c r="S204" s="2"/>
      <c r="T204" s="2"/>
      <c r="U204" s="2"/>
      <c r="V204" s="2"/>
      <c r="W204" s="2"/>
      <c r="X204" s="2"/>
      <c r="Y204" s="2"/>
      <c r="Z204" s="2"/>
      <c r="AA204" s="2"/>
      <c r="AB204" s="2"/>
      <c r="AC204" s="2"/>
    </row>
    <row r="205" ht="15.75" customHeight="1" spans="2:29">
      <c r="B205" s="2"/>
      <c r="C205" s="8"/>
      <c r="D205" s="8"/>
      <c r="E205" s="2"/>
      <c r="F205" s="2"/>
      <c r="G205" s="2"/>
      <c r="H205" s="2"/>
      <c r="I205" s="2"/>
      <c r="J205" s="2"/>
      <c r="K205" s="8"/>
      <c r="L205" s="2"/>
      <c r="M205" s="2"/>
      <c r="N205" s="2"/>
      <c r="O205" s="2"/>
      <c r="P205" s="2"/>
      <c r="Q205" s="2"/>
      <c r="R205" s="2"/>
      <c r="S205" s="2"/>
      <c r="T205" s="2"/>
      <c r="U205" s="2"/>
      <c r="V205" s="2"/>
      <c r="W205" s="2"/>
      <c r="X205" s="2"/>
      <c r="Y205" s="2"/>
      <c r="Z205" s="2"/>
      <c r="AA205" s="2"/>
      <c r="AB205" s="2"/>
      <c r="AC205" s="2"/>
    </row>
    <row r="206" ht="15.75" customHeight="1" spans="2:29">
      <c r="B206" s="2"/>
      <c r="C206" s="8"/>
      <c r="D206" s="8"/>
      <c r="E206" s="2"/>
      <c r="F206" s="2"/>
      <c r="G206" s="2"/>
      <c r="H206" s="2"/>
      <c r="I206" s="2"/>
      <c r="J206" s="2"/>
      <c r="K206" s="8"/>
      <c r="L206" s="2"/>
      <c r="M206" s="2"/>
      <c r="N206" s="2"/>
      <c r="O206" s="2"/>
      <c r="P206" s="2"/>
      <c r="Q206" s="2"/>
      <c r="R206" s="2"/>
      <c r="S206" s="2"/>
      <c r="T206" s="2"/>
      <c r="U206" s="2"/>
      <c r="V206" s="2"/>
      <c r="W206" s="2"/>
      <c r="X206" s="2"/>
      <c r="Y206" s="2"/>
      <c r="Z206" s="2"/>
      <c r="AA206" s="2"/>
      <c r="AB206" s="2"/>
      <c r="AC206" s="2"/>
    </row>
    <row r="207" ht="15.75" customHeight="1" spans="2:29">
      <c r="B207" s="2"/>
      <c r="C207" s="8"/>
      <c r="D207" s="8"/>
      <c r="E207" s="2"/>
      <c r="F207" s="2"/>
      <c r="G207" s="2"/>
      <c r="H207" s="2"/>
      <c r="I207" s="2"/>
      <c r="J207" s="2"/>
      <c r="K207" s="8"/>
      <c r="L207" s="2"/>
      <c r="M207" s="2"/>
      <c r="N207" s="2"/>
      <c r="O207" s="2"/>
      <c r="P207" s="2"/>
      <c r="Q207" s="2"/>
      <c r="R207" s="2"/>
      <c r="S207" s="2"/>
      <c r="T207" s="2"/>
      <c r="U207" s="2"/>
      <c r="V207" s="2"/>
      <c r="W207" s="2"/>
      <c r="X207" s="2"/>
      <c r="Y207" s="2"/>
      <c r="Z207" s="2"/>
      <c r="AA207" s="2"/>
      <c r="AB207" s="2"/>
      <c r="AC207" s="2"/>
    </row>
    <row r="208" ht="15.75" customHeight="1" spans="2:29">
      <c r="B208" s="2"/>
      <c r="C208" s="8"/>
      <c r="D208" s="8"/>
      <c r="E208" s="2"/>
      <c r="F208" s="2"/>
      <c r="G208" s="2"/>
      <c r="H208" s="2"/>
      <c r="I208" s="2"/>
      <c r="J208" s="2"/>
      <c r="K208" s="8"/>
      <c r="L208" s="2"/>
      <c r="M208" s="2"/>
      <c r="N208" s="2"/>
      <c r="O208" s="2"/>
      <c r="P208" s="2"/>
      <c r="Q208" s="2"/>
      <c r="R208" s="2"/>
      <c r="S208" s="2"/>
      <c r="T208" s="2"/>
      <c r="U208" s="2"/>
      <c r="V208" s="2"/>
      <c r="W208" s="2"/>
      <c r="X208" s="2"/>
      <c r="Y208" s="2"/>
      <c r="Z208" s="2"/>
      <c r="AA208" s="2"/>
      <c r="AB208" s="2"/>
      <c r="AC208" s="2"/>
    </row>
    <row r="209" ht="15.75" customHeight="1" spans="2:29">
      <c r="B209" s="2"/>
      <c r="C209" s="8"/>
      <c r="D209" s="8"/>
      <c r="E209" s="2"/>
      <c r="F209" s="2"/>
      <c r="G209" s="2"/>
      <c r="H209" s="2"/>
      <c r="I209" s="2"/>
      <c r="J209" s="2"/>
      <c r="K209" s="8"/>
      <c r="L209" s="2"/>
      <c r="M209" s="2"/>
      <c r="N209" s="2"/>
      <c r="O209" s="2"/>
      <c r="P209" s="2"/>
      <c r="Q209" s="2"/>
      <c r="R209" s="2"/>
      <c r="S209" s="2"/>
      <c r="T209" s="2"/>
      <c r="U209" s="2"/>
      <c r="V209" s="2"/>
      <c r="W209" s="2"/>
      <c r="X209" s="2"/>
      <c r="Y209" s="2"/>
      <c r="Z209" s="2"/>
      <c r="AA209" s="2"/>
      <c r="AB209" s="2"/>
      <c r="AC209" s="2"/>
    </row>
    <row r="210" ht="15.75" customHeight="1" spans="2:29">
      <c r="B210" s="2"/>
      <c r="C210" s="8"/>
      <c r="D210" s="8"/>
      <c r="E210" s="2"/>
      <c r="F210" s="2"/>
      <c r="G210" s="2"/>
      <c r="H210" s="2"/>
      <c r="I210" s="2"/>
      <c r="J210" s="2"/>
      <c r="K210" s="8"/>
      <c r="L210" s="2"/>
      <c r="M210" s="2"/>
      <c r="N210" s="2"/>
      <c r="O210" s="2"/>
      <c r="P210" s="2"/>
      <c r="Q210" s="2"/>
      <c r="R210" s="2"/>
      <c r="S210" s="2"/>
      <c r="T210" s="2"/>
      <c r="U210" s="2"/>
      <c r="V210" s="2"/>
      <c r="W210" s="2"/>
      <c r="X210" s="2"/>
      <c r="Y210" s="2"/>
      <c r="Z210" s="2"/>
      <c r="AA210" s="2"/>
      <c r="AB210" s="2"/>
      <c r="AC210" s="2"/>
    </row>
    <row r="211" ht="15.75" customHeight="1" spans="2:29">
      <c r="C211" s="42"/>
      <c r="D211" s="42"/>
    </row>
    <row r="212" ht="15.75" customHeight="1" spans="2:29">
      <c r="C212" s="42"/>
      <c r="D212" s="42"/>
    </row>
    <row r="213" ht="15.75" customHeight="1" spans="2:29">
      <c r="C213" s="42"/>
      <c r="D213" s="42"/>
    </row>
    <row r="214" ht="15.75" customHeight="1" spans="2:29">
      <c r="C214" s="42"/>
      <c r="D214" s="42"/>
    </row>
    <row r="215" ht="15.75" customHeight="1" spans="2:29">
      <c r="C215" s="42"/>
      <c r="D215" s="42"/>
    </row>
    <row r="216" ht="15.75" customHeight="1" spans="2:29">
      <c r="C216" s="42"/>
      <c r="D216" s="42"/>
    </row>
    <row r="217" ht="15.75" customHeight="1" spans="2:29">
      <c r="C217" s="42"/>
      <c r="D217" s="42"/>
    </row>
    <row r="218" ht="15.75" customHeight="1" spans="2:29">
      <c r="C218" s="42"/>
      <c r="D218" s="42"/>
    </row>
    <row r="219" ht="15.75" customHeight="1" spans="2:29">
      <c r="C219" s="42"/>
      <c r="D219" s="42"/>
    </row>
    <row r="220" ht="15.75" customHeight="1" spans="2:29">
      <c r="C220" s="42"/>
      <c r="D220" s="42"/>
    </row>
    <row r="221" ht="15.75" customHeight="1" spans="2:29">
      <c r="C221" s="42"/>
      <c r="D221" s="42"/>
    </row>
    <row r="222" ht="15.75" customHeight="1" spans="2:29">
      <c r="C222" s="42"/>
      <c r="D222" s="42"/>
    </row>
    <row r="223" ht="15.75" customHeight="1" spans="2:29">
      <c r="C223" s="42"/>
      <c r="D223" s="42"/>
    </row>
    <row r="224" ht="15.75" customHeight="1" spans="2:29">
      <c r="C224" s="42"/>
      <c r="D224" s="42"/>
    </row>
    <row r="225" ht="15.75" customHeight="1" spans="3:4">
      <c r="C225" s="42"/>
      <c r="D225" s="42"/>
    </row>
    <row r="226" ht="15.75" customHeight="1" spans="3:4">
      <c r="C226" s="42"/>
      <c r="D226" s="42"/>
    </row>
    <row r="227" ht="15.75" customHeight="1" spans="3:4">
      <c r="C227" s="42"/>
      <c r="D227" s="42"/>
    </row>
    <row r="228" ht="15.75" customHeight="1" spans="3:4">
      <c r="C228" s="42"/>
      <c r="D228" s="42"/>
    </row>
    <row r="229" ht="15.75" customHeight="1" spans="3:4">
      <c r="C229" s="42"/>
      <c r="D229" s="42"/>
    </row>
    <row r="230" ht="15.75" customHeight="1" spans="3:4">
      <c r="C230" s="42"/>
      <c r="D230" s="42"/>
    </row>
    <row r="231" ht="15.75" customHeight="1" spans="3:4">
      <c r="C231" s="42"/>
      <c r="D231" s="42"/>
    </row>
    <row r="232" ht="15.75" customHeight="1" spans="3:4">
      <c r="C232" s="42"/>
      <c r="D232" s="42"/>
    </row>
    <row r="233" ht="15.75" customHeight="1" spans="3:4">
      <c r="C233" s="42"/>
      <c r="D233" s="42"/>
    </row>
    <row r="234" ht="15.75" customHeight="1" spans="3:4">
      <c r="C234" s="42"/>
      <c r="D234" s="42"/>
    </row>
    <row r="235" ht="15.75" customHeight="1" spans="3:4">
      <c r="C235" s="42"/>
      <c r="D235" s="42"/>
    </row>
    <row r="236" ht="15.75" customHeight="1" spans="3:4">
      <c r="C236" s="42"/>
      <c r="D236" s="42"/>
    </row>
    <row r="237" ht="15.75" customHeight="1" spans="3:4">
      <c r="C237" s="42"/>
      <c r="D237" s="42"/>
    </row>
    <row r="238" ht="15.75" customHeight="1" spans="3:4">
      <c r="C238" s="42"/>
      <c r="D238" s="42"/>
    </row>
    <row r="239" ht="15.75" customHeight="1" spans="3:4">
      <c r="C239" s="42"/>
      <c r="D239" s="42"/>
    </row>
    <row r="240" ht="15.75" customHeight="1" spans="3:4">
      <c r="C240" s="42"/>
      <c r="D240" s="42"/>
    </row>
    <row r="241" ht="15.75" customHeight="1" spans="3:4">
      <c r="C241" s="42"/>
      <c r="D241" s="42"/>
    </row>
    <row r="242" ht="15.75" customHeight="1" spans="3:4">
      <c r="C242" s="42"/>
      <c r="D242" s="42"/>
    </row>
    <row r="243" ht="15.75" customHeight="1" spans="3:4">
      <c r="C243" s="42"/>
      <c r="D243" s="42"/>
    </row>
    <row r="244" ht="15.75" customHeight="1" spans="3:4">
      <c r="C244" s="42"/>
      <c r="D244" s="42"/>
    </row>
    <row r="245" ht="15.75" customHeight="1" spans="3:4">
      <c r="C245" s="42"/>
      <c r="D245" s="42"/>
    </row>
    <row r="246" ht="15.75" customHeight="1" spans="3:4">
      <c r="C246" s="42"/>
      <c r="D246" s="42"/>
    </row>
    <row r="247" ht="15.75" customHeight="1" spans="3:4">
      <c r="C247" s="42"/>
      <c r="D247" s="42"/>
    </row>
    <row r="248" ht="15.75" customHeight="1" spans="3:4">
      <c r="C248" s="42"/>
      <c r="D248" s="42"/>
    </row>
    <row r="249" ht="15.75" customHeight="1" spans="3:4">
      <c r="C249" s="42"/>
      <c r="D249" s="42"/>
    </row>
    <row r="250" ht="15.75" customHeight="1" spans="3:4">
      <c r="C250" s="42"/>
      <c r="D250" s="42"/>
    </row>
    <row r="251" ht="15.75" customHeight="1" spans="3:4">
      <c r="C251" s="42"/>
      <c r="D251" s="42"/>
    </row>
    <row r="252" ht="15.75" customHeight="1" spans="3:4">
      <c r="C252" s="42"/>
      <c r="D252" s="42"/>
    </row>
    <row r="253" ht="15.75" customHeight="1" spans="3:4">
      <c r="C253" s="42"/>
      <c r="D253" s="42"/>
    </row>
    <row r="254" ht="15.75" customHeight="1" spans="3:4">
      <c r="C254" s="42"/>
      <c r="D254" s="42"/>
    </row>
    <row r="255" ht="15.75" customHeight="1" spans="3:4">
      <c r="C255" s="42"/>
      <c r="D255" s="42"/>
    </row>
    <row r="256" ht="15.75" customHeight="1" spans="3:4">
      <c r="C256" s="42"/>
      <c r="D256" s="42"/>
    </row>
    <row r="257" ht="15.75" customHeight="1" spans="3:4">
      <c r="C257" s="42"/>
      <c r="D257" s="42"/>
    </row>
    <row r="258" ht="15.75" customHeight="1" spans="3:4">
      <c r="C258" s="42"/>
      <c r="D258" s="42"/>
    </row>
    <row r="259" ht="15.75" customHeight="1" spans="3:4">
      <c r="C259" s="42"/>
      <c r="D259" s="42"/>
    </row>
    <row r="260" ht="15.75" customHeight="1" spans="3:4">
      <c r="C260" s="42"/>
      <c r="D260" s="42"/>
    </row>
    <row r="261" ht="15.75" customHeight="1" spans="3:4">
      <c r="C261" s="42"/>
      <c r="D261" s="42"/>
    </row>
    <row r="262" ht="15.75" customHeight="1" spans="3:4">
      <c r="C262" s="42"/>
      <c r="D262" s="42"/>
    </row>
    <row r="263" ht="15.75" customHeight="1" spans="3:4">
      <c r="C263" s="42"/>
      <c r="D263" s="42"/>
    </row>
    <row r="264" ht="15.75" customHeight="1" spans="3:4">
      <c r="C264" s="42"/>
      <c r="D264" s="42"/>
    </row>
    <row r="265" ht="15.75" customHeight="1" spans="3:4">
      <c r="C265" s="42"/>
      <c r="D265" s="42"/>
    </row>
    <row r="266" ht="15.75" customHeight="1" spans="3:4">
      <c r="C266" s="42"/>
      <c r="D266" s="42"/>
    </row>
    <row r="267" ht="15.75" customHeight="1" spans="3:4">
      <c r="C267" s="42"/>
      <c r="D267" s="42"/>
    </row>
    <row r="268" ht="15.75" customHeight="1" spans="3:4">
      <c r="C268" s="42"/>
      <c r="D268" s="42"/>
    </row>
    <row r="269" ht="15.75" customHeight="1" spans="3:4">
      <c r="C269" s="42"/>
      <c r="D269" s="42"/>
    </row>
    <row r="270" ht="15.75" customHeight="1" spans="3:4">
      <c r="C270" s="42"/>
      <c r="D270" s="42"/>
    </row>
    <row r="271" ht="15.75" customHeight="1" spans="3:4">
      <c r="C271" s="42"/>
      <c r="D271" s="42"/>
    </row>
    <row r="272" ht="15.75" customHeight="1" spans="3:4">
      <c r="C272" s="42"/>
      <c r="D272" s="42"/>
    </row>
    <row r="273" ht="15.75" customHeight="1" spans="3:4">
      <c r="C273" s="42"/>
      <c r="D273" s="42"/>
    </row>
    <row r="274" ht="15.75" customHeight="1" spans="3:4">
      <c r="C274" s="42"/>
      <c r="D274" s="42"/>
    </row>
    <row r="275" ht="15.75" customHeight="1" spans="3:4">
      <c r="C275" s="42"/>
      <c r="D275" s="42"/>
    </row>
    <row r="276" ht="15.75" customHeight="1" spans="3:4">
      <c r="C276" s="42"/>
      <c r="D276" s="42"/>
    </row>
    <row r="277" ht="15.75" customHeight="1" spans="3:4">
      <c r="C277" s="42"/>
      <c r="D277" s="42"/>
    </row>
    <row r="278" ht="15.75" customHeight="1" spans="3:4">
      <c r="C278" s="42"/>
      <c r="D278" s="42"/>
    </row>
    <row r="279" ht="15.75" customHeight="1" spans="3:4">
      <c r="C279" s="42"/>
      <c r="D279" s="42"/>
    </row>
    <row r="280" ht="15.75" customHeight="1" spans="3:4">
      <c r="C280" s="42"/>
      <c r="D280" s="42"/>
    </row>
    <row r="281" ht="15.75" customHeight="1" spans="3:4">
      <c r="C281" s="42"/>
      <c r="D281" s="42"/>
    </row>
    <row r="282" ht="15.75" customHeight="1" spans="3:4">
      <c r="C282" s="42"/>
      <c r="D282" s="42"/>
    </row>
    <row r="283" ht="15.75" customHeight="1" spans="3:4">
      <c r="C283" s="42"/>
      <c r="D283" s="42"/>
    </row>
    <row r="284" ht="15.75" customHeight="1" spans="3:4">
      <c r="C284" s="42"/>
      <c r="D284" s="42"/>
    </row>
    <row r="285" ht="15.75" customHeight="1" spans="3:4">
      <c r="C285" s="42"/>
      <c r="D285" s="42"/>
    </row>
    <row r="286" ht="15.75" customHeight="1" spans="3:4">
      <c r="C286" s="42"/>
      <c r="D286" s="42"/>
    </row>
    <row r="287" ht="15.75" customHeight="1" spans="3:4">
      <c r="C287" s="42"/>
      <c r="D287" s="42"/>
    </row>
    <row r="288" ht="15.75" customHeight="1" spans="3:4">
      <c r="C288" s="42"/>
      <c r="D288" s="42"/>
    </row>
    <row r="289" ht="15.75" customHeight="1" spans="3:4">
      <c r="C289" s="42"/>
      <c r="D289" s="42"/>
    </row>
    <row r="290" ht="15.75" customHeight="1" spans="3:4">
      <c r="C290" s="42"/>
      <c r="D290" s="42"/>
    </row>
    <row r="291" ht="15.75" customHeight="1" spans="3:4">
      <c r="C291" s="42"/>
      <c r="D291" s="42"/>
    </row>
    <row r="292" ht="15.75" customHeight="1" spans="3:4">
      <c r="C292" s="42"/>
      <c r="D292" s="42"/>
    </row>
    <row r="293" ht="15.75" customHeight="1" spans="3:4">
      <c r="C293" s="42"/>
      <c r="D293" s="42"/>
    </row>
    <row r="294" ht="15.75" customHeight="1" spans="3:4">
      <c r="C294" s="42"/>
      <c r="D294" s="42"/>
    </row>
    <row r="295" ht="15.75" customHeight="1" spans="3:4">
      <c r="C295" s="42"/>
      <c r="D295" s="42"/>
    </row>
    <row r="296" ht="15.75" customHeight="1" spans="3:4">
      <c r="C296" s="42"/>
      <c r="D296" s="42"/>
    </row>
    <row r="297" ht="15.75" customHeight="1" spans="3:4">
      <c r="C297" s="42"/>
      <c r="D297" s="42"/>
    </row>
    <row r="298" ht="15.75" customHeight="1" spans="3:4">
      <c r="C298" s="42"/>
      <c r="D298" s="42"/>
    </row>
    <row r="299" ht="15.75" customHeight="1" spans="3:4">
      <c r="C299" s="42"/>
      <c r="D299" s="42"/>
    </row>
    <row r="300" ht="15.75" customHeight="1" spans="3:4">
      <c r="C300" s="42"/>
      <c r="D300" s="42"/>
    </row>
    <row r="301" ht="15.75" customHeight="1" spans="3:4">
      <c r="C301" s="42"/>
      <c r="D301" s="42"/>
    </row>
    <row r="302" ht="15.75" customHeight="1" spans="3:4">
      <c r="C302" s="42"/>
      <c r="D302" s="42"/>
    </row>
    <row r="303" ht="15.75" customHeight="1" spans="3:4">
      <c r="C303" s="42"/>
      <c r="D303" s="42"/>
    </row>
    <row r="304" ht="15.75" customHeight="1" spans="3:4">
      <c r="C304" s="42"/>
      <c r="D304" s="42"/>
    </row>
    <row r="305" ht="15.75" customHeight="1" spans="3:4">
      <c r="C305" s="42"/>
      <c r="D305" s="42"/>
    </row>
    <row r="306" ht="15.75" customHeight="1" spans="3:4">
      <c r="C306" s="42"/>
      <c r="D306" s="42"/>
    </row>
    <row r="307" ht="15.75" customHeight="1" spans="3:4">
      <c r="C307" s="42"/>
      <c r="D307" s="42"/>
    </row>
    <row r="308" ht="15.75" customHeight="1" spans="3:4">
      <c r="C308" s="42"/>
      <c r="D308" s="42"/>
    </row>
    <row r="309" ht="15.75" customHeight="1" spans="3:4">
      <c r="C309" s="42"/>
      <c r="D309" s="42"/>
    </row>
    <row r="310" ht="15.75" customHeight="1" spans="3:4">
      <c r="C310" s="42"/>
      <c r="D310" s="42"/>
    </row>
    <row r="311" ht="15.75" customHeight="1" spans="3:4">
      <c r="C311" s="42"/>
      <c r="D311" s="42"/>
    </row>
    <row r="312" ht="15.75" customHeight="1" spans="3:4">
      <c r="C312" s="42"/>
      <c r="D312" s="42"/>
    </row>
    <row r="313" ht="15.75" customHeight="1" spans="3:4">
      <c r="C313" s="42"/>
      <c r="D313" s="42"/>
    </row>
    <row r="314" ht="15.75" customHeight="1" spans="3:4">
      <c r="C314" s="42"/>
      <c r="D314" s="42"/>
    </row>
    <row r="315" ht="15.75" customHeight="1" spans="3:4">
      <c r="C315" s="42"/>
      <c r="D315" s="42"/>
    </row>
    <row r="316" ht="15.75" customHeight="1" spans="3:4">
      <c r="C316" s="42"/>
      <c r="D316" s="42"/>
    </row>
    <row r="317" ht="15.75" customHeight="1" spans="3:4">
      <c r="C317" s="42"/>
      <c r="D317" s="42"/>
    </row>
    <row r="318" ht="15.75" customHeight="1" spans="3:4">
      <c r="C318" s="42"/>
      <c r="D318" s="42"/>
    </row>
    <row r="319" ht="15.75" customHeight="1" spans="3:4">
      <c r="C319" s="42"/>
      <c r="D319" s="42"/>
    </row>
    <row r="320" ht="15.75" customHeight="1" spans="3:4">
      <c r="C320" s="42"/>
      <c r="D320" s="42"/>
    </row>
    <row r="321" ht="15.75" customHeight="1" spans="3:4">
      <c r="C321" s="42"/>
      <c r="D321" s="42"/>
    </row>
    <row r="322" ht="15.75" customHeight="1" spans="3:4">
      <c r="C322" s="42"/>
      <c r="D322" s="42"/>
    </row>
    <row r="323" ht="15.75" customHeight="1" spans="3:4">
      <c r="C323" s="42"/>
      <c r="D323" s="42"/>
    </row>
    <row r="324" ht="15.75" customHeight="1" spans="3:4">
      <c r="C324" s="42"/>
      <c r="D324" s="42"/>
    </row>
    <row r="325" ht="15.75" customHeight="1" spans="3:4">
      <c r="C325" s="42"/>
      <c r="D325" s="42"/>
    </row>
    <row r="326" ht="15.75" customHeight="1" spans="3:4">
      <c r="C326" s="42"/>
      <c r="D326" s="42"/>
    </row>
    <row r="327" ht="15.75" customHeight="1" spans="3:4">
      <c r="C327" s="42"/>
      <c r="D327" s="42"/>
    </row>
    <row r="328" ht="15.75" customHeight="1" spans="3:4">
      <c r="C328" s="42"/>
      <c r="D328" s="42"/>
    </row>
    <row r="329" ht="15.75" customHeight="1" spans="3:4">
      <c r="C329" s="42"/>
      <c r="D329" s="42"/>
    </row>
    <row r="330" ht="15.75" customHeight="1" spans="3:4">
      <c r="C330" s="42"/>
      <c r="D330" s="42"/>
    </row>
    <row r="331" ht="15.75" customHeight="1" spans="3:4">
      <c r="C331" s="42"/>
      <c r="D331" s="42"/>
    </row>
    <row r="332" ht="15.75" customHeight="1" spans="3:4">
      <c r="C332" s="42"/>
      <c r="D332" s="42"/>
    </row>
    <row r="333" ht="15.75" customHeight="1" spans="3:4">
      <c r="C333" s="42"/>
      <c r="D333" s="42"/>
    </row>
    <row r="334" ht="15.75" customHeight="1" spans="3:4">
      <c r="C334" s="42"/>
      <c r="D334" s="42"/>
    </row>
    <row r="335" ht="15.75" customHeight="1" spans="3:4">
      <c r="C335" s="42"/>
      <c r="D335" s="42"/>
    </row>
    <row r="336" ht="15.75" customHeight="1" spans="3:4">
      <c r="C336" s="42"/>
      <c r="D336" s="42"/>
    </row>
    <row r="337" ht="15.75" customHeight="1" spans="3:4">
      <c r="C337" s="42"/>
      <c r="D337" s="42"/>
    </row>
    <row r="338" ht="15.75" customHeight="1" spans="3:4">
      <c r="C338" s="42"/>
      <c r="D338" s="42"/>
    </row>
    <row r="339" ht="15.75" customHeight="1" spans="3:4">
      <c r="C339" s="42"/>
      <c r="D339" s="42"/>
    </row>
    <row r="340" ht="15.75" customHeight="1" spans="3:4">
      <c r="C340" s="42"/>
      <c r="D340" s="42"/>
    </row>
    <row r="341" ht="15.75" customHeight="1" spans="3:4">
      <c r="C341" s="42"/>
      <c r="D341" s="42"/>
    </row>
    <row r="342" ht="15.75" customHeight="1" spans="3:4">
      <c r="C342" s="42"/>
      <c r="D342" s="42"/>
    </row>
    <row r="343" ht="15.75" customHeight="1" spans="3:4">
      <c r="C343" s="42"/>
      <c r="D343" s="42"/>
    </row>
    <row r="344" ht="15.75" customHeight="1" spans="3:4">
      <c r="C344" s="42"/>
      <c r="D344" s="42"/>
    </row>
    <row r="345" ht="15.75" customHeight="1" spans="3:4">
      <c r="C345" s="42"/>
      <c r="D345" s="42"/>
    </row>
    <row r="346" ht="15.75" customHeight="1" spans="3:4">
      <c r="C346" s="42"/>
      <c r="D346" s="42"/>
    </row>
    <row r="347" ht="15.75" customHeight="1" spans="3:4">
      <c r="C347" s="42"/>
      <c r="D347" s="42"/>
    </row>
    <row r="348" ht="15.75" customHeight="1" spans="3:4">
      <c r="C348" s="42"/>
      <c r="D348" s="42"/>
    </row>
    <row r="349" ht="15.75" customHeight="1" spans="3:4">
      <c r="C349" s="42"/>
      <c r="D349" s="42"/>
    </row>
    <row r="350" ht="15.75" customHeight="1" spans="3:4">
      <c r="C350" s="42"/>
      <c r="D350" s="42"/>
    </row>
    <row r="351" ht="15.75" customHeight="1" spans="3:4">
      <c r="C351" s="42"/>
      <c r="D351" s="42"/>
    </row>
    <row r="352" ht="15.75" customHeight="1" spans="3:4">
      <c r="C352" s="42"/>
      <c r="D352" s="42"/>
    </row>
    <row r="353" ht="15.75" customHeight="1" spans="3:4">
      <c r="C353" s="42"/>
      <c r="D353" s="42"/>
    </row>
    <row r="354" ht="15.75" customHeight="1" spans="3:4">
      <c r="C354" s="42"/>
      <c r="D354" s="42"/>
    </row>
    <row r="355" ht="15.75" customHeight="1" spans="3:4">
      <c r="C355" s="42"/>
      <c r="D355" s="42"/>
    </row>
    <row r="356" ht="15.75" customHeight="1" spans="3:4">
      <c r="C356" s="42"/>
      <c r="D356" s="42"/>
    </row>
    <row r="357" ht="15.75" customHeight="1" spans="3:4">
      <c r="C357" s="42"/>
      <c r="D357" s="42"/>
    </row>
    <row r="358" ht="15.75" customHeight="1" spans="3:4">
      <c r="C358" s="42"/>
      <c r="D358" s="42"/>
    </row>
    <row r="359" ht="15.75" customHeight="1" spans="3:4">
      <c r="C359" s="42"/>
      <c r="D359" s="42"/>
    </row>
    <row r="360" ht="15.75" customHeight="1" spans="3:4">
      <c r="C360" s="42"/>
      <c r="D360" s="42"/>
    </row>
    <row r="361" ht="15.75" customHeight="1" spans="3:4">
      <c r="C361" s="42"/>
      <c r="D361" s="42"/>
    </row>
    <row r="362" ht="15.75" customHeight="1" spans="3:4">
      <c r="C362" s="42"/>
      <c r="D362" s="42"/>
    </row>
    <row r="363" ht="15.75" customHeight="1" spans="3:4">
      <c r="C363" s="42"/>
      <c r="D363" s="42"/>
    </row>
    <row r="364" ht="15.75" customHeight="1" spans="3:4">
      <c r="C364" s="42"/>
      <c r="D364" s="42"/>
    </row>
    <row r="365" ht="15.75" customHeight="1" spans="3:4">
      <c r="C365" s="42"/>
      <c r="D365" s="42"/>
    </row>
    <row r="366" ht="15.75" customHeight="1" spans="3:4">
      <c r="C366" s="42"/>
      <c r="D366" s="42"/>
    </row>
    <row r="367" ht="15.75" customHeight="1" spans="3:4">
      <c r="C367" s="42"/>
      <c r="D367" s="42"/>
    </row>
    <row r="368" ht="15.75" customHeight="1" spans="3:4">
      <c r="C368" s="42"/>
      <c r="D368" s="42"/>
    </row>
    <row r="369" ht="15.75" customHeight="1" spans="3:4">
      <c r="C369" s="42"/>
      <c r="D369" s="42"/>
    </row>
    <row r="370" ht="15.75" customHeight="1" spans="3:4">
      <c r="C370" s="42"/>
      <c r="D370" s="42"/>
    </row>
    <row r="371" ht="15.75" customHeight="1" spans="3:4">
      <c r="C371" s="42"/>
      <c r="D371" s="42"/>
    </row>
    <row r="372" ht="15.75" customHeight="1" spans="3:4">
      <c r="C372" s="42"/>
      <c r="D372" s="42"/>
    </row>
    <row r="373" ht="15.75" customHeight="1" spans="3:4">
      <c r="C373" s="42"/>
      <c r="D373" s="42"/>
    </row>
    <row r="374" ht="15.75" customHeight="1" spans="3:4">
      <c r="C374" s="42"/>
      <c r="D374" s="42"/>
    </row>
    <row r="375" ht="15.75" customHeight="1" spans="3:4">
      <c r="C375" s="42"/>
      <c r="D375" s="42"/>
    </row>
    <row r="376" ht="15.75" customHeight="1" spans="3:4">
      <c r="C376" s="42"/>
      <c r="D376" s="42"/>
    </row>
    <row r="377" ht="15.75" customHeight="1" spans="3:4">
      <c r="C377" s="42"/>
      <c r="D377" s="42"/>
    </row>
    <row r="378" ht="15.75" customHeight="1" spans="3:4">
      <c r="C378" s="42"/>
      <c r="D378" s="42"/>
    </row>
    <row r="379" ht="15.75" customHeight="1" spans="3:4">
      <c r="C379" s="42"/>
      <c r="D379" s="42"/>
    </row>
    <row r="380" ht="15.75" customHeight="1" spans="3:4">
      <c r="C380" s="42"/>
      <c r="D380" s="42"/>
    </row>
    <row r="381" ht="15.75" customHeight="1" spans="3:4">
      <c r="C381" s="42"/>
      <c r="D381" s="42"/>
    </row>
    <row r="382" ht="15.75" customHeight="1" spans="3:4">
      <c r="C382" s="42"/>
      <c r="D382" s="42"/>
    </row>
    <row r="383" ht="15.75" customHeight="1" spans="3:4">
      <c r="C383" s="42"/>
      <c r="D383" s="42"/>
    </row>
    <row r="384" ht="15.75" customHeight="1" spans="3:4">
      <c r="C384" s="42"/>
      <c r="D384" s="42"/>
    </row>
    <row r="385" ht="15.75" customHeight="1" spans="3:4">
      <c r="C385" s="42"/>
      <c r="D385" s="42"/>
    </row>
    <row r="386" ht="15.75" customHeight="1" spans="3:4">
      <c r="C386" s="42"/>
      <c r="D386" s="42"/>
    </row>
    <row r="387" ht="15.75" customHeight="1" spans="3:4">
      <c r="C387" s="42"/>
      <c r="D387" s="42"/>
    </row>
    <row r="388" ht="15.75" customHeight="1" spans="3:4">
      <c r="C388" s="42"/>
      <c r="D388" s="42"/>
    </row>
    <row r="389" ht="15.75" customHeight="1" spans="3:4">
      <c r="C389" s="42"/>
      <c r="D389" s="42"/>
    </row>
    <row r="390" ht="15.75" customHeight="1" spans="3:4">
      <c r="C390" s="42"/>
      <c r="D390" s="42"/>
    </row>
    <row r="391" ht="15.75" customHeight="1" spans="3:4">
      <c r="C391" s="42"/>
      <c r="D391" s="42"/>
    </row>
    <row r="392" ht="15.75" customHeight="1" spans="3:4">
      <c r="C392" s="42"/>
      <c r="D392" s="42"/>
    </row>
    <row r="393" ht="15.75" customHeight="1" spans="3:4">
      <c r="C393" s="42"/>
      <c r="D393" s="42"/>
    </row>
    <row r="394" ht="15.75" customHeight="1" spans="3:4">
      <c r="C394" s="42"/>
      <c r="D394" s="42"/>
    </row>
    <row r="395" ht="15.75" customHeight="1" spans="3:4">
      <c r="C395" s="42"/>
      <c r="D395" s="42"/>
    </row>
    <row r="396" ht="15.75" customHeight="1" spans="3:4">
      <c r="C396" s="42"/>
      <c r="D396" s="42"/>
    </row>
    <row r="397" ht="15.75" customHeight="1" spans="3:4">
      <c r="C397" s="42"/>
      <c r="D397" s="42"/>
    </row>
    <row r="398" ht="15.75" customHeight="1" spans="3:4">
      <c r="C398" s="42"/>
      <c r="D398" s="42"/>
    </row>
    <row r="399" ht="15.75" customHeight="1" spans="3:4">
      <c r="C399" s="42"/>
      <c r="D399" s="42"/>
    </row>
    <row r="400" ht="15.75" customHeight="1" spans="3:4">
      <c r="C400" s="42"/>
      <c r="D400" s="42"/>
    </row>
    <row r="401" ht="15.75" customHeight="1" spans="3:4">
      <c r="C401" s="42"/>
      <c r="D401" s="42"/>
    </row>
    <row r="402" ht="15.75" customHeight="1" spans="3:4">
      <c r="C402" s="42"/>
      <c r="D402" s="42"/>
    </row>
    <row r="403" ht="15.75" customHeight="1" spans="3:4">
      <c r="C403" s="42"/>
      <c r="D403" s="42"/>
    </row>
    <row r="404" ht="15.75" customHeight="1" spans="3:4">
      <c r="C404" s="42"/>
      <c r="D404" s="42"/>
    </row>
    <row r="405" ht="15.75" customHeight="1" spans="3:4">
      <c r="C405" s="42"/>
      <c r="D405" s="42"/>
    </row>
    <row r="406" ht="15.75" customHeight="1" spans="3:4">
      <c r="C406" s="42"/>
      <c r="D406" s="42"/>
    </row>
    <row r="407" ht="15.75" customHeight="1" spans="3:4">
      <c r="C407" s="42"/>
      <c r="D407" s="42"/>
    </row>
    <row r="408" ht="15.75" customHeight="1" spans="3:4">
      <c r="C408" s="42"/>
      <c r="D408" s="42"/>
    </row>
    <row r="409" ht="15.75" customHeight="1" spans="3:4">
      <c r="C409" s="42"/>
      <c r="D409" s="42"/>
    </row>
    <row r="410" ht="15.75" customHeight="1" spans="3:4">
      <c r="C410" s="42"/>
      <c r="D410" s="42"/>
    </row>
    <row r="411" ht="15.75" customHeight="1" spans="3:4">
      <c r="C411" s="42"/>
      <c r="D411" s="42"/>
    </row>
    <row r="412" ht="15.75" customHeight="1" spans="3:4">
      <c r="C412" s="42"/>
      <c r="D412" s="42"/>
    </row>
    <row r="413" ht="15.75" customHeight="1" spans="3:4">
      <c r="C413" s="42"/>
      <c r="D413" s="42"/>
    </row>
    <row r="414" ht="15.75" customHeight="1" spans="3:4">
      <c r="C414" s="42"/>
      <c r="D414" s="42"/>
    </row>
    <row r="415" ht="15.75" customHeight="1" spans="3:4">
      <c r="C415" s="42"/>
      <c r="D415" s="42"/>
    </row>
    <row r="416" ht="15.75" customHeight="1" spans="3:4">
      <c r="C416" s="42"/>
      <c r="D416" s="42"/>
    </row>
    <row r="417" ht="15.75" customHeight="1" spans="3:4">
      <c r="C417" s="42"/>
      <c r="D417" s="42"/>
    </row>
    <row r="418" ht="15.75" customHeight="1" spans="3:4">
      <c r="C418" s="42"/>
      <c r="D418" s="42"/>
    </row>
    <row r="419" ht="15.75" customHeight="1" spans="3:4">
      <c r="C419" s="42"/>
      <c r="D419" s="42"/>
    </row>
    <row r="420" ht="15.75" customHeight="1" spans="3:4">
      <c r="C420" s="42"/>
      <c r="D420" s="42"/>
    </row>
    <row r="421" ht="15.75" customHeight="1" spans="3:4">
      <c r="C421" s="42"/>
      <c r="D421" s="42"/>
    </row>
    <row r="422" ht="15.75" customHeight="1" spans="3:4">
      <c r="C422" s="42"/>
      <c r="D422" s="42"/>
    </row>
    <row r="423" ht="15.75" customHeight="1" spans="3:4">
      <c r="C423" s="42"/>
      <c r="D423" s="42"/>
    </row>
    <row r="424" ht="15.75" customHeight="1" spans="3:4">
      <c r="C424" s="42"/>
      <c r="D424" s="42"/>
    </row>
    <row r="425" ht="15.75" customHeight="1" spans="3:4">
      <c r="C425" s="42"/>
      <c r="D425" s="42"/>
    </row>
    <row r="426" ht="15.75" customHeight="1" spans="3:4">
      <c r="C426" s="42"/>
      <c r="D426" s="42"/>
    </row>
    <row r="427" ht="15.75" customHeight="1" spans="3:4">
      <c r="C427" s="42"/>
      <c r="D427" s="42"/>
    </row>
    <row r="428" ht="15.75" customHeight="1" spans="3:4">
      <c r="C428" s="42"/>
      <c r="D428" s="42"/>
    </row>
    <row r="429" ht="15.75" customHeight="1" spans="3:4">
      <c r="C429" s="42"/>
      <c r="D429" s="42"/>
    </row>
    <row r="430" ht="15.75" customHeight="1" spans="3:4">
      <c r="C430" s="42"/>
      <c r="D430" s="42"/>
    </row>
    <row r="431" ht="15.75" customHeight="1" spans="3:4">
      <c r="C431" s="42"/>
      <c r="D431" s="42"/>
    </row>
    <row r="432" ht="15.75" customHeight="1" spans="3:4">
      <c r="C432" s="42"/>
      <c r="D432" s="42"/>
    </row>
    <row r="433" ht="15.75" customHeight="1" spans="3:4">
      <c r="C433" s="42"/>
      <c r="D433" s="42"/>
    </row>
    <row r="434" ht="15.75" customHeight="1" spans="3:4">
      <c r="C434" s="42"/>
      <c r="D434" s="42"/>
    </row>
    <row r="435" ht="15.75" customHeight="1" spans="3:4">
      <c r="C435" s="42"/>
      <c r="D435" s="42"/>
    </row>
    <row r="436" ht="15.75" customHeight="1" spans="3:4">
      <c r="C436" s="42"/>
      <c r="D436" s="42"/>
    </row>
    <row r="437" ht="15.75" customHeight="1" spans="3:4">
      <c r="C437" s="42"/>
      <c r="D437" s="42"/>
    </row>
    <row r="438" ht="15.75" customHeight="1" spans="3:4">
      <c r="C438" s="42"/>
      <c r="D438" s="42"/>
    </row>
    <row r="439" ht="15.75" customHeight="1" spans="3:4">
      <c r="C439" s="42"/>
      <c r="D439" s="42"/>
    </row>
    <row r="440" ht="15.75" customHeight="1" spans="3:4">
      <c r="C440" s="42"/>
      <c r="D440" s="42"/>
    </row>
    <row r="441" ht="15.75" customHeight="1" spans="3:4">
      <c r="C441" s="42"/>
      <c r="D441" s="42"/>
    </row>
    <row r="442" ht="15.75" customHeight="1" spans="3:4">
      <c r="C442" s="42"/>
      <c r="D442" s="42"/>
    </row>
    <row r="443" ht="15.75" customHeight="1" spans="3:4">
      <c r="C443" s="42"/>
      <c r="D443" s="42"/>
    </row>
    <row r="444" ht="15.75" customHeight="1" spans="3:4">
      <c r="C444" s="42"/>
      <c r="D444" s="42"/>
    </row>
    <row r="445" ht="15.75" customHeight="1" spans="3:4">
      <c r="C445" s="42"/>
      <c r="D445" s="42"/>
    </row>
    <row r="446" ht="15.75" customHeight="1" spans="3:4">
      <c r="C446" s="42"/>
      <c r="D446" s="42"/>
    </row>
    <row r="447" ht="15.75" customHeight="1" spans="3:4">
      <c r="C447" s="42"/>
      <c r="D447" s="42"/>
    </row>
    <row r="448" ht="15.75" customHeight="1" spans="3:4">
      <c r="C448" s="42"/>
      <c r="D448" s="42"/>
    </row>
    <row r="449" ht="15.75" customHeight="1" spans="3:4">
      <c r="C449" s="42"/>
      <c r="D449" s="42"/>
    </row>
    <row r="450" ht="15.75" customHeight="1" spans="3:4">
      <c r="C450" s="42"/>
      <c r="D450" s="42"/>
    </row>
    <row r="451" ht="15.75" customHeight="1" spans="3:4">
      <c r="C451" s="42"/>
      <c r="D451" s="42"/>
    </row>
    <row r="452" ht="15.75" customHeight="1" spans="3:4">
      <c r="C452" s="42"/>
      <c r="D452" s="42"/>
    </row>
    <row r="453" ht="15.75" customHeight="1" spans="3:4">
      <c r="C453" s="42"/>
      <c r="D453" s="42"/>
    </row>
    <row r="454" ht="15.75" customHeight="1" spans="3:4">
      <c r="C454" s="42"/>
      <c r="D454" s="42"/>
    </row>
    <row r="455" ht="15.75" customHeight="1" spans="3:4">
      <c r="C455" s="42"/>
      <c r="D455" s="42"/>
    </row>
    <row r="456" ht="15.75" customHeight="1" spans="3:4">
      <c r="C456" s="42"/>
      <c r="D456" s="42"/>
    </row>
    <row r="457" ht="15.75" customHeight="1" spans="3:4">
      <c r="C457" s="42"/>
      <c r="D457" s="42"/>
    </row>
    <row r="458" ht="15.75" customHeight="1" spans="3:4">
      <c r="C458" s="42"/>
      <c r="D458" s="42"/>
    </row>
    <row r="459" ht="15.75" customHeight="1" spans="3:4">
      <c r="C459" s="42"/>
      <c r="D459" s="42"/>
    </row>
    <row r="460" ht="15.75" customHeight="1" spans="3:4">
      <c r="C460" s="42"/>
      <c r="D460" s="42"/>
    </row>
    <row r="461" ht="15.75" customHeight="1" spans="3:4">
      <c r="C461" s="42"/>
      <c r="D461" s="42"/>
    </row>
    <row r="462" ht="15.75" customHeight="1" spans="3:4">
      <c r="C462" s="42"/>
      <c r="D462" s="42"/>
    </row>
    <row r="463" ht="15.75" customHeight="1" spans="3:4">
      <c r="C463" s="42"/>
      <c r="D463" s="42"/>
    </row>
    <row r="464" ht="15.75" customHeight="1" spans="3:4">
      <c r="C464" s="42"/>
      <c r="D464" s="42"/>
    </row>
    <row r="465" ht="15.75" customHeight="1" spans="3:4">
      <c r="C465" s="42"/>
      <c r="D465" s="42"/>
    </row>
    <row r="466" ht="15.75" customHeight="1" spans="3:4">
      <c r="C466" s="42"/>
      <c r="D466" s="42"/>
    </row>
    <row r="467" ht="15.75" customHeight="1" spans="3:4">
      <c r="C467" s="42"/>
      <c r="D467" s="42"/>
    </row>
    <row r="468" ht="15.75" customHeight="1" spans="3:4">
      <c r="C468" s="42"/>
      <c r="D468" s="42"/>
    </row>
    <row r="469" ht="15.75" customHeight="1" spans="3:4">
      <c r="C469" s="42"/>
      <c r="D469" s="42"/>
    </row>
    <row r="470" ht="15.75" customHeight="1" spans="3:4">
      <c r="C470" s="42"/>
      <c r="D470" s="42"/>
    </row>
    <row r="471" ht="15.75" customHeight="1" spans="3:4">
      <c r="C471" s="42"/>
      <c r="D471" s="42"/>
    </row>
    <row r="472" ht="15.75" customHeight="1" spans="3:4">
      <c r="C472" s="42"/>
      <c r="D472" s="42"/>
    </row>
    <row r="473" ht="15.75" customHeight="1" spans="3:4">
      <c r="C473" s="42"/>
      <c r="D473" s="42"/>
    </row>
    <row r="474" ht="15.75" customHeight="1" spans="3:4">
      <c r="C474" s="42"/>
      <c r="D474" s="42"/>
    </row>
    <row r="475" ht="15.75" customHeight="1" spans="3:4">
      <c r="C475" s="42"/>
      <c r="D475" s="42"/>
    </row>
    <row r="476" ht="15.75" customHeight="1" spans="3:4">
      <c r="C476" s="42"/>
      <c r="D476" s="42"/>
    </row>
    <row r="477" ht="15.75" customHeight="1" spans="3:4">
      <c r="C477" s="42"/>
      <c r="D477" s="42"/>
    </row>
    <row r="478" ht="15.75" customHeight="1" spans="3:4">
      <c r="C478" s="42"/>
      <c r="D478" s="42"/>
    </row>
    <row r="479" ht="15.75" customHeight="1" spans="3:4">
      <c r="C479" s="42"/>
      <c r="D479" s="42"/>
    </row>
    <row r="480" ht="15.75" customHeight="1" spans="3:4">
      <c r="C480" s="42"/>
      <c r="D480" s="42"/>
    </row>
    <row r="481" ht="15.75" customHeight="1" spans="3:4">
      <c r="C481" s="42"/>
      <c r="D481" s="42"/>
    </row>
    <row r="482" ht="15.75" customHeight="1" spans="3:4">
      <c r="C482" s="42"/>
      <c r="D482" s="42"/>
    </row>
    <row r="483" ht="15.75" customHeight="1" spans="3:4">
      <c r="C483" s="42"/>
      <c r="D483" s="42"/>
    </row>
    <row r="484" ht="15.75" customHeight="1" spans="3:4">
      <c r="C484" s="42"/>
      <c r="D484" s="42"/>
    </row>
    <row r="485" ht="15.75" customHeight="1" spans="3:4">
      <c r="C485" s="42"/>
      <c r="D485" s="42"/>
    </row>
    <row r="486" ht="15.75" customHeight="1" spans="3:4">
      <c r="C486" s="42"/>
      <c r="D486" s="42"/>
    </row>
    <row r="487" ht="15.75" customHeight="1" spans="3:4">
      <c r="C487" s="42"/>
      <c r="D487" s="42"/>
    </row>
    <row r="488" ht="15.75" customHeight="1" spans="3:4">
      <c r="C488" s="42"/>
      <c r="D488" s="42"/>
    </row>
    <row r="489" ht="15.75" customHeight="1" spans="3:4">
      <c r="C489" s="42"/>
      <c r="D489" s="42"/>
    </row>
    <row r="490" ht="15.75" customHeight="1" spans="3:4">
      <c r="C490" s="42"/>
      <c r="D490" s="42"/>
    </row>
    <row r="491" ht="15.75" customHeight="1" spans="3:4">
      <c r="C491" s="42"/>
      <c r="D491" s="42"/>
    </row>
    <row r="492" ht="15.75" customHeight="1" spans="3:4">
      <c r="C492" s="42"/>
      <c r="D492" s="42"/>
    </row>
    <row r="493" ht="15.75" customHeight="1" spans="3:4">
      <c r="C493" s="42"/>
      <c r="D493" s="42"/>
    </row>
    <row r="494" ht="15.75" customHeight="1" spans="3:4">
      <c r="C494" s="42"/>
      <c r="D494" s="42"/>
    </row>
    <row r="495" ht="15.75" customHeight="1" spans="3:4">
      <c r="C495" s="42"/>
      <c r="D495" s="42"/>
    </row>
    <row r="496" ht="15.75" customHeight="1" spans="3:4">
      <c r="C496" s="42"/>
      <c r="D496" s="42"/>
    </row>
    <row r="497" ht="15.75" customHeight="1" spans="3:4">
      <c r="C497" s="42"/>
      <c r="D497" s="42"/>
    </row>
    <row r="498" ht="15.75" customHeight="1" spans="3:4">
      <c r="C498" s="42"/>
      <c r="D498" s="42"/>
    </row>
    <row r="499" ht="15.75" customHeight="1" spans="3:4">
      <c r="C499" s="42"/>
      <c r="D499" s="42"/>
    </row>
    <row r="500" ht="15.75" customHeight="1" spans="3:4">
      <c r="C500" s="42"/>
      <c r="D500" s="42"/>
    </row>
    <row r="501" ht="15.75" customHeight="1" spans="3:4">
      <c r="C501" s="42"/>
      <c r="D501" s="42"/>
    </row>
    <row r="502" ht="15.75" customHeight="1" spans="3:4">
      <c r="C502" s="42"/>
      <c r="D502" s="42"/>
    </row>
    <row r="503" ht="15.75" customHeight="1" spans="3:4">
      <c r="C503" s="42"/>
      <c r="D503" s="42"/>
    </row>
    <row r="504" ht="15.75" customHeight="1" spans="3:4">
      <c r="C504" s="42"/>
      <c r="D504" s="42"/>
    </row>
    <row r="505" ht="15.75" customHeight="1" spans="3:4">
      <c r="C505" s="42"/>
      <c r="D505" s="42"/>
    </row>
    <row r="506" ht="15.75" customHeight="1" spans="3:4">
      <c r="C506" s="42"/>
      <c r="D506" s="42"/>
    </row>
    <row r="507" ht="15.75" customHeight="1" spans="3:4">
      <c r="C507" s="42"/>
      <c r="D507" s="42"/>
    </row>
    <row r="508" ht="15.75" customHeight="1" spans="3:4">
      <c r="C508" s="42"/>
      <c r="D508" s="42"/>
    </row>
    <row r="509" ht="15.75" customHeight="1" spans="3:4">
      <c r="C509" s="42"/>
      <c r="D509" s="42"/>
    </row>
    <row r="510" ht="15.75" customHeight="1" spans="3:4">
      <c r="C510" s="42"/>
      <c r="D510" s="42"/>
    </row>
    <row r="511" ht="15.75" customHeight="1" spans="3:4">
      <c r="C511" s="42"/>
      <c r="D511" s="42"/>
    </row>
    <row r="512" ht="15.75" customHeight="1" spans="3:4">
      <c r="C512" s="42"/>
      <c r="D512" s="42"/>
    </row>
    <row r="513" ht="15.75" customHeight="1" spans="3:4">
      <c r="C513" s="42"/>
      <c r="D513" s="42"/>
    </row>
    <row r="514" ht="15.75" customHeight="1" spans="3:4">
      <c r="C514" s="42"/>
      <c r="D514" s="42"/>
    </row>
    <row r="515" ht="15.75" customHeight="1" spans="3:4">
      <c r="C515" s="42"/>
      <c r="D515" s="42"/>
    </row>
    <row r="516" ht="15.75" customHeight="1" spans="3:4">
      <c r="C516" s="42"/>
      <c r="D516" s="42"/>
    </row>
    <row r="517" ht="15.75" customHeight="1" spans="3:4">
      <c r="C517" s="42"/>
      <c r="D517" s="42"/>
    </row>
    <row r="518" ht="15.75" customHeight="1" spans="3:4">
      <c r="C518" s="42"/>
      <c r="D518" s="42"/>
    </row>
    <row r="519" ht="15.75" customHeight="1" spans="3:4">
      <c r="C519" s="42"/>
      <c r="D519" s="42"/>
    </row>
    <row r="520" ht="15.75" customHeight="1" spans="3:4">
      <c r="C520" s="42"/>
      <c r="D520" s="42"/>
    </row>
    <row r="521" ht="15.75" customHeight="1" spans="3:4">
      <c r="C521" s="42"/>
      <c r="D521" s="42"/>
    </row>
    <row r="522" ht="15.75" customHeight="1" spans="3:4">
      <c r="C522" s="42"/>
      <c r="D522" s="42"/>
    </row>
    <row r="523" ht="15.75" customHeight="1" spans="3:4">
      <c r="C523" s="42"/>
      <c r="D523" s="42"/>
    </row>
    <row r="524" ht="15.75" customHeight="1" spans="3:4">
      <c r="C524" s="42"/>
      <c r="D524" s="42"/>
    </row>
    <row r="525" ht="15.75" customHeight="1" spans="3:4">
      <c r="C525" s="42"/>
      <c r="D525" s="42"/>
    </row>
    <row r="526" ht="15.75" customHeight="1" spans="3:4">
      <c r="C526" s="42"/>
      <c r="D526" s="42"/>
    </row>
    <row r="527" ht="15.75" customHeight="1" spans="3:4">
      <c r="C527" s="42"/>
      <c r="D527" s="42"/>
    </row>
    <row r="528" ht="15.75" customHeight="1" spans="3:4">
      <c r="C528" s="42"/>
      <c r="D528" s="42"/>
    </row>
    <row r="529" ht="15.75" customHeight="1" spans="3:4">
      <c r="C529" s="42"/>
      <c r="D529" s="42"/>
    </row>
    <row r="530" ht="15.75" customHeight="1" spans="3:4">
      <c r="C530" s="42"/>
      <c r="D530" s="42"/>
    </row>
    <row r="531" ht="15.75" customHeight="1" spans="3:4">
      <c r="C531" s="42"/>
      <c r="D531" s="42"/>
    </row>
    <row r="532" ht="15.75" customHeight="1" spans="3:4">
      <c r="C532" s="42"/>
      <c r="D532" s="42"/>
    </row>
    <row r="533" ht="15.75" customHeight="1" spans="3:4">
      <c r="C533" s="42"/>
      <c r="D533" s="42"/>
    </row>
    <row r="534" ht="15.75" customHeight="1" spans="3:4">
      <c r="C534" s="42"/>
      <c r="D534" s="42"/>
    </row>
    <row r="535" ht="15.75" customHeight="1" spans="3:4">
      <c r="C535" s="42"/>
      <c r="D535" s="42"/>
    </row>
    <row r="536" ht="15.75" customHeight="1" spans="3:4">
      <c r="C536" s="42"/>
      <c r="D536" s="42"/>
    </row>
    <row r="537" ht="15.75" customHeight="1" spans="3:4">
      <c r="C537" s="42"/>
      <c r="D537" s="42"/>
    </row>
    <row r="538" ht="15.75" customHeight="1" spans="3:4">
      <c r="C538" s="42"/>
      <c r="D538" s="42"/>
    </row>
    <row r="539" ht="15.75" customHeight="1" spans="3:4">
      <c r="C539" s="42"/>
      <c r="D539" s="42"/>
    </row>
    <row r="540" ht="15.75" customHeight="1" spans="3:4">
      <c r="C540" s="42"/>
      <c r="D540" s="42"/>
    </row>
    <row r="541" ht="15.75" customHeight="1" spans="3:4">
      <c r="C541" s="42"/>
      <c r="D541" s="42"/>
    </row>
    <row r="542" ht="15.75" customHeight="1" spans="3:4">
      <c r="C542" s="42"/>
      <c r="D542" s="42"/>
    </row>
    <row r="543" ht="15.75" customHeight="1" spans="3:4">
      <c r="C543" s="42"/>
      <c r="D543" s="42"/>
    </row>
    <row r="544" ht="15.75" customHeight="1" spans="3:4">
      <c r="C544" s="42"/>
      <c r="D544" s="42"/>
    </row>
    <row r="545" ht="15.75" customHeight="1" spans="3:4">
      <c r="C545" s="42"/>
      <c r="D545" s="42"/>
    </row>
    <row r="546" ht="15.75" customHeight="1" spans="3:4">
      <c r="C546" s="42"/>
      <c r="D546" s="42"/>
    </row>
    <row r="547" ht="15.75" customHeight="1" spans="3:4">
      <c r="C547" s="42"/>
      <c r="D547" s="42"/>
    </row>
    <row r="548" ht="15.75" customHeight="1" spans="3:4">
      <c r="C548" s="42"/>
      <c r="D548" s="42"/>
    </row>
    <row r="549" ht="15.75" customHeight="1" spans="3:4">
      <c r="C549" s="42"/>
      <c r="D549" s="42"/>
    </row>
    <row r="550" ht="15.75" customHeight="1" spans="3:4">
      <c r="C550" s="42"/>
      <c r="D550" s="42"/>
    </row>
    <row r="551" ht="15.75" customHeight="1" spans="3:4">
      <c r="C551" s="42"/>
      <c r="D551" s="42"/>
    </row>
    <row r="552" ht="15.75" customHeight="1" spans="3:4">
      <c r="C552" s="42"/>
      <c r="D552" s="42"/>
    </row>
    <row r="553" ht="15.75" customHeight="1" spans="3:4">
      <c r="C553" s="42"/>
      <c r="D553" s="42"/>
    </row>
    <row r="554" ht="15.75" customHeight="1" spans="3:4">
      <c r="C554" s="42"/>
      <c r="D554" s="42"/>
    </row>
    <row r="555" ht="15.75" customHeight="1" spans="3:4">
      <c r="C555" s="42"/>
      <c r="D555" s="42"/>
    </row>
    <row r="556" ht="15.75" customHeight="1" spans="3:4">
      <c r="C556" s="42"/>
      <c r="D556" s="42"/>
    </row>
    <row r="557" ht="15.75" customHeight="1" spans="3:4">
      <c r="C557" s="42"/>
      <c r="D557" s="42"/>
    </row>
    <row r="558" ht="15.75" customHeight="1" spans="3:4">
      <c r="C558" s="42"/>
      <c r="D558" s="42"/>
    </row>
    <row r="559" ht="15.75" customHeight="1" spans="3:4">
      <c r="C559" s="42"/>
      <c r="D559" s="42"/>
    </row>
    <row r="560" ht="15.75" customHeight="1" spans="3:4">
      <c r="C560" s="42"/>
      <c r="D560" s="42"/>
    </row>
    <row r="561" ht="15.75" customHeight="1" spans="3:4">
      <c r="C561" s="42"/>
      <c r="D561" s="42"/>
    </row>
    <row r="562" ht="15.75" customHeight="1" spans="3:4">
      <c r="C562" s="42"/>
      <c r="D562" s="42"/>
    </row>
    <row r="563" ht="15.75" customHeight="1" spans="3:4">
      <c r="C563" s="42"/>
      <c r="D563" s="42"/>
    </row>
    <row r="564" ht="15.75" customHeight="1" spans="3:4">
      <c r="C564" s="42"/>
      <c r="D564" s="42"/>
    </row>
    <row r="565" ht="15.75" customHeight="1" spans="3:4">
      <c r="C565" s="42"/>
      <c r="D565" s="42"/>
    </row>
    <row r="566" ht="15.75" customHeight="1" spans="3:4">
      <c r="C566" s="42"/>
      <c r="D566" s="42"/>
    </row>
    <row r="567" ht="15.75" customHeight="1" spans="3:4">
      <c r="C567" s="42"/>
      <c r="D567" s="42"/>
    </row>
    <row r="568" ht="15.75" customHeight="1" spans="3:4">
      <c r="C568" s="42"/>
      <c r="D568" s="42"/>
    </row>
    <row r="569" ht="15.75" customHeight="1" spans="3:4">
      <c r="C569" s="42"/>
      <c r="D569" s="42"/>
    </row>
    <row r="570" ht="15.75" customHeight="1" spans="3:4">
      <c r="C570" s="42"/>
      <c r="D570" s="42"/>
    </row>
    <row r="571" ht="15.75" customHeight="1" spans="3:4">
      <c r="C571" s="42"/>
      <c r="D571" s="42"/>
    </row>
    <row r="572" ht="15.75" customHeight="1" spans="3:4">
      <c r="C572" s="42"/>
      <c r="D572" s="42"/>
    </row>
    <row r="573" ht="15.75" customHeight="1" spans="3:4">
      <c r="C573" s="42"/>
      <c r="D573" s="42"/>
    </row>
    <row r="574" ht="15.75" customHeight="1" spans="3:4">
      <c r="C574" s="42"/>
      <c r="D574" s="42"/>
    </row>
    <row r="575" ht="15.75" customHeight="1" spans="3:4">
      <c r="C575" s="42"/>
      <c r="D575" s="42"/>
    </row>
    <row r="576" ht="15.75" customHeight="1" spans="3:4">
      <c r="C576" s="42"/>
      <c r="D576" s="42"/>
    </row>
    <row r="577" ht="15.75" customHeight="1" spans="3:4">
      <c r="C577" s="42"/>
      <c r="D577" s="42"/>
    </row>
    <row r="578" ht="15.75" customHeight="1" spans="3:4">
      <c r="C578" s="42"/>
      <c r="D578" s="42"/>
    </row>
    <row r="579" ht="15.75" customHeight="1" spans="3:4">
      <c r="C579" s="42"/>
      <c r="D579" s="42"/>
    </row>
    <row r="580" ht="15.75" customHeight="1" spans="3:4">
      <c r="C580" s="42"/>
      <c r="D580" s="42"/>
    </row>
    <row r="581" ht="15.75" customHeight="1" spans="3:4">
      <c r="C581" s="42"/>
      <c r="D581" s="42"/>
    </row>
    <row r="582" ht="15.75" customHeight="1" spans="3:4">
      <c r="C582" s="42"/>
      <c r="D582" s="42"/>
    </row>
    <row r="583" ht="15.75" customHeight="1" spans="3:4">
      <c r="C583" s="42"/>
      <c r="D583" s="42"/>
    </row>
    <row r="584" ht="15.75" customHeight="1" spans="3:4">
      <c r="C584" s="42"/>
      <c r="D584" s="42"/>
    </row>
    <row r="585" ht="15.75" customHeight="1" spans="3:4">
      <c r="C585" s="42"/>
      <c r="D585" s="42"/>
    </row>
    <row r="586" ht="15.75" customHeight="1" spans="3:4">
      <c r="C586" s="42"/>
      <c r="D586" s="42"/>
    </row>
    <row r="587" ht="15.75" customHeight="1" spans="3:4">
      <c r="C587" s="42"/>
      <c r="D587" s="42"/>
    </row>
    <row r="588" ht="15.75" customHeight="1" spans="3:4">
      <c r="C588" s="42"/>
      <c r="D588" s="42"/>
    </row>
    <row r="589" ht="15.75" customHeight="1" spans="3:4">
      <c r="C589" s="42"/>
      <c r="D589" s="42"/>
    </row>
    <row r="590" ht="15.75" customHeight="1" spans="3:4">
      <c r="C590" s="42"/>
      <c r="D590" s="42"/>
    </row>
    <row r="591" ht="15.75" customHeight="1" spans="3:4">
      <c r="C591" s="42"/>
      <c r="D591" s="42"/>
    </row>
    <row r="592" ht="15.75" customHeight="1" spans="3:4">
      <c r="C592" s="42"/>
      <c r="D592" s="42"/>
    </row>
    <row r="593" ht="15.75" customHeight="1" spans="3:4">
      <c r="C593" s="42"/>
      <c r="D593" s="42"/>
    </row>
    <row r="594" ht="15.75" customHeight="1" spans="3:4">
      <c r="C594" s="42"/>
      <c r="D594" s="42"/>
    </row>
    <row r="595" ht="15.75" customHeight="1" spans="3:4">
      <c r="C595" s="42"/>
      <c r="D595" s="42"/>
    </row>
    <row r="596" ht="15.75" customHeight="1" spans="3:4">
      <c r="C596" s="42"/>
      <c r="D596" s="42"/>
    </row>
    <row r="597" ht="15.75" customHeight="1" spans="3:4">
      <c r="C597" s="42"/>
      <c r="D597" s="42"/>
    </row>
    <row r="598" ht="15.75" customHeight="1" spans="3:4">
      <c r="C598" s="42"/>
      <c r="D598" s="42"/>
    </row>
    <row r="599" ht="15.75" customHeight="1" spans="3:4">
      <c r="C599" s="42"/>
      <c r="D599" s="42"/>
    </row>
    <row r="600" ht="15.75" customHeight="1" spans="3:4">
      <c r="C600" s="42"/>
      <c r="D600" s="42"/>
    </row>
    <row r="601" ht="15.75" customHeight="1" spans="3:4">
      <c r="C601" s="42"/>
      <c r="D601" s="42"/>
    </row>
    <row r="602" ht="15.75" customHeight="1" spans="3:4">
      <c r="C602" s="42"/>
      <c r="D602" s="42"/>
    </row>
    <row r="603" ht="15.75" customHeight="1" spans="3:4">
      <c r="C603" s="42"/>
      <c r="D603" s="42"/>
    </row>
    <row r="604" ht="15.75" customHeight="1" spans="3:4">
      <c r="C604" s="42"/>
      <c r="D604" s="42"/>
    </row>
    <row r="605" ht="15.75" customHeight="1" spans="3:4">
      <c r="C605" s="42"/>
      <c r="D605" s="42"/>
    </row>
    <row r="606" ht="15.75" customHeight="1" spans="3:4">
      <c r="C606" s="42"/>
      <c r="D606" s="42"/>
    </row>
    <row r="607" ht="15.75" customHeight="1" spans="3:4">
      <c r="C607" s="42"/>
      <c r="D607" s="42"/>
    </row>
    <row r="608" ht="15.75" customHeight="1" spans="3:4">
      <c r="C608" s="42"/>
      <c r="D608" s="42"/>
    </row>
    <row r="609" ht="15.75" customHeight="1" spans="3:4">
      <c r="C609" s="42"/>
      <c r="D609" s="42"/>
    </row>
    <row r="610" ht="15.75" customHeight="1" spans="3:4">
      <c r="C610" s="42"/>
      <c r="D610" s="42"/>
    </row>
    <row r="611" ht="15.75" customHeight="1" spans="3:4">
      <c r="C611" s="42"/>
      <c r="D611" s="42"/>
    </row>
    <row r="612" ht="15.75" customHeight="1" spans="3:4">
      <c r="C612" s="42"/>
      <c r="D612" s="42"/>
    </row>
    <row r="613" ht="15.75" customHeight="1" spans="3:4">
      <c r="C613" s="42"/>
      <c r="D613" s="42"/>
    </row>
    <row r="614" ht="15.75" customHeight="1" spans="3:4">
      <c r="C614" s="42"/>
      <c r="D614" s="42"/>
    </row>
    <row r="615" ht="15.75" customHeight="1" spans="3:4">
      <c r="C615" s="42"/>
      <c r="D615" s="42"/>
    </row>
    <row r="616" ht="15.75" customHeight="1" spans="3:4">
      <c r="C616" s="42"/>
      <c r="D616" s="42"/>
    </row>
    <row r="617" ht="15.75" customHeight="1" spans="3:4">
      <c r="C617" s="42"/>
      <c r="D617" s="42"/>
    </row>
    <row r="618" ht="15.75" customHeight="1" spans="3:4">
      <c r="C618" s="42"/>
      <c r="D618" s="42"/>
    </row>
    <row r="619" ht="15.75" customHeight="1" spans="3:4">
      <c r="C619" s="42"/>
      <c r="D619" s="42"/>
    </row>
    <row r="620" ht="15.75" customHeight="1" spans="3:4">
      <c r="C620" s="42"/>
      <c r="D620" s="42"/>
    </row>
    <row r="621" ht="15.75" customHeight="1" spans="3:4">
      <c r="C621" s="42"/>
      <c r="D621" s="42"/>
    </row>
    <row r="622" ht="15.75" customHeight="1" spans="3:4">
      <c r="C622" s="42"/>
      <c r="D622" s="42"/>
    </row>
    <row r="623" ht="15.75" customHeight="1" spans="3:4">
      <c r="C623" s="42"/>
      <c r="D623" s="42"/>
    </row>
    <row r="624" ht="15.75" customHeight="1" spans="3:4">
      <c r="C624" s="42"/>
      <c r="D624" s="42"/>
    </row>
    <row r="625" ht="15.75" customHeight="1" spans="3:4">
      <c r="C625" s="42"/>
      <c r="D625" s="42"/>
    </row>
    <row r="626" ht="15.75" customHeight="1" spans="3:4">
      <c r="C626" s="42"/>
      <c r="D626" s="42"/>
    </row>
    <row r="627" ht="15.75" customHeight="1" spans="3:4">
      <c r="C627" s="42"/>
      <c r="D627" s="42"/>
    </row>
    <row r="628" ht="15.75" customHeight="1" spans="3:4">
      <c r="C628" s="42"/>
      <c r="D628" s="42"/>
    </row>
    <row r="629" ht="15.75" customHeight="1" spans="3:4">
      <c r="C629" s="42"/>
      <c r="D629" s="42"/>
    </row>
    <row r="630" ht="15.75" customHeight="1" spans="3:4">
      <c r="C630" s="42"/>
      <c r="D630" s="42"/>
    </row>
    <row r="631" ht="15.75" customHeight="1" spans="3:4">
      <c r="C631" s="42"/>
      <c r="D631" s="42"/>
    </row>
    <row r="632" ht="15.75" customHeight="1" spans="3:4">
      <c r="C632" s="42"/>
      <c r="D632" s="42"/>
    </row>
    <row r="633" ht="15.75" customHeight="1" spans="3:4">
      <c r="C633" s="42"/>
      <c r="D633" s="42"/>
    </row>
    <row r="634" ht="15.75" customHeight="1" spans="3:4">
      <c r="C634" s="42"/>
      <c r="D634" s="42"/>
    </row>
    <row r="635" ht="15.75" customHeight="1" spans="3:4">
      <c r="C635" s="42"/>
      <c r="D635" s="42"/>
    </row>
    <row r="636" ht="15.75" customHeight="1" spans="3:4">
      <c r="C636" s="42"/>
      <c r="D636" s="42"/>
    </row>
    <row r="637" ht="15.75" customHeight="1" spans="3:4">
      <c r="C637" s="42"/>
      <c r="D637" s="42"/>
    </row>
    <row r="638" ht="15.75" customHeight="1" spans="3:4">
      <c r="C638" s="42"/>
      <c r="D638" s="42"/>
    </row>
    <row r="639" ht="15.75" customHeight="1" spans="3:4">
      <c r="C639" s="42"/>
      <c r="D639" s="42"/>
    </row>
    <row r="640" ht="15.75" customHeight="1" spans="3:4">
      <c r="C640" s="42"/>
      <c r="D640" s="42"/>
    </row>
    <row r="641" ht="15.75" customHeight="1" spans="3:4">
      <c r="C641" s="42"/>
      <c r="D641" s="42"/>
    </row>
    <row r="642" ht="15.75" customHeight="1" spans="3:4">
      <c r="C642" s="42"/>
      <c r="D642" s="42"/>
    </row>
    <row r="643" ht="15.75" customHeight="1" spans="3:4">
      <c r="C643" s="42"/>
      <c r="D643" s="42"/>
    </row>
    <row r="644" ht="15.75" customHeight="1" spans="3:4">
      <c r="C644" s="42"/>
      <c r="D644" s="42"/>
    </row>
    <row r="645" ht="15.75" customHeight="1" spans="3:4">
      <c r="C645" s="42"/>
      <c r="D645" s="42"/>
    </row>
    <row r="646" ht="15.75" customHeight="1" spans="3:4">
      <c r="C646" s="42"/>
      <c r="D646" s="42"/>
    </row>
    <row r="647" ht="15.75" customHeight="1" spans="3:4">
      <c r="C647" s="42"/>
      <c r="D647" s="42"/>
    </row>
    <row r="648" ht="15.75" customHeight="1" spans="3:4">
      <c r="C648" s="42"/>
      <c r="D648" s="42"/>
    </row>
    <row r="649" ht="15.75" customHeight="1" spans="3:4">
      <c r="C649" s="42"/>
      <c r="D649" s="42"/>
    </row>
    <row r="650" ht="15.75" customHeight="1" spans="3:4">
      <c r="C650" s="42"/>
      <c r="D650" s="42"/>
    </row>
    <row r="651" ht="15.75" customHeight="1" spans="3:4">
      <c r="C651" s="42"/>
      <c r="D651" s="42"/>
    </row>
    <row r="652" ht="15.75" customHeight="1" spans="3:4">
      <c r="C652" s="42"/>
      <c r="D652" s="42"/>
    </row>
    <row r="653" ht="15.75" customHeight="1" spans="3:4">
      <c r="C653" s="42"/>
      <c r="D653" s="42"/>
    </row>
    <row r="654" ht="15.75" customHeight="1" spans="3:4">
      <c r="C654" s="42"/>
      <c r="D654" s="42"/>
    </row>
    <row r="655" ht="15.75" customHeight="1" spans="3:4">
      <c r="C655" s="42"/>
      <c r="D655" s="42"/>
    </row>
    <row r="656" ht="15.75" customHeight="1" spans="3:4">
      <c r="C656" s="42"/>
      <c r="D656" s="42"/>
    </row>
    <row r="657" ht="15.75" customHeight="1" spans="3:4">
      <c r="C657" s="42"/>
      <c r="D657" s="42"/>
    </row>
    <row r="658" ht="15.75" customHeight="1" spans="3:4">
      <c r="C658" s="42"/>
      <c r="D658" s="42"/>
    </row>
    <row r="659" ht="15.75" customHeight="1" spans="3:4">
      <c r="C659" s="42"/>
      <c r="D659" s="42"/>
    </row>
    <row r="660" ht="15.75" customHeight="1" spans="3:4">
      <c r="C660" s="42"/>
      <c r="D660" s="42"/>
    </row>
    <row r="661" ht="15.75" customHeight="1" spans="3:4">
      <c r="C661" s="42"/>
      <c r="D661" s="42"/>
    </row>
    <row r="662" ht="15.75" customHeight="1" spans="3:4">
      <c r="C662" s="42"/>
      <c r="D662" s="42"/>
    </row>
    <row r="663" ht="15.75" customHeight="1" spans="3:4">
      <c r="C663" s="42"/>
      <c r="D663" s="42"/>
    </row>
    <row r="664" ht="15.75" customHeight="1" spans="3:4">
      <c r="C664" s="42"/>
      <c r="D664" s="42"/>
    </row>
    <row r="665" ht="15.75" customHeight="1" spans="3:4">
      <c r="C665" s="42"/>
      <c r="D665" s="42"/>
    </row>
    <row r="666" ht="15.75" customHeight="1" spans="3:4">
      <c r="C666" s="42"/>
      <c r="D666" s="42"/>
    </row>
    <row r="667" ht="15.75" customHeight="1" spans="3:4">
      <c r="C667" s="42"/>
      <c r="D667" s="42"/>
    </row>
    <row r="668" ht="15.75" customHeight="1" spans="3:4">
      <c r="C668" s="42"/>
      <c r="D668" s="42"/>
    </row>
    <row r="669" ht="15.75" customHeight="1" spans="3:4">
      <c r="C669" s="42"/>
      <c r="D669" s="42"/>
    </row>
    <row r="670" ht="15.75" customHeight="1" spans="3:4">
      <c r="C670" s="42"/>
      <c r="D670" s="42"/>
    </row>
    <row r="671" ht="15.75" customHeight="1" spans="3:4">
      <c r="C671" s="42"/>
      <c r="D671" s="42"/>
    </row>
    <row r="672" ht="15.75" customHeight="1" spans="3:4">
      <c r="C672" s="42"/>
      <c r="D672" s="42"/>
    </row>
    <row r="673" ht="15.75" customHeight="1" spans="3:4">
      <c r="C673" s="42"/>
      <c r="D673" s="42"/>
    </row>
    <row r="674" ht="15.75" customHeight="1" spans="3:4">
      <c r="C674" s="42"/>
      <c r="D674" s="42"/>
    </row>
    <row r="675" ht="15.75" customHeight="1" spans="3:4">
      <c r="C675" s="42"/>
      <c r="D675" s="42"/>
    </row>
    <row r="676" ht="15.75" customHeight="1" spans="3:4">
      <c r="C676" s="42"/>
      <c r="D676" s="42"/>
    </row>
    <row r="677" ht="15.75" customHeight="1" spans="3:4">
      <c r="C677" s="42"/>
      <c r="D677" s="42"/>
    </row>
    <row r="678" ht="15.75" customHeight="1" spans="3:4">
      <c r="C678" s="42"/>
      <c r="D678" s="42"/>
    </row>
    <row r="679" ht="15.75" customHeight="1" spans="3:4">
      <c r="C679" s="42"/>
      <c r="D679" s="42"/>
    </row>
    <row r="680" ht="15.75" customHeight="1" spans="3:4">
      <c r="C680" s="42"/>
      <c r="D680" s="42"/>
    </row>
    <row r="681" ht="15.75" customHeight="1" spans="3:4">
      <c r="C681" s="42"/>
      <c r="D681" s="42"/>
    </row>
    <row r="682" ht="15.75" customHeight="1" spans="3:4">
      <c r="C682" s="42"/>
      <c r="D682" s="42"/>
    </row>
    <row r="683" ht="15.75" customHeight="1" spans="3:4">
      <c r="C683" s="42"/>
      <c r="D683" s="42"/>
    </row>
    <row r="684" ht="15.75" customHeight="1" spans="3:4">
      <c r="C684" s="42"/>
      <c r="D684" s="42"/>
    </row>
    <row r="685" ht="15.75" customHeight="1" spans="3:4">
      <c r="C685" s="42"/>
      <c r="D685" s="42"/>
    </row>
    <row r="686" ht="15.75" customHeight="1" spans="3:4">
      <c r="C686" s="42"/>
      <c r="D686" s="42"/>
    </row>
    <row r="687" ht="15.75" customHeight="1" spans="3:4">
      <c r="C687" s="42"/>
      <c r="D687" s="42"/>
    </row>
    <row r="688" ht="15.75" customHeight="1" spans="3:4">
      <c r="C688" s="42"/>
      <c r="D688" s="42"/>
    </row>
    <row r="689" ht="15.75" customHeight="1" spans="3:4">
      <c r="C689" s="42"/>
      <c r="D689" s="42"/>
    </row>
    <row r="690" ht="15.75" customHeight="1" spans="3:4">
      <c r="C690" s="42"/>
      <c r="D690" s="42"/>
    </row>
    <row r="691" ht="15.75" customHeight="1" spans="3:4">
      <c r="C691" s="42"/>
      <c r="D691" s="42"/>
    </row>
    <row r="692" ht="15.75" customHeight="1" spans="3:4">
      <c r="C692" s="42"/>
      <c r="D692" s="42"/>
    </row>
    <row r="693" ht="15.75" customHeight="1" spans="3:4">
      <c r="C693" s="42"/>
      <c r="D693" s="42"/>
    </row>
    <row r="694" ht="15.75" customHeight="1" spans="3:4">
      <c r="C694" s="42"/>
      <c r="D694" s="42"/>
    </row>
    <row r="695" ht="15.75" customHeight="1" spans="3:4">
      <c r="C695" s="42"/>
      <c r="D695" s="42"/>
    </row>
    <row r="696" ht="15.75" customHeight="1" spans="3:4">
      <c r="C696" s="42"/>
      <c r="D696" s="42"/>
    </row>
    <row r="697" ht="15.75" customHeight="1" spans="3:4">
      <c r="C697" s="42"/>
      <c r="D697" s="42"/>
    </row>
    <row r="698" ht="15.75" customHeight="1" spans="3:4">
      <c r="C698" s="42"/>
      <c r="D698" s="42"/>
    </row>
    <row r="699" ht="15.75" customHeight="1" spans="3:4">
      <c r="C699" s="42"/>
      <c r="D699" s="42"/>
    </row>
    <row r="700" ht="15.75" customHeight="1" spans="3:4">
      <c r="C700" s="42"/>
      <c r="D700" s="42"/>
    </row>
    <row r="701" ht="15.75" customHeight="1" spans="3:4">
      <c r="C701" s="42"/>
      <c r="D701" s="42"/>
    </row>
    <row r="702" ht="15.75" customHeight="1" spans="3:4">
      <c r="C702" s="42"/>
      <c r="D702" s="42"/>
    </row>
    <row r="703" ht="15.75" customHeight="1" spans="3:4">
      <c r="C703" s="42"/>
      <c r="D703" s="42"/>
    </row>
    <row r="704" ht="15.75" customHeight="1" spans="3:4">
      <c r="C704" s="42"/>
      <c r="D704" s="42"/>
    </row>
    <row r="705" ht="15.75" customHeight="1" spans="3:4">
      <c r="C705" s="42"/>
      <c r="D705" s="42"/>
    </row>
    <row r="706" ht="15.75" customHeight="1" spans="3:4">
      <c r="C706" s="42"/>
      <c r="D706" s="42"/>
    </row>
    <row r="707" ht="15.75" customHeight="1" spans="3:4">
      <c r="C707" s="42"/>
      <c r="D707" s="42"/>
    </row>
    <row r="708" ht="15.75" customHeight="1" spans="3:4">
      <c r="C708" s="42"/>
      <c r="D708" s="42"/>
    </row>
    <row r="709" ht="15.75" customHeight="1" spans="3:4">
      <c r="C709" s="42"/>
      <c r="D709" s="42"/>
    </row>
    <row r="710" ht="15.75" customHeight="1" spans="3:4">
      <c r="C710" s="42"/>
      <c r="D710" s="42"/>
    </row>
    <row r="711" ht="15.75" customHeight="1" spans="3:4">
      <c r="C711" s="42"/>
      <c r="D711" s="42"/>
    </row>
    <row r="712" ht="15.75" customHeight="1" spans="3:4">
      <c r="C712" s="42"/>
      <c r="D712" s="42"/>
    </row>
    <row r="713" ht="15.75" customHeight="1" spans="3:4">
      <c r="C713" s="42"/>
      <c r="D713" s="42"/>
    </row>
    <row r="714" ht="15.75" customHeight="1" spans="3:4">
      <c r="C714" s="42"/>
      <c r="D714" s="42"/>
    </row>
    <row r="715" ht="15.75" customHeight="1" spans="3:4">
      <c r="C715" s="42"/>
      <c r="D715" s="42"/>
    </row>
    <row r="716" ht="15.75" customHeight="1" spans="3:4">
      <c r="C716" s="42"/>
      <c r="D716" s="42"/>
    </row>
    <row r="717" ht="15.75" customHeight="1" spans="3:4">
      <c r="C717" s="42"/>
      <c r="D717" s="42"/>
    </row>
    <row r="718" ht="15.75" customHeight="1" spans="3:4">
      <c r="C718" s="42"/>
      <c r="D718" s="42"/>
    </row>
    <row r="719" ht="15.75" customHeight="1" spans="3:4">
      <c r="C719" s="42"/>
      <c r="D719" s="42"/>
    </row>
    <row r="720" ht="15.75" customHeight="1" spans="3:4">
      <c r="C720" s="42"/>
      <c r="D720" s="42"/>
    </row>
    <row r="721" ht="15.75" customHeight="1" spans="3:4">
      <c r="C721" s="42"/>
      <c r="D721" s="42"/>
    </row>
    <row r="722" ht="15.75" customHeight="1" spans="3:4">
      <c r="C722" s="42"/>
      <c r="D722" s="42"/>
    </row>
    <row r="723" ht="15.75" customHeight="1" spans="3:4">
      <c r="C723" s="42"/>
      <c r="D723" s="42"/>
    </row>
    <row r="724" ht="15.75" customHeight="1" spans="3:4">
      <c r="C724" s="42"/>
      <c r="D724" s="42"/>
    </row>
    <row r="725" ht="15.75" customHeight="1" spans="3:4">
      <c r="C725" s="42"/>
      <c r="D725" s="42"/>
    </row>
    <row r="726" ht="15.75" customHeight="1" spans="3:4">
      <c r="C726" s="42"/>
      <c r="D726" s="42"/>
    </row>
    <row r="727" ht="15.75" customHeight="1" spans="3:4">
      <c r="C727" s="42"/>
      <c r="D727" s="42"/>
    </row>
    <row r="728" ht="15.75" customHeight="1" spans="3:4">
      <c r="C728" s="42"/>
      <c r="D728" s="42"/>
    </row>
    <row r="729" ht="15.75" customHeight="1" spans="3:4">
      <c r="C729" s="42"/>
      <c r="D729" s="42"/>
    </row>
    <row r="730" ht="15.75" customHeight="1" spans="3:4">
      <c r="C730" s="42"/>
      <c r="D730" s="42"/>
    </row>
    <row r="731" ht="15.75" customHeight="1" spans="3:4">
      <c r="C731" s="42"/>
      <c r="D731" s="42"/>
    </row>
    <row r="732" ht="15.75" customHeight="1" spans="3:4">
      <c r="C732" s="42"/>
      <c r="D732" s="42"/>
    </row>
    <row r="733" ht="15.75" customHeight="1" spans="3:4">
      <c r="C733" s="42"/>
      <c r="D733" s="42"/>
    </row>
    <row r="734" ht="15.75" customHeight="1" spans="3:4">
      <c r="C734" s="42"/>
      <c r="D734" s="42"/>
    </row>
    <row r="735" ht="15.75" customHeight="1" spans="3:4">
      <c r="C735" s="42"/>
      <c r="D735" s="42"/>
    </row>
    <row r="736" ht="15.75" customHeight="1" spans="3:4">
      <c r="C736" s="42"/>
      <c r="D736" s="42"/>
    </row>
    <row r="737" ht="15.75" customHeight="1" spans="3:4">
      <c r="C737" s="42"/>
      <c r="D737" s="42"/>
    </row>
    <row r="738" ht="15.75" customHeight="1" spans="3:4">
      <c r="C738" s="42"/>
      <c r="D738" s="42"/>
    </row>
    <row r="739" ht="15.75" customHeight="1" spans="3:4">
      <c r="C739" s="42"/>
      <c r="D739" s="42"/>
    </row>
    <row r="740" ht="15.75" customHeight="1" spans="3:4">
      <c r="C740" s="42"/>
      <c r="D740" s="42"/>
    </row>
    <row r="741" ht="15.75" customHeight="1" spans="3:4">
      <c r="C741" s="42"/>
      <c r="D741" s="42"/>
    </row>
    <row r="742" ht="15.75" customHeight="1" spans="3:4">
      <c r="C742" s="42"/>
      <c r="D742" s="42"/>
    </row>
    <row r="743" ht="15.75" customHeight="1" spans="3:4">
      <c r="C743" s="42"/>
      <c r="D743" s="42"/>
    </row>
    <row r="744" ht="15.75" customHeight="1" spans="3:4">
      <c r="C744" s="42"/>
      <c r="D744" s="42"/>
    </row>
    <row r="745" ht="15.75" customHeight="1" spans="3:4">
      <c r="C745" s="42"/>
      <c r="D745" s="42"/>
    </row>
    <row r="746" ht="15.75" customHeight="1" spans="3:4">
      <c r="C746" s="42"/>
      <c r="D746" s="42"/>
    </row>
    <row r="747" ht="15.75" customHeight="1" spans="3:4">
      <c r="C747" s="42"/>
      <c r="D747" s="42"/>
    </row>
    <row r="748" ht="15.75" customHeight="1" spans="3:4">
      <c r="C748" s="42"/>
      <c r="D748" s="42"/>
    </row>
    <row r="749" ht="15.75" customHeight="1" spans="3:4">
      <c r="C749" s="42"/>
      <c r="D749" s="42"/>
    </row>
    <row r="750" ht="15.75" customHeight="1" spans="3:4">
      <c r="C750" s="42"/>
      <c r="D750" s="42"/>
    </row>
    <row r="751" ht="15.75" customHeight="1" spans="3:4">
      <c r="C751" s="42"/>
      <c r="D751" s="42"/>
    </row>
    <row r="752" ht="15.75" customHeight="1" spans="3:4">
      <c r="C752" s="42"/>
      <c r="D752" s="42"/>
    </row>
    <row r="753" ht="15.75" customHeight="1" spans="3:4">
      <c r="C753" s="42"/>
      <c r="D753" s="42"/>
    </row>
    <row r="754" ht="15.75" customHeight="1" spans="3:4">
      <c r="C754" s="42"/>
      <c r="D754" s="42"/>
    </row>
    <row r="755" ht="15.75" customHeight="1" spans="3:4">
      <c r="C755" s="42"/>
      <c r="D755" s="42"/>
    </row>
    <row r="756" ht="15.75" customHeight="1" spans="3:4">
      <c r="C756" s="42"/>
      <c r="D756" s="42"/>
    </row>
    <row r="757" ht="15.75" customHeight="1" spans="3:4">
      <c r="C757" s="42"/>
      <c r="D757" s="42"/>
    </row>
    <row r="758" ht="15.75" customHeight="1" spans="3:4">
      <c r="C758" s="42"/>
      <c r="D758" s="42"/>
    </row>
    <row r="759" ht="15.75" customHeight="1" spans="3:4">
      <c r="C759" s="42"/>
      <c r="D759" s="42"/>
    </row>
    <row r="760" ht="15.75" customHeight="1" spans="3:4">
      <c r="C760" s="42"/>
      <c r="D760" s="42"/>
    </row>
    <row r="761" ht="15.75" customHeight="1" spans="3:4">
      <c r="C761" s="42"/>
      <c r="D761" s="42"/>
    </row>
    <row r="762" ht="15.75" customHeight="1" spans="3:4">
      <c r="C762" s="42"/>
      <c r="D762" s="42"/>
    </row>
    <row r="763" ht="15.75" customHeight="1" spans="3:4">
      <c r="C763" s="42"/>
      <c r="D763" s="42"/>
    </row>
    <row r="764" ht="15.75" customHeight="1" spans="3:4">
      <c r="C764" s="42"/>
      <c r="D764" s="42"/>
    </row>
    <row r="765" ht="15.75" customHeight="1" spans="3:4">
      <c r="C765" s="42"/>
      <c r="D765" s="42"/>
    </row>
    <row r="766" ht="15.75" customHeight="1" spans="3:4">
      <c r="C766" s="42"/>
      <c r="D766" s="42"/>
    </row>
    <row r="767" ht="15.75" customHeight="1" spans="3:4">
      <c r="C767" s="42"/>
      <c r="D767" s="42"/>
    </row>
    <row r="768" ht="15.75" customHeight="1" spans="3:4">
      <c r="C768" s="42"/>
      <c r="D768" s="42"/>
    </row>
    <row r="769" ht="15.75" customHeight="1" spans="3:4">
      <c r="C769" s="42"/>
      <c r="D769" s="42"/>
    </row>
    <row r="770" ht="15.75" customHeight="1" spans="3:4">
      <c r="C770" s="42"/>
      <c r="D770" s="42"/>
    </row>
    <row r="771" ht="15.75" customHeight="1" spans="3:4">
      <c r="C771" s="42"/>
      <c r="D771" s="42"/>
    </row>
    <row r="772" ht="15.75" customHeight="1" spans="3:4">
      <c r="C772" s="42"/>
      <c r="D772" s="42"/>
    </row>
    <row r="773" ht="15.75" customHeight="1" spans="3:4">
      <c r="C773" s="42"/>
      <c r="D773" s="42"/>
    </row>
    <row r="774" ht="15.75" customHeight="1" spans="3:4">
      <c r="C774" s="42"/>
      <c r="D774" s="42"/>
    </row>
    <row r="775" ht="15.75" customHeight="1" spans="3:4">
      <c r="C775" s="42"/>
      <c r="D775" s="42"/>
    </row>
    <row r="776" ht="15.75" customHeight="1" spans="3:4">
      <c r="C776" s="42"/>
      <c r="D776" s="42"/>
    </row>
    <row r="777" ht="15.75" customHeight="1" spans="3:4">
      <c r="C777" s="42"/>
      <c r="D777" s="42"/>
    </row>
    <row r="778" ht="15.75" customHeight="1" spans="3:4">
      <c r="C778" s="42"/>
      <c r="D778" s="42"/>
    </row>
    <row r="779" ht="15.75" customHeight="1" spans="3:4">
      <c r="C779" s="42"/>
      <c r="D779" s="42"/>
    </row>
    <row r="780" ht="15.75" customHeight="1" spans="3:4">
      <c r="C780" s="42"/>
      <c r="D780" s="42"/>
    </row>
    <row r="781" ht="15.75" customHeight="1" spans="3:4">
      <c r="C781" s="42"/>
      <c r="D781" s="42"/>
    </row>
    <row r="782" ht="15.75" customHeight="1" spans="3:4">
      <c r="C782" s="42"/>
      <c r="D782" s="42"/>
    </row>
    <row r="783" ht="15.75" customHeight="1" spans="3:4">
      <c r="C783" s="42"/>
      <c r="D783" s="42"/>
    </row>
    <row r="784" ht="15.75" customHeight="1" spans="3:4">
      <c r="C784" s="42"/>
      <c r="D784" s="42"/>
    </row>
    <row r="785" ht="15.75" customHeight="1" spans="3:4">
      <c r="C785" s="42"/>
      <c r="D785" s="42"/>
    </row>
    <row r="786" ht="15.75" customHeight="1" spans="3:4">
      <c r="C786" s="42"/>
      <c r="D786" s="42"/>
    </row>
    <row r="787" ht="15.75" customHeight="1" spans="3:4">
      <c r="C787" s="42"/>
      <c r="D787" s="42"/>
    </row>
    <row r="788" ht="15.75" customHeight="1" spans="3:4">
      <c r="C788" s="42"/>
      <c r="D788" s="42"/>
    </row>
    <row r="789" ht="15.75" customHeight="1" spans="3:4">
      <c r="C789" s="42"/>
      <c r="D789" s="42"/>
    </row>
    <row r="790" ht="15.75" customHeight="1" spans="3:4">
      <c r="C790" s="42"/>
      <c r="D790" s="42"/>
    </row>
    <row r="791" ht="15.75" customHeight="1" spans="3:4">
      <c r="C791" s="42"/>
      <c r="D791" s="42"/>
    </row>
    <row r="792" ht="15.75" customHeight="1" spans="3:4">
      <c r="C792" s="42"/>
      <c r="D792" s="42"/>
    </row>
    <row r="793" ht="15.75" customHeight="1" spans="3:4">
      <c r="C793" s="42"/>
      <c r="D793" s="42"/>
    </row>
    <row r="794" ht="15.75" customHeight="1" spans="3:4">
      <c r="C794" s="42"/>
      <c r="D794" s="42"/>
    </row>
    <row r="795" ht="15.75" customHeight="1" spans="3:4">
      <c r="C795" s="42"/>
      <c r="D795" s="42"/>
    </row>
    <row r="796" ht="15.75" customHeight="1" spans="3:4">
      <c r="C796" s="42"/>
      <c r="D796" s="42"/>
    </row>
    <row r="797" ht="15.75" customHeight="1" spans="3:4">
      <c r="C797" s="42"/>
      <c r="D797" s="42"/>
    </row>
    <row r="798" ht="15.75" customHeight="1" spans="3:4">
      <c r="C798" s="42"/>
      <c r="D798" s="42"/>
    </row>
    <row r="799" ht="15.75" customHeight="1" spans="3:4">
      <c r="C799" s="42"/>
      <c r="D799" s="42"/>
    </row>
    <row r="800" ht="15.75" customHeight="1" spans="3:4">
      <c r="C800" s="42"/>
      <c r="D800" s="42"/>
    </row>
    <row r="801" ht="15.75" customHeight="1" spans="3:4">
      <c r="C801" s="42"/>
      <c r="D801" s="42"/>
    </row>
    <row r="802" ht="15.75" customHeight="1" spans="3:4">
      <c r="C802" s="42"/>
      <c r="D802" s="42"/>
    </row>
    <row r="803" ht="15.75" customHeight="1" spans="3:4">
      <c r="C803" s="42"/>
      <c r="D803" s="42"/>
    </row>
    <row r="804" ht="15.75" customHeight="1" spans="3:4">
      <c r="C804" s="42"/>
      <c r="D804" s="42"/>
    </row>
    <row r="805" ht="15.75" customHeight="1" spans="3:4">
      <c r="C805" s="42"/>
      <c r="D805" s="42"/>
    </row>
    <row r="806" ht="15.75" customHeight="1" spans="3:4">
      <c r="C806" s="42"/>
      <c r="D806" s="42"/>
    </row>
    <row r="807" ht="15.75" customHeight="1" spans="3:4">
      <c r="C807" s="42"/>
      <c r="D807" s="42"/>
    </row>
    <row r="808" ht="15.75" customHeight="1" spans="3:4">
      <c r="C808" s="42"/>
      <c r="D808" s="42"/>
    </row>
    <row r="809" ht="15.75" customHeight="1" spans="3:4">
      <c r="C809" s="42"/>
      <c r="D809" s="42"/>
    </row>
    <row r="810" ht="15.75" customHeight="1" spans="3:4">
      <c r="C810" s="42"/>
      <c r="D810" s="42"/>
    </row>
    <row r="811" ht="15.75" customHeight="1" spans="3:4">
      <c r="C811" s="42"/>
      <c r="D811" s="42"/>
    </row>
    <row r="812" ht="15.75" customHeight="1" spans="3:4">
      <c r="C812" s="42"/>
      <c r="D812" s="42"/>
    </row>
    <row r="813" ht="15.75" customHeight="1" spans="3:4">
      <c r="C813" s="42"/>
      <c r="D813" s="42"/>
    </row>
    <row r="814" ht="15.75" customHeight="1" spans="3:4">
      <c r="C814" s="42"/>
      <c r="D814" s="42"/>
    </row>
    <row r="815" ht="15.75" customHeight="1" spans="3:4">
      <c r="C815" s="42"/>
      <c r="D815" s="42"/>
    </row>
    <row r="816" ht="15.75" customHeight="1" spans="3:4">
      <c r="C816" s="42"/>
      <c r="D816" s="42"/>
    </row>
    <row r="817" ht="15.75" customHeight="1" spans="3:4">
      <c r="C817" s="42"/>
      <c r="D817" s="42"/>
    </row>
    <row r="818" ht="15.75" customHeight="1" spans="3:4">
      <c r="C818" s="42"/>
      <c r="D818" s="42"/>
    </row>
    <row r="819" ht="15.75" customHeight="1" spans="3:4">
      <c r="C819" s="42"/>
      <c r="D819" s="42"/>
    </row>
    <row r="820" ht="15.75" customHeight="1" spans="3:4">
      <c r="C820" s="42"/>
      <c r="D820" s="42"/>
    </row>
    <row r="821" ht="15.75" customHeight="1" spans="3:4">
      <c r="C821" s="42"/>
      <c r="D821" s="42"/>
    </row>
    <row r="822" ht="15.75" customHeight="1" spans="3:4">
      <c r="C822" s="42"/>
      <c r="D822" s="42"/>
    </row>
    <row r="823" ht="15.75" customHeight="1" spans="3:4">
      <c r="C823" s="42"/>
      <c r="D823" s="42"/>
    </row>
    <row r="824" ht="15.75" customHeight="1" spans="3:4">
      <c r="C824" s="42"/>
      <c r="D824" s="42"/>
    </row>
    <row r="825" ht="15.75" customHeight="1" spans="3:4">
      <c r="C825" s="42"/>
      <c r="D825" s="42"/>
    </row>
    <row r="826" ht="15.75" customHeight="1" spans="3:4">
      <c r="C826" s="42"/>
      <c r="D826" s="42"/>
    </row>
    <row r="827" ht="15.75" customHeight="1" spans="3:4">
      <c r="C827" s="42"/>
      <c r="D827" s="42"/>
    </row>
    <row r="828" ht="15.75" customHeight="1" spans="3:4">
      <c r="C828" s="42"/>
      <c r="D828" s="42"/>
    </row>
    <row r="829" ht="15.75" customHeight="1" spans="3:4">
      <c r="C829" s="42"/>
      <c r="D829" s="42"/>
    </row>
    <row r="830" ht="15.75" customHeight="1" spans="3:4">
      <c r="C830" s="42"/>
      <c r="D830" s="42"/>
    </row>
    <row r="831" ht="15.75" customHeight="1" spans="3:4">
      <c r="C831" s="42"/>
      <c r="D831" s="42"/>
    </row>
    <row r="832" ht="15.75" customHeight="1" spans="3:4">
      <c r="C832" s="42"/>
      <c r="D832" s="42"/>
    </row>
    <row r="833" ht="15.75" customHeight="1" spans="3:4">
      <c r="C833" s="42"/>
      <c r="D833" s="42"/>
    </row>
    <row r="834" ht="15.75" customHeight="1" spans="3:4">
      <c r="C834" s="42"/>
      <c r="D834" s="42"/>
    </row>
    <row r="835" ht="15.75" customHeight="1" spans="3:4">
      <c r="C835" s="42"/>
      <c r="D835" s="42"/>
    </row>
    <row r="836" ht="15.75" customHeight="1" spans="3:4">
      <c r="C836" s="42"/>
      <c r="D836" s="42"/>
    </row>
    <row r="837" ht="15.75" customHeight="1" spans="3:4">
      <c r="C837" s="42"/>
      <c r="D837" s="42"/>
    </row>
    <row r="838" ht="15.75" customHeight="1" spans="3:4">
      <c r="C838" s="42"/>
      <c r="D838" s="42"/>
    </row>
    <row r="839" ht="15.75" customHeight="1" spans="3:4">
      <c r="C839" s="42"/>
      <c r="D839" s="42"/>
    </row>
    <row r="840" ht="15.75" customHeight="1" spans="3:4">
      <c r="C840" s="42"/>
      <c r="D840" s="42"/>
    </row>
    <row r="841" ht="15.75" customHeight="1" spans="3:4">
      <c r="C841" s="42"/>
      <c r="D841" s="42"/>
    </row>
    <row r="842" ht="15.75" customHeight="1" spans="3:4">
      <c r="C842" s="42"/>
      <c r="D842" s="42"/>
    </row>
    <row r="843" ht="15.75" customHeight="1" spans="3:4">
      <c r="C843" s="42"/>
      <c r="D843" s="42"/>
    </row>
    <row r="844" ht="15.75" customHeight="1" spans="3:4">
      <c r="C844" s="42"/>
      <c r="D844" s="42"/>
    </row>
    <row r="845" ht="15.75" customHeight="1" spans="3:4">
      <c r="C845" s="42"/>
      <c r="D845" s="42"/>
    </row>
    <row r="846" ht="15.75" customHeight="1" spans="3:4">
      <c r="C846" s="42"/>
      <c r="D846" s="42"/>
    </row>
    <row r="847" ht="15.75" customHeight="1" spans="3:4">
      <c r="C847" s="42"/>
      <c r="D847" s="42"/>
    </row>
    <row r="848" ht="15.75" customHeight="1" spans="3:4">
      <c r="C848" s="42"/>
      <c r="D848" s="42"/>
    </row>
    <row r="849" ht="15.75" customHeight="1" spans="3:4">
      <c r="C849" s="42"/>
      <c r="D849" s="42"/>
    </row>
    <row r="850" ht="15.75" customHeight="1" spans="3:4">
      <c r="C850" s="42"/>
      <c r="D850" s="42"/>
    </row>
    <row r="851" ht="15.75" customHeight="1" spans="3:4">
      <c r="C851" s="42"/>
      <c r="D851" s="42"/>
    </row>
    <row r="852" ht="15.75" customHeight="1" spans="3:4">
      <c r="C852" s="42"/>
      <c r="D852" s="42"/>
    </row>
    <row r="853" ht="15.75" customHeight="1" spans="3:4">
      <c r="C853" s="42"/>
      <c r="D853" s="42"/>
    </row>
    <row r="854" ht="15.75" customHeight="1" spans="3:4">
      <c r="C854" s="42"/>
      <c r="D854" s="42"/>
    </row>
    <row r="855" ht="15.75" customHeight="1" spans="3:4">
      <c r="C855" s="42"/>
      <c r="D855" s="42"/>
    </row>
    <row r="856" ht="15.75" customHeight="1" spans="3:4">
      <c r="C856" s="42"/>
      <c r="D856" s="42"/>
    </row>
    <row r="857" ht="15.75" customHeight="1" spans="3:4">
      <c r="C857" s="42"/>
      <c r="D857" s="42"/>
    </row>
    <row r="858" ht="15.75" customHeight="1" spans="3:4">
      <c r="C858" s="42"/>
      <c r="D858" s="42"/>
    </row>
    <row r="859" ht="15.75" customHeight="1" spans="3:4">
      <c r="C859" s="42"/>
      <c r="D859" s="42"/>
    </row>
    <row r="860" ht="15.75" customHeight="1" spans="3:4">
      <c r="C860" s="42"/>
      <c r="D860" s="42"/>
    </row>
    <row r="861" ht="15.75" customHeight="1" spans="3:4">
      <c r="C861" s="42"/>
      <c r="D861" s="42"/>
    </row>
    <row r="862" ht="15.75" customHeight="1" spans="3:4">
      <c r="C862" s="42"/>
      <c r="D862" s="42"/>
    </row>
    <row r="863" ht="15.75" customHeight="1" spans="3:4">
      <c r="C863" s="42"/>
      <c r="D863" s="42"/>
    </row>
    <row r="864" ht="15.75" customHeight="1" spans="3:4">
      <c r="C864" s="42"/>
      <c r="D864" s="42"/>
    </row>
    <row r="865" ht="15.75" customHeight="1" spans="3:4">
      <c r="C865" s="42"/>
      <c r="D865" s="42"/>
    </row>
    <row r="866" ht="15.75" customHeight="1" spans="3:4">
      <c r="C866" s="42"/>
      <c r="D866" s="42"/>
    </row>
    <row r="867" ht="15.75" customHeight="1" spans="3:4">
      <c r="C867" s="42"/>
      <c r="D867" s="42"/>
    </row>
    <row r="868" ht="15.75" customHeight="1" spans="3:4">
      <c r="C868" s="42"/>
      <c r="D868" s="42"/>
    </row>
    <row r="869" ht="15.75" customHeight="1" spans="3:4">
      <c r="C869" s="42"/>
      <c r="D869" s="42"/>
    </row>
    <row r="870" ht="15.75" customHeight="1" spans="3:4">
      <c r="C870" s="42"/>
      <c r="D870" s="42"/>
    </row>
    <row r="871" ht="15.75" customHeight="1" spans="3:4">
      <c r="C871" s="42"/>
      <c r="D871" s="42"/>
    </row>
    <row r="872" ht="15.75" customHeight="1" spans="3:4">
      <c r="C872" s="42"/>
      <c r="D872" s="42"/>
    </row>
    <row r="873" ht="15.75" customHeight="1" spans="3:4">
      <c r="C873" s="42"/>
      <c r="D873" s="42"/>
    </row>
    <row r="874" ht="15.75" customHeight="1" spans="3:4">
      <c r="C874" s="42"/>
      <c r="D874" s="42"/>
    </row>
    <row r="875" ht="15.75" customHeight="1" spans="3:4">
      <c r="C875" s="42"/>
      <c r="D875" s="42"/>
    </row>
    <row r="876" ht="15.75" customHeight="1" spans="3:4">
      <c r="C876" s="42"/>
      <c r="D876" s="42"/>
    </row>
    <row r="877" ht="15.75" customHeight="1" spans="3:4">
      <c r="C877" s="42"/>
      <c r="D877" s="42"/>
    </row>
    <row r="878" ht="15.75" customHeight="1" spans="3:4">
      <c r="C878" s="42"/>
      <c r="D878" s="42"/>
    </row>
    <row r="879" ht="15.75" customHeight="1" spans="3:4">
      <c r="C879" s="42"/>
      <c r="D879" s="42"/>
    </row>
    <row r="880" ht="15.75" customHeight="1" spans="3:4">
      <c r="C880" s="42"/>
      <c r="D880" s="42"/>
    </row>
    <row r="881" ht="15.75" customHeight="1" spans="3:4">
      <c r="C881" s="42"/>
      <c r="D881" s="42"/>
    </row>
    <row r="882" ht="15.75" customHeight="1" spans="3:4">
      <c r="C882" s="42"/>
      <c r="D882" s="42"/>
    </row>
    <row r="883" ht="15.75" customHeight="1" spans="3:4">
      <c r="C883" s="42"/>
      <c r="D883" s="42"/>
    </row>
    <row r="884" ht="15.75" customHeight="1" spans="3:4">
      <c r="C884" s="42"/>
      <c r="D884" s="42"/>
    </row>
    <row r="885" ht="15.75" customHeight="1" spans="3:4">
      <c r="C885" s="42"/>
      <c r="D885" s="42"/>
    </row>
    <row r="886" ht="15.75" customHeight="1" spans="3:4">
      <c r="C886" s="42"/>
      <c r="D886" s="42"/>
    </row>
    <row r="887" ht="15.75" customHeight="1" spans="3:4">
      <c r="C887" s="42"/>
      <c r="D887" s="42"/>
    </row>
    <row r="888" ht="15.75" customHeight="1" spans="3:4">
      <c r="C888" s="42"/>
      <c r="D888" s="42"/>
    </row>
    <row r="889" ht="15.75" customHeight="1" spans="3:4">
      <c r="C889" s="42"/>
      <c r="D889" s="42"/>
    </row>
    <row r="890" ht="15.75" customHeight="1" spans="3:4">
      <c r="C890" s="42"/>
      <c r="D890" s="42"/>
    </row>
    <row r="891" ht="15.75" customHeight="1" spans="3:4">
      <c r="C891" s="42"/>
      <c r="D891" s="42"/>
    </row>
    <row r="892" ht="15.75" customHeight="1" spans="3:4">
      <c r="C892" s="42"/>
      <c r="D892" s="42"/>
    </row>
    <row r="893" ht="15.75" customHeight="1" spans="3:4">
      <c r="C893" s="42"/>
      <c r="D893" s="42"/>
    </row>
    <row r="894" ht="15.75" customHeight="1" spans="3:4">
      <c r="C894" s="42"/>
      <c r="D894" s="42"/>
    </row>
    <row r="895" ht="15.75" customHeight="1" spans="3:4">
      <c r="C895" s="42"/>
      <c r="D895" s="42"/>
    </row>
    <row r="896" ht="15.75" customHeight="1" spans="3:4">
      <c r="C896" s="42"/>
      <c r="D896" s="42"/>
    </row>
    <row r="897" ht="15.75" customHeight="1" spans="3:4">
      <c r="C897" s="42"/>
      <c r="D897" s="42"/>
    </row>
    <row r="898" ht="15.75" customHeight="1" spans="3:4">
      <c r="C898" s="42"/>
      <c r="D898" s="42"/>
    </row>
    <row r="899" ht="15.75" customHeight="1" spans="3:4">
      <c r="C899" s="42"/>
      <c r="D899" s="42"/>
    </row>
    <row r="900" ht="15.75" customHeight="1" spans="3:4">
      <c r="C900" s="42"/>
      <c r="D900" s="42"/>
    </row>
    <row r="901" ht="15.75" customHeight="1" spans="3:4">
      <c r="C901" s="42"/>
      <c r="D901" s="42"/>
    </row>
    <row r="902" ht="15.75" customHeight="1" spans="3:4">
      <c r="C902" s="42"/>
      <c r="D902" s="42"/>
    </row>
    <row r="903" ht="15.75" customHeight="1" spans="3:4">
      <c r="C903" s="42"/>
      <c r="D903" s="42"/>
    </row>
    <row r="904" ht="15.75" customHeight="1" spans="3:4">
      <c r="C904" s="42"/>
      <c r="D904" s="42"/>
    </row>
    <row r="905" ht="15.75" customHeight="1" spans="3:4">
      <c r="C905" s="42"/>
      <c r="D905" s="42"/>
    </row>
    <row r="906" ht="15.75" customHeight="1" spans="3:4">
      <c r="C906" s="42"/>
      <c r="D906" s="42"/>
    </row>
    <row r="907" ht="15.75" customHeight="1" spans="3:4">
      <c r="C907" s="42"/>
      <c r="D907" s="42"/>
    </row>
    <row r="908" ht="15.75" customHeight="1" spans="3:4">
      <c r="C908" s="42"/>
      <c r="D908" s="42"/>
    </row>
    <row r="909" ht="15.75" customHeight="1" spans="3:4">
      <c r="C909" s="42"/>
      <c r="D909" s="42"/>
    </row>
    <row r="910" ht="15.75" customHeight="1" spans="3:4">
      <c r="C910" s="42"/>
      <c r="D910" s="42"/>
    </row>
    <row r="911" ht="15.75" customHeight="1" spans="3:4">
      <c r="C911" s="42"/>
      <c r="D911" s="42"/>
    </row>
    <row r="912" ht="15.75" customHeight="1" spans="3:4">
      <c r="C912" s="42"/>
      <c r="D912" s="42"/>
    </row>
    <row r="913" ht="15.75" customHeight="1" spans="3:4">
      <c r="C913" s="42"/>
      <c r="D913" s="42"/>
    </row>
    <row r="914" ht="15.75" customHeight="1" spans="3:4">
      <c r="C914" s="42"/>
      <c r="D914" s="42"/>
    </row>
    <row r="915" ht="15.75" customHeight="1" spans="3:4">
      <c r="C915" s="42"/>
      <c r="D915" s="42"/>
    </row>
    <row r="916" ht="15.75" customHeight="1" spans="3:4">
      <c r="C916" s="42"/>
      <c r="D916" s="42"/>
    </row>
    <row r="917" ht="15.75" customHeight="1" spans="3:4">
      <c r="C917" s="42"/>
      <c r="D917" s="42"/>
    </row>
    <row r="918" ht="15.75" customHeight="1" spans="3:4">
      <c r="C918" s="42"/>
      <c r="D918" s="42"/>
    </row>
    <row r="919" ht="15.75" customHeight="1" spans="3:4">
      <c r="C919" s="42"/>
      <c r="D919" s="42"/>
    </row>
    <row r="920" ht="15.75" customHeight="1" spans="3:4">
      <c r="C920" s="42"/>
      <c r="D920" s="42"/>
    </row>
    <row r="921" ht="15.75" customHeight="1" spans="3:4">
      <c r="C921" s="42"/>
      <c r="D921" s="42"/>
    </row>
    <row r="922" ht="15.75" customHeight="1" spans="3:4">
      <c r="C922" s="42"/>
      <c r="D922" s="42"/>
    </row>
    <row r="923" ht="15.75" customHeight="1" spans="3:4">
      <c r="C923" s="42"/>
      <c r="D923" s="42"/>
    </row>
    <row r="924" ht="15.75" customHeight="1" spans="3:4">
      <c r="C924" s="42"/>
      <c r="D924" s="42"/>
    </row>
    <row r="925" ht="15.75" customHeight="1" spans="3:4">
      <c r="C925" s="42"/>
      <c r="D925" s="42"/>
    </row>
    <row r="926" ht="15.75" customHeight="1" spans="3:4">
      <c r="C926" s="42"/>
      <c r="D926" s="42"/>
    </row>
    <row r="927" ht="15.75" customHeight="1" spans="3:4">
      <c r="C927" s="42"/>
      <c r="D927" s="42"/>
    </row>
    <row r="928" ht="15.75" customHeight="1" spans="3:4">
      <c r="C928" s="42"/>
      <c r="D928" s="42"/>
    </row>
    <row r="929" ht="15.75" customHeight="1" spans="3:4">
      <c r="C929" s="42"/>
      <c r="D929" s="42"/>
    </row>
    <row r="930" ht="15.75" customHeight="1" spans="3:4">
      <c r="C930" s="42"/>
      <c r="D930" s="42"/>
    </row>
    <row r="931" ht="15.75" customHeight="1" spans="3:4">
      <c r="C931" s="42"/>
      <c r="D931" s="42"/>
    </row>
    <row r="932" ht="15.75" customHeight="1" spans="3:4">
      <c r="C932" s="42"/>
      <c r="D932" s="42"/>
    </row>
    <row r="933" ht="15.75" customHeight="1" spans="3:4">
      <c r="C933" s="42"/>
      <c r="D933" s="42"/>
    </row>
    <row r="934" ht="15.75" customHeight="1" spans="3:4">
      <c r="C934" s="42"/>
      <c r="D934" s="42"/>
    </row>
    <row r="935" ht="15.75" customHeight="1" spans="3:4">
      <c r="C935" s="42"/>
      <c r="D935" s="42"/>
    </row>
    <row r="936" ht="15.75" customHeight="1" spans="3:4">
      <c r="C936" s="42"/>
      <c r="D936" s="42"/>
    </row>
    <row r="937" ht="15.75" customHeight="1" spans="3:4">
      <c r="C937" s="42"/>
      <c r="D937" s="42"/>
    </row>
    <row r="938" ht="15.75" customHeight="1" spans="3:4">
      <c r="C938" s="42"/>
      <c r="D938" s="42"/>
    </row>
    <row r="939" ht="15.75" customHeight="1" spans="3:4">
      <c r="C939" s="42"/>
      <c r="D939" s="42"/>
    </row>
    <row r="940" ht="15.75" customHeight="1" spans="3:4">
      <c r="C940" s="42"/>
      <c r="D940" s="42"/>
    </row>
    <row r="941" ht="15.75" customHeight="1" spans="3:4">
      <c r="C941" s="42"/>
      <c r="D941" s="42"/>
    </row>
    <row r="942" ht="15.75" customHeight="1" spans="3:4">
      <c r="C942" s="42"/>
      <c r="D942" s="42"/>
    </row>
    <row r="943" ht="15.75" customHeight="1" spans="3:4">
      <c r="C943" s="42"/>
      <c r="D943" s="42"/>
    </row>
    <row r="944" ht="15.75" customHeight="1" spans="3:4">
      <c r="C944" s="42"/>
      <c r="D944" s="42"/>
    </row>
    <row r="945" ht="15.75" customHeight="1" spans="3:4">
      <c r="C945" s="42"/>
      <c r="D945" s="42"/>
    </row>
    <row r="946" ht="15.75" customHeight="1" spans="3:4">
      <c r="C946" s="42"/>
      <c r="D946" s="42"/>
    </row>
    <row r="947" ht="15.75" customHeight="1" spans="3:4">
      <c r="C947" s="42"/>
      <c r="D947" s="42"/>
    </row>
    <row r="948" ht="15.75" customHeight="1" spans="3:4">
      <c r="C948" s="42"/>
      <c r="D948" s="42"/>
    </row>
    <row r="949" ht="15.75" customHeight="1" spans="3:4">
      <c r="C949" s="42"/>
      <c r="D949" s="42"/>
    </row>
    <row r="950" ht="15.75" customHeight="1" spans="3:4">
      <c r="C950" s="42"/>
      <c r="D950" s="42"/>
    </row>
    <row r="951" ht="15.75" customHeight="1" spans="3:4">
      <c r="C951" s="42"/>
      <c r="D951" s="42"/>
    </row>
    <row r="952" ht="15.75" customHeight="1" spans="3:4">
      <c r="C952" s="42"/>
      <c r="D952" s="42"/>
    </row>
    <row r="953" ht="15.75" customHeight="1" spans="3:4">
      <c r="C953" s="42"/>
      <c r="D953" s="42"/>
    </row>
    <row r="954" ht="15.75" customHeight="1" spans="3:4">
      <c r="C954" s="42"/>
      <c r="D954" s="42"/>
    </row>
    <row r="955" ht="15.75" customHeight="1" spans="3:4">
      <c r="C955" s="42"/>
      <c r="D955" s="42"/>
    </row>
    <row r="956" ht="15.75" customHeight="1" spans="3:4">
      <c r="C956" s="42"/>
      <c r="D956" s="42"/>
    </row>
    <row r="957" ht="15.75" customHeight="1" spans="3:4">
      <c r="C957" s="42"/>
      <c r="D957" s="42"/>
    </row>
    <row r="958" ht="15.75" customHeight="1" spans="3:4">
      <c r="C958" s="42"/>
      <c r="D958" s="42"/>
    </row>
    <row r="959" ht="15.75" customHeight="1" spans="3:4">
      <c r="C959" s="42"/>
      <c r="D959" s="42"/>
    </row>
    <row r="960" ht="15.75" customHeight="1" spans="3:4">
      <c r="C960" s="42"/>
      <c r="D960" s="42"/>
    </row>
    <row r="961" ht="15.75" customHeight="1" spans="3:4">
      <c r="C961" s="42"/>
      <c r="D961" s="42"/>
    </row>
    <row r="962" ht="15.75" customHeight="1" spans="3:4">
      <c r="C962" s="42"/>
      <c r="D962" s="42"/>
    </row>
    <row r="963" ht="15.75" customHeight="1" spans="3:4">
      <c r="C963" s="42"/>
      <c r="D963" s="42"/>
    </row>
    <row r="964" ht="15.75" customHeight="1" spans="3:4">
      <c r="C964" s="42"/>
      <c r="D964" s="42"/>
    </row>
    <row r="965" ht="15.75" customHeight="1" spans="3:4">
      <c r="C965" s="42"/>
      <c r="D965" s="42"/>
    </row>
    <row r="966" ht="15.75" customHeight="1" spans="3:4">
      <c r="C966" s="42"/>
      <c r="D966" s="42"/>
    </row>
    <row r="967" ht="15.75" customHeight="1" spans="3:4">
      <c r="C967" s="42"/>
      <c r="D967" s="42"/>
    </row>
    <row r="968" ht="15.75" customHeight="1" spans="3:4">
      <c r="C968" s="42"/>
      <c r="D968" s="42"/>
    </row>
    <row r="969" ht="15.75" customHeight="1" spans="3:4">
      <c r="C969" s="42"/>
      <c r="D969" s="42"/>
    </row>
    <row r="970" ht="15.75" customHeight="1" spans="3:4">
      <c r="C970" s="42"/>
      <c r="D970" s="42"/>
    </row>
    <row r="971" ht="15.75" customHeight="1" spans="3:4">
      <c r="C971" s="42"/>
      <c r="D971" s="42"/>
    </row>
    <row r="972" ht="15.75" customHeight="1" spans="3:4">
      <c r="C972" s="42"/>
      <c r="D972" s="42"/>
    </row>
    <row r="973" ht="15.75" customHeight="1" spans="3:4">
      <c r="C973" s="42"/>
      <c r="D973" s="42"/>
    </row>
    <row r="974" ht="15.75" customHeight="1" spans="3:4">
      <c r="C974" s="42"/>
      <c r="D974" s="42"/>
    </row>
    <row r="975" ht="15.75" customHeight="1" spans="3:4">
      <c r="C975" s="42"/>
      <c r="D975" s="42"/>
    </row>
    <row r="976" ht="15.75" customHeight="1" spans="3:4">
      <c r="C976" s="42"/>
      <c r="D976" s="42"/>
    </row>
    <row r="977" ht="15.75" customHeight="1" spans="3:4">
      <c r="C977" s="42"/>
      <c r="D977" s="42"/>
    </row>
    <row r="978" ht="15.75" customHeight="1" spans="3:4">
      <c r="C978" s="42"/>
      <c r="D978" s="42"/>
    </row>
    <row r="979" ht="15.75" customHeight="1" spans="3:4">
      <c r="C979" s="42"/>
      <c r="D979" s="42"/>
    </row>
    <row r="980" ht="15.75" customHeight="1" spans="3:4">
      <c r="C980" s="42"/>
      <c r="D980" s="42"/>
    </row>
    <row r="981" ht="15.75" customHeight="1" spans="3:4">
      <c r="C981" s="42"/>
      <c r="D981" s="42"/>
    </row>
    <row r="982" ht="15.75" customHeight="1" spans="3:4">
      <c r="C982" s="42"/>
      <c r="D982" s="42"/>
    </row>
    <row r="983" ht="15.75" customHeight="1" spans="3:4">
      <c r="C983" s="42"/>
      <c r="D983" s="42"/>
    </row>
    <row r="984" ht="15.75" customHeight="1" spans="3:4">
      <c r="C984" s="42"/>
      <c r="D984" s="42"/>
    </row>
    <row r="985" ht="15.75" customHeight="1" spans="3:4">
      <c r="C985" s="42"/>
      <c r="D985" s="42"/>
    </row>
    <row r="986" ht="15.75" customHeight="1" spans="3:4">
      <c r="C986" s="42"/>
      <c r="D986" s="42"/>
    </row>
  </sheetData>
  <mergeCells count="11">
    <mergeCell ref="B1:K1"/>
    <mergeCell ref="B2:K2"/>
    <mergeCell ref="B3:K3"/>
    <mergeCell ref="B4:K4"/>
    <mergeCell ref="B5:K5"/>
    <mergeCell ref="B6:K6"/>
    <mergeCell ref="B7:K7"/>
    <mergeCell ref="B9:K9"/>
    <mergeCell ref="B20:C20"/>
    <mergeCell ref="A10:A19"/>
    <mergeCell ref="B21:K22"/>
  </mergeCells>
  <pageMargins left="0.509722222222222" right="0.509722222222222" top="0.869444444444444" bottom="0.789583333333333" header="0" footer="0"/>
  <pageSetup paperSize="9" scale="84" orientation="landscape" horizontalDpi="600"/>
  <headerFooter>
    <oddHeader>&amp;C23069.156633/2025-49
PE 51/2026</oddHeader>
    <oddFooter>&amp;L&amp;A</oddFooter>
  </headerFooter>
  <colBreaks count="1" manualBreakCount="1">
    <brk id="11" max="0"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MENU PLANILHA</vt:lpstr>
      <vt:lpstr>Anexo II-A Endereço</vt:lpstr>
      <vt:lpstr>Anexo II-B Salários</vt:lpstr>
      <vt:lpstr>Anexo III-A Equip.</vt:lpstr>
      <vt:lpstr>Anexo III-B Uniformes</vt:lpstr>
      <vt:lpstr>An IV A Custo G1</vt:lpstr>
      <vt:lpstr>An IV B Reembolso Creche</vt:lpstr>
      <vt:lpstr>Anexo IV B - Custo Total MDO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JoaoPaulo</dc:creator>
  <cp:lastModifiedBy>Hellen de Lima Medeiros da Silva</cp:lastModifiedBy>
  <dcterms:created xsi:type="dcterms:W3CDTF">2020-07-21T04:53:00Z</dcterms:created>
  <cp:lastPrinted>2026-06-17T06:15:00Z</cp:lastPrinted>
  <dcterms:modified xsi:type="dcterms:W3CDTF">2026-08-11T14:49:45Z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3BE1568FA0624D89B05E254AD2628271_13</vt:lpwstr>
  </property>
  <property fmtid="{D5CDD505-2E9C-101B-9397-08002B2CF9AE}" pid="3" name="KSOProductBuildVer">
    <vt:lpwstr>1046-12.1.0.28032</vt:lpwstr>
  </property>
  <property fmtid="{D5CDD505-2E9C-101B-9397-08002B2CF9AE}" pid="4" name="CalculationRule">
    <vt:i4>0</vt:i4>
  </property>
</Properties>
</file>