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180" tabRatio="500"/>
  </bookViews>
  <sheets>
    <sheet name="Anexo III" sheetId="1" r:id="rId1"/>
    <sheet name="Intervalos" sheetId="2" r:id="rId2"/>
  </sheets>
  <definedNames>
    <definedName name="_xlnm.Print_Area" localSheetId="0">'Anexo III'!$A$1:$M$69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<sst xmlns="http://schemas.openxmlformats.org/spreadsheetml/2006/main" count="380" uniqueCount="104">
  <si>
    <t>PRÓ-REITORIA DE ADMINISTRAÇÃO</t>
  </si>
  <si>
    <t>COORDENAÇÃO DE MATERIAIS</t>
  </si>
  <si>
    <t>ANEXO III - PLANILHA ESTIMATIVA DE DESCRIÇÃO E PREÇOS</t>
  </si>
  <si>
    <t>GRUPO</t>
  </si>
  <si>
    <t>ITEM LICITAÇÃO</t>
  </si>
  <si>
    <t>DESCRIÇÃO/ ESPECIFICAÇÃO</t>
  </si>
  <si>
    <t>UNIDADE DE MEDIDA</t>
  </si>
  <si>
    <t>SUGESTÃO DE CATMAT</t>
  </si>
  <si>
    <t>INFORMAÇÕES ADICIONAIS</t>
  </si>
  <si>
    <t xml:space="preserve">QUANTIDADE </t>
  </si>
  <si>
    <t>VALOR UNITÁRIO</t>
  </si>
  <si>
    <t>VALOR TOTAL</t>
  </si>
  <si>
    <t>VALOR TOTAL DO GRUPO</t>
  </si>
  <si>
    <t>EXCLUSIVO ME/EPP</t>
  </si>
  <si>
    <t>MODO DE DISPUTA</t>
  </si>
  <si>
    <t>INTERVALO LANCES</t>
  </si>
  <si>
    <t xml:space="preserve"> -</t>
  </si>
  <si>
    <t>Avental confeccionado em não tecido TNT, 100% polipropileno, impermeável, atóxico, hipoalergênico, resistente, confortável, maleável. Gramatura 30 g/m2 (especificada no rótulo), manga longa, punho em látex, fechamento no pescoço e na cintura através de tiras ou fita adesiva. Não velcro. Na cor branca. Dimensões: largura: 60 cm e comprimento: 90 cm. Não Estéril, descartável. Fornecimento em pacote com 10 unidades.</t>
  </si>
  <si>
    <t>Unidade</t>
  </si>
  <si>
    <t>Anvisa</t>
  </si>
  <si>
    <t>SIM</t>
  </si>
  <si>
    <t>Aberto</t>
  </si>
  <si>
    <t>Avental de proteção para quimioterapia, em 100% polipropileno, internamente em laminado e externamente laminado absorvível, medindo 110cm a 125cm de comprimento X 140cm a 160cm de largura, gramatura de 50 a 60g/m, com punho elástico, com 2 tiras no pescoço e 2 tiras na cintura, atóxico, hipoalergênico, descartável, de uso único.</t>
  </si>
  <si>
    <t>Avental descartável manga longa Gramatura 20g; Confeccionado em TNT - Tecido Não Tecido; 100% polipropileno; com tiras para amarração; Material Descartável; Atóxico; Cor: Branco.; Gramatura: 20gr; Dimensões: largura: 60 cm e comprimento: 90 cm.</t>
  </si>
  <si>
    <t>Embalagem com 10 unidades</t>
  </si>
  <si>
    <t>Avental descartável sem manga TNT 20g. Confeccionado em TNT - Tecido Não Tecido 100% polipropileno. Material Descartável. Atóxico. Tamanho: único. Cor: Branco. Gramatura: 20gr. Fornecimento em pacotes com 10 unidades.</t>
  </si>
  <si>
    <t xml:space="preserve">Avental descartável, manga longa, gramatura 40, confeccionado com TNT, com tiras para amarração. Dimensões: largura: 60 cm e comprimento: 90 cm.  Fornecimento em embalagem com 10 unidades. </t>
  </si>
  <si>
    <t>Avental emborrachado impermeável. Descrição: avental universal. Aplicação: barreira física contra respingos diversos. Características: dimensão de 66 cm de largura por 1 M de comprimento. Composição: couro sintético (PVC). Validade: indeterminada. Certificado de Aprovação (CA) emitido pelo Órgão competente.</t>
  </si>
  <si>
    <t>Avental impermeável de PVC com forro em tecido de  poliéster, com alça no pescoço e tiras  para regulagem soldadas  eIetronicamente  e  utilizadas para ajuste nas costas.  Tamanho: 1.20 m x 0.60 m. Certificado de Aprovação (CA) emitido pelo Órgão competente.</t>
  </si>
  <si>
    <t>Cartucho para Vapores Orgânicos e Gases Ácidos 6003 - compatível com máscara 3M (2 Unidades - par) - Filtro Químico para Vapores Orgânicos/Gases Ácidos; Embalagem com 2 unidades. Certificado de Aprovação (CA) emitido pelo Órgão competente.</t>
  </si>
  <si>
    <t>caixa com 2 unidades</t>
  </si>
  <si>
    <t>Cartucho químico multi gases para máscara respirador meia peça facial, contendo carvão ativado tratado. Aprovado para vapores orgânicos, amônia, metilamina, cloro cloreto de hidrogênio, bióxido de enxofre, bióxido de cloro, fluoreto de hidrogênio, formaldeído, e sulfeto de hidrogênio. Conformidade com as normas NBR 13694, 13696, 13697 / 96´.Certificado de Aprovação (CA) emitido pelo Órgão competente.</t>
  </si>
  <si>
    <t>Fechadura eletrônica com biometria, senha, cartão e chave. Material: aço inox. Tipo de pilha: 4 AAA – Alcalina. Componentes Inclusos: Chaves, máquina, kit de instalação, guia rápido.</t>
  </si>
  <si>
    <t>Jaleco Industrial Brim Pesado Azul Manga Curta Tamanho G Especificações Técnicas: Material: 100 % algodão (Brim pesado profissional); Costura dupla em todo fechamento; Fechamento: botões; Manga: Curta; Tamanho: G.</t>
  </si>
  <si>
    <t>NÃO</t>
  </si>
  <si>
    <t>Jaleco industrial brim pesado. Cor azul. Manga curta. Tamanho M. Material 100 % algodão (Brim pesado profissional). Costura dupla em todo fechamento. Fechamento: botões. Manga Curta. Tamanho M.</t>
  </si>
  <si>
    <t>Jaleco, material TNT, descartável, tipo manga longa, características adicionais aberto na frente. Tamanho a definir.</t>
  </si>
  <si>
    <t>Embalagem c/ 10 unidades</t>
  </si>
  <si>
    <t>Kit emergência ambiental - Contenção de vazamento para óleo e líquido químico - Bolsa 35 L. Conteúdo Kit Ambiental: 1 Bolsa 35 litros; 5 Mantas de contenção absorvente óleo e derivados branca; 5 Mantas de contenção absorvente líquido químico verde; 1 Cordão de contenção absorvente óleo e derivados branca; 1 Cordão de contenção absorvente líquido químico verde; 1 Travesseiro de contenção absorvente óleo e derivados branca; 1 Travesseiro de contenção absorvente líquido químico verde; 1,5Kg de turfa; 1 Fita de Sinalização Zebrada Amarelo e Preto; 1 Par de luva nitrílica AF15 TAM 10 com Certificado de Aprovação; 1 - Óculos de segurança com Certificado de Aprovação; 1 Saco plástico 100 litros; 1 Pá Antifaiscante; 1 Placa "Perigo Afaste-se".</t>
  </si>
  <si>
    <t>Luva  de proteção em PVC, palma e dorso antiderrapante, modelo 5 dedos, palma e dorso antiderrapante, forrada internamente com malha sintética felpuda ou algodão, punho reto sem antiderrapante. Tamanho  P. Certificado de Aprovação (CA) emitido pelo Órgão competente.</t>
  </si>
  <si>
    <t>Par</t>
  </si>
  <si>
    <t>Luva  de proteção em PVC, palma e dorso antiderrapante, modelo 5 dedos, palma e dorso antiderrapante, forrada internamente com malha sintética felpuda ou algodão, punho reto sem antiderrapante. Tamanho G. Certificado de Aprovação (CA) emitido pelo Órgão competente.</t>
  </si>
  <si>
    <t>Luva  de proteção em PVC, palma e dorso antiderrapante, modelo 5 dedos, palma e dorso antiderrapante, forrada internamente com malha sintética felpuda ou algodão, punho reto sem antiderrapante. Tamanho M. Certificado de Aprovação (CA) emitido pelo Órgão competente.</t>
  </si>
  <si>
    <t>Luva cirúrgica estéril, descartável, látex natural, anatômica, textura homogênea, alta sensibilidade ao tato, boa elasticidade. Lubrificada com pó bioabsorvível e baixo teor de proteína (preferência menor que 100 µg/grama) e antiderrapante. Acondicionada em invólucro interno com dobras para abertura asséptica, dobradas conforme padrão hospitalar, identificando com fácil visualização a mão esquerda/direita e a posição do polegar. Embalada em papel grau cirúrgico e/ou filme termoplástico Nº 6.0. Deverá apresentar CA compatível com uso hospitalar, garantindo proteção para agentes biológicos.</t>
  </si>
  <si>
    <t>Luva cirúrgica estéril, descartável, látex natural, anatômica, textura homogênea, alta sensibilidade ao tato, boa elasticidade. Lubrificada com pó bioabsorvível e baixo teor de proteína (preferência menor que 100 µg/grama) e antiderrapante. Acondicionada em invólucro interno com dobras para abertura asséptica, dobradas conforme padrão hospitalar, identificando com fácil visualização a mão esquerda/direita e a posição do polegar. Embalada em papel grau cirúrgico e/ou filme termoplástico Nº 6.5. Deverá apresentar CA compatível com uso hospitalar, garantindo proteção para agentes biológicos.</t>
  </si>
  <si>
    <t>Luva cirúrgica estéril, descartável, látex natural, anatômica, textura homogênea, alta sensibilidade ao tato, boa elasticidade. Lubrificada com pó bioabsorvível e baixo teor de proteína (preferência menor que 100 µg/grama) e antiderrapante. Acondicionada em invólucro interno com dobras para abertura asséptica, dobradas conforme padrão hospitalar, identificando com fácil visualização a mão esquerda/direita e a posição do polegar. Embalada em papel grau cirúrgico e/ou filme termoplástico Nº 8.0. Deverá apresentar CA compatível com uso hospitalar, garantindo proteção para agentes biológicos.</t>
  </si>
  <si>
    <t>Luva cirúrgica estéril, descartável, látex natural, anatômica, textura homogênea, alta sensibilidade ao tato, boa elasticidade. Lubrificada com pó bioabsorvível e baixo teor de proteína (preferência menor que 100 µg/grama) e antiderrapante. Acondicionada em invólucro interno com dobras para abertura asséptica, dobradas conforme padrão hospitalar, identificando com fácil visualização a mão esquerda/direita e a posição do polegar. Embalada em papel grau cirúrgico e/ou filme termoplástico Nº 8.5. Deverá apresentar CA compatível com uso hospitalar, garantindo proteção para agentes biológicos.</t>
  </si>
  <si>
    <t>Luva cirúrgica estéril, descartável, totalmente isenta de látex, anatômica, antiderrapante, textura homogênea, alta sensibilidade ao tato e boa elasticidade. Acondicionada em invólucro interno com dobras para abertura asséptica, dobradas conforme padrão hospitalar, identificando com fácil visualização a mão esquerda/direita e a posição do polegar. Embalada em papel grau cirúrgico e/ou filme termoplástico Nº 7.0. Deverá apresentar CA compatível com uso hospitalar, garantindo proteção para agentes biológicos.</t>
  </si>
  <si>
    <t>Luva cirúrgica estéril, descartável, totalmente isenta de látex, anatômica, antiderrapante, textura homogênea, alta sensibilidade ao tato e boa elasticidade. Acondicionada em invólucro interno com dobras para abertura asséptica, dobradas conforme padrão hospitalar, identificando com fácil visualização a mão esquerda/direita e a posição do polegar. Embalada em papel grau cirúrgico e/ou filme termoplástico Nº 6.5. Deverá apresentar CA compatível com uso hospitalar, garantindo proteção para agentes biológicos.</t>
  </si>
  <si>
    <t>Luva confeccionada em borracha nitrílica, modelo 5 dedos, palma e dedos antiderrapante, sem forro, comprimento total  45 cm e cor verde. Tamanho G. Certificado de Aprovação (CA) emitido pelo Órgão competente.</t>
  </si>
  <si>
    <t>Luva confeccionada em borracha nitrílica, modelo 5 dedos, palma e dedos antiderrapante, sem forro, comprimento total  45 cm e cor verde. Tamanho M. Certificado de Aprovação (CA) emitido pelo Órgão competente.</t>
  </si>
  <si>
    <t>Luva confeccionada em borracha nitrílica, modelo 5 dedos, palma e dedos antiderrapante, sem forro, comprimento total 33cm e cor verde. Tamanho G. Certificado de Aprovação (CA) emitido pelo Órgão competente.</t>
  </si>
  <si>
    <t>Luva confeccionada em borracha nitrílica, modelo 5 dedos, palma e dedos antiderrapante, sem forro, comprimento total 33cm e cor verde. Tamanho M. Certificado de Aprovação (CA) emitido pelo Órgão competente.</t>
  </si>
  <si>
    <t>Luva confeccionada em borracha nitrílica, modelo 5 dedos, palma e dedos antiderrapante, sem forro, comprimento total 33cm e cor verde. Tamanhos P. Certificado de Aprovação (CA) emitido pelo Órgão competente.</t>
  </si>
  <si>
    <t>Luva de palpação transretal - Tamanho médio - Caixa com 100 unidades. Material plástico resistente indicado para palpação, toque e exames. Luvas com alta sensibilidade para palpação e toque. Uso veterinário.</t>
  </si>
  <si>
    <t>caixa com 100 unidades</t>
  </si>
  <si>
    <t>Luva de procedimento, não estéril, descartável, 100% látex natural, anatômica, textura homogênea, alta sensibilidade ao tato, boa elasticidade e resistente à tração, ambidestra, lubrificada com pó bioabsorvível, baixo teor de proteínas. Acondicionada em caixa com 100 unidades. Tamanho "G". Certificado de Aprovação (CA) emitido pelo Órgão competente.</t>
  </si>
  <si>
    <t>Caixa com 100 unidades</t>
  </si>
  <si>
    <t>Luva de procedimento, não estéril, descartável, 100% látex natural, anatômica, textura homogênea, alta sensibilidade ao tato, boa elasticidade e resistente à tração, ambidestra, lubrificada com pó bioabsorvível, baixo teor de proteínas. Acondicionada em caixa com 100 unidades. Tamanho "M". Certificado de Aprovação (CA) emitido pelo Órgão competente.</t>
  </si>
  <si>
    <t>Luva de procedimento, não estéril, descartável, 100% látex natural, anatômica, textura homogênea, alta sensibilidade ao tato, boa elasticidade e resistente à tração, ambidestra, lubrificada com pó bioabsorvível, baixo teor de proteínas. Acondicionada em caixa com 100 unidades. Tamanho "P". Certificado de Aprovação (CA) emitido pelo Órgão competente.</t>
  </si>
  <si>
    <t>Luva de proteção em Protex K, tecido com tratamento retardante à chamas, impermeável e, atóxico, costuras em linha mista, com forro interno destacável para uma fácil higienização. Tamanho 45cm. Certificado de Aprovação (CA) emitido pelo Órgão competente.</t>
  </si>
  <si>
    <t>Luva de segurança confeccionada em resina vinílica; não esterilizada, sem pulverização interna de pó bioabsorvível (amido de milho); ambidestra, superfície externa lisa. Tamanho G.</t>
  </si>
  <si>
    <t xml:space="preserve">Luva de segurança confeccionada em resina vinílica; não esterilizada, sem pulverização interna de pó bioabsorvível (amido de milho); ambidestra, superfície externa lisa. Tamanho M. </t>
  </si>
  <si>
    <t xml:space="preserve">Luva de segurança confeccionada em resina vinílica; não esterilizada, sem pulverização interna de pó bioabsorvível (amido de milho); ambidestra, superfície externa lisa. Tamanho P. </t>
  </si>
  <si>
    <t>Luva de segurança de malha de aço, de cinco dedos, confeccionada em elos de aço inox cromo-níquel de 0,55mm, fechamento ajustável através de presilhas metálicas e botões metálicos de pressão  no punho.  Certificado de Aprovação (CA) emitido pelo Órgão competente.</t>
  </si>
  <si>
    <t>Luva em silicone totalmente impermeável para temperaturas até 250ºC em atividades intermitentes. Tipo Mão de Gato. Suporta até 250ºC em atividades intermitentes. Impermeável e resistente. Certificado de Aprovação (CA) emitido pelo Órgão competente.</t>
  </si>
  <si>
    <t>Luva nitrílica fina de 29cm, confeccionada em borracha nitrílica de alta qualidade, espessura de 0,18mm; extra reforçada, com antiderrapante, sem talco, tamanho M.  Certificado de Aprovação (CA) emitido pelo Órgão competente.</t>
  </si>
  <si>
    <t>Caixa com 100</t>
  </si>
  <si>
    <t>Luva nitrílica fina de 29cm, confeccionada em borracha nitrílica de alta qualidade, espessura de 0,18mm; extra reforçada, com antiderrapante, sem talco, tamanho P. Certificado de Aprovação (CA) emitido pelo Órgão competente.</t>
  </si>
  <si>
    <t>caixa com 100</t>
  </si>
  <si>
    <t>Luva proteção, tamanho médio, tamanho cano médio, tipo 5 dedos, aplicação proteção térmica, características adicionais resistente a temperatura de -160 a + 1.000¨C, tipo uso reutilizável, esterilidade não estéril, formato não anatômico, uso laboratório.  Certificado de Aprovação (CA) emitido pelo Órgão competente.</t>
  </si>
  <si>
    <t>Luvas de Látex para procedimento tamanho G; Não estéril, Sem pó; Ambidestra; Certificado de Aprovação (CA) emitido pelo Órgão competente.</t>
  </si>
  <si>
    <t>Luvas de Látex para procedimento tamanho M; Não estéril, Sem pó; Ambidestra; Certificado de Aprovação (CA) emitido pelo Órgão competente .</t>
  </si>
  <si>
    <t>Luvas de Látex para procedimento tamanho P; Não estéril, Sem pó; Ambidestra; Certificado de Aprovação (CA) emitido pelo Órgão competente.</t>
  </si>
  <si>
    <t>Luvas de Látex para procedimento tamanho PP; Não estéril, Sem pó; Ambidestra; Certificado de Aprovação (CA) emitido pelo Órgão competente.</t>
  </si>
  <si>
    <t>Máscara cirúrgica, descartável, dupla camada, modelo retangular, com no mínimo 20 x 10 cm e 3 pregas longitudinais, com dispositivo para ajuste nasal fixado no corpo da máscara, e 4 tiras laterais de comprimento adequado para fixação. Atóxica, hipoalérgica e inodora. Gramatura 30. Fornecimento em caixa com 50 unidades.</t>
  </si>
  <si>
    <t>Máscara descartável tipo respirador semi-facial PFF2/N95 (Sem Manutenção e Sem Válvula): Máscara descartável específica para isolamento respiratório, fechada, tipo personal respirador, com selo de garantia CDC NIOSH (N 95) filtro ≥ 95% de eficiência para partículas maiores que 0,3 µm de diâmetro. Com dispositivo para ajuste nasal fixado no corpo da máscara, tiras laterais de comprimento adequado para fixação e perfeito ajuste facial. Atóxica, hipoalérgica e inodora. Certificado de Aprovação (CA) emitido pelo Órgão competente.</t>
  </si>
  <si>
    <t>Máscara descartável, com tripla camada de proteção, com elástico, clipe nasal, confeccionada em TNT, não estéril. Fornecimento em caixa com 50 unidades.</t>
  </si>
  <si>
    <t>Máscara respirador meia peça facial, sem filtro: respirador purificador de ar de manutenção, reutilizável, meia peça facial, fabricado em elastômero termoplástico maleável e antialérgico, resistente a agentes químicos, possui tampa frontal para fácil inspeção da válvula de exalação. Possui duas válvulas de inalação posicionadas no interior da peça facial, totalmente livre de PVC, apoio de cabeça ajustável, os tirantes podem ser usados em duas posições: travado ou suspenso, encaixe tipo baioneta, baixo perfil permite maior vampo de visão. Compacto. Cor: azul. Tamanho: M. Certificado de Aprovação (CA) emitido pelo Órgão competente.</t>
  </si>
  <si>
    <t>Máscara Respirador PFF3 Com Válvula: Respirador semifacial descartável, cor externa azul, modelo dobrável, com solda por ultrassom em todo seu perímetro, tamanho único, confeccionado com filtro de manta sintética, para uso contra aerodispersóides (partículas) gerados mecanicamente (poeiras e névoas), termicamente (fumos) e radionuclídeos. As partículas podem ser sólidas ou líquidas geradas de soluções ou suspensões aquosas, com válvula de exalação. Certificado de Aprovação (CA) emitido pelo Órgão competente.</t>
  </si>
  <si>
    <t>Máscara semi-facial com carvão ativado, formato em concha, sem válvula de exalação, para manipulação de medicamentos quimioterápicos. Possui elástico nas laterais perfazendo duas alças uma na parte superior para fixação da peça na altura da nuca e uma na parte inferior para fixação na altura do pescoço do usuário, tira de material metálico (click nasal) localizado na parte frontal superior externa da peça. Certificado de Aprovação (CA) emitido pelo Órgão competente.</t>
  </si>
  <si>
    <t>Óculos de proteção contra intensidade de luz, infravermelho e raios uva e uvb. Óculos de segurança constituído de armação em nylon resistente e flexível. Hastes tipo espátula, fixadas por meio de parafusos e com ajuste de comprimento. Lente única confeccionada em policarbonato acoplada a armação por meio de encaixes, formando um conjunto leve, confortável e seguro. Lentes com tratamento anti-risco com ou sem tratamento anti-embaçante. Indicado para a proteção contra impactos de particulas volantes, contra radiação ultravioleta, contra radiação infravermelho, contra luminosidade intensa e proteção contra solda (W5). Certificado de Aprovação (CA) emitido pelo Órgão competente.</t>
  </si>
  <si>
    <t xml:space="preserve">Óculos para fundição. Óculos De Solda Maçariqueiro lentes antirrisco, cor Verde (ambientes com presença de soldagem), haste é ajustável, lente de Policarbonato. Certificado de Aprovação (CA) emitido pelo Órgão competente. Referência: Spectra S Carbografite. </t>
  </si>
  <si>
    <t>Óculos para proteção profissional, plástico resistente, formato anatômico, com possibilidade de visualização num ângulo de 120 graus, lente incolor anti-embaçante, com proteção lateral, haste regulável ou não, compatível com profissionais que utilizem óculos de grau. Lavável e passível de desinfecção química. Tamanho: Adulto. Certificado de Aprovação (CA) emitido pelo Órgão competente.</t>
  </si>
  <si>
    <t>Protetor auricular interno contra ruídos. Aplicação: proteção individual contra ruídos e seus efeitos lesivos, tamanho M, pontas auriculares com flange tripla são projetadas para se adequar a uma ampla variedade de tamanhos de canal auditivo. Composição: Silicone. Validade: indeterminada. Par de fones com cordão ligando os plugs. Fornecimento em pacote com 50 pares. Certificado de Aprovação (CA) emitido pelo Órgão competente.</t>
  </si>
  <si>
    <t>Respirador semi-facial PFF2 (Sem Manutenção e Com Válvula): Respirador semi-facial PFF2 (Peça Facial Filtrante), descartável dobrável, com válvula de exalação, com solda ultrassônica em toda o seu perímetro. Possui elástico nas laterais perfazendo duas alças uma na parte superior para fixação da peça na altura da nuca e uma na parte inferior para fixação na altura do pescoço do usuário, tira de material metálico (click nasal) localizado parte frontal superior externa da peça.  Certificado de Aprovação (CA) emitido pelo Órgão competente.</t>
  </si>
  <si>
    <t>Touca com elástico descartável sanfonada branca. Tamanho 45 x 52cm; Gramatura: 10; Fabricada em não tecido spunbonded 100 % polipropileno utilizando soldagem eletrônica por ultrassom;  Hipoalergênicas, possuem elástico revestido; Produto Descartável; Embalagem com 100 unidades.</t>
  </si>
  <si>
    <t>Embalagem com 100 unidades.</t>
  </si>
  <si>
    <t>Vermiculita absorvente – Vermiculita Expandida: Granulometria: micron ou super fina. Fornecimento: embalagem com 100 litros (10 kg).</t>
  </si>
  <si>
    <t>Saco 100 Litro</t>
  </si>
  <si>
    <t>Luva de Procedimento Nitrílica Sem Talco - G: Luvas fabricadas em Nitrilo (borracha sintética) para procedimento tamanho G; Não estéril, Sem pó; Ambidestra; Uso único; Superfície lisa.</t>
  </si>
  <si>
    <t>Luva de Procedimento Nitrílica Sem Talco - M: Luvas fabricadas em Nitrilo (borracha sintética) para procedimento tamanho M; Não estéril, Sem pó; Ambidestra; Uso único; Superfície lisa.</t>
  </si>
  <si>
    <t>Luva de Procedimento Nitrílica Sem Talco - P: Luvas fabricadas em Nitrilo (borracha sintética) para procedimento tamanho P; Não estéril, Sem pó; Ambidestra; Uso único; Superfície lisa.</t>
  </si>
  <si>
    <t>Luva de Procedimento Nitrílica Sem Talco - PP: Luvas fabricadas em Nitrilo (borracha sintética) para procedimento tamanho PP; Não estéril, Sem pó; Ambidestra; Uso único; Superfície lisa.</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</si>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</sst>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176" formatCode="_-&quot;R$&quot;* #,##0_-;\-&quot;R$&quot;* #,##0_-;_-&quot;R$&quot;* &quot;-&quot;_-;_-@_-"/>
    <numFmt numFmtId="177" formatCode="_-&quot;R$ &quot;* #,##0.00_-;&quot;-R$ &quot;* #,##0.00_-;_-&quot;R$ &quot;* \-??_-;_-@_-"/>
    <numFmt numFmtId="178" formatCode="_-* #,##0_-;\-* #,##0_-;_-* &quot;-&quot;_-;_-@_-"/>
    <numFmt numFmtId="179" formatCode="_-* #,##0.00_-;\-* #,##0.00_-;_-* &quot;-&quot;??_-;_-@_-"/>
    <numFmt numFmtId="180" formatCode="_-[$R$-416]\ * #,##0.00_-;\-[$R$-416]\ * #,##0.00_-;_-[$R$-416]\ * \-??_-;_-@_-"/>
  </numFmts>
  <fonts count="30">
    <font>
      <sz val="11"/>
      <color theme="1"/>
      <name val="Calibri"/>
      <charset val="1"/>
    </font>
    <font>
      <b/>
      <sz val="11"/>
      <color theme="1"/>
      <name val="Calibri"/>
      <charset val="1"/>
    </font>
    <font>
      <sz val="8"/>
      <color theme="1"/>
      <name val="Calibri"/>
      <charset val="1"/>
    </font>
    <font>
      <sz val="10"/>
      <color theme="1"/>
      <name val="Calibri"/>
      <charset val="1"/>
    </font>
    <font>
      <b/>
      <sz val="10"/>
      <color theme="1"/>
      <name val="Calibri"/>
      <charset val="1"/>
    </font>
    <font>
      <b/>
      <sz val="8"/>
      <color theme="1"/>
      <name val="Calibri"/>
      <charset val="1"/>
    </font>
    <font>
      <b/>
      <sz val="8"/>
      <color rgb="FF000000"/>
      <name val="Calibri"/>
      <charset val="1"/>
    </font>
    <font>
      <sz val="8"/>
      <name val="Calibri"/>
      <charset val="1"/>
    </font>
    <font>
      <sz val="8"/>
      <color rgb="FFFF0000"/>
      <name val="Calibri"/>
      <charset val="1"/>
    </font>
    <font>
      <sz val="10"/>
      <name val="Arial"/>
      <charset val="134"/>
    </font>
    <font>
      <u/>
      <sz val="11"/>
      <color rgb="FF0000FF"/>
      <name val="Calibri"/>
      <charset val="0"/>
      <scheme val="minor"/>
    </font>
    <font>
      <u/>
      <sz val="11"/>
      <color rgb="FF800080"/>
      <name val="Calibri"/>
      <charset val="0"/>
      <scheme val="minor"/>
    </font>
    <font>
      <sz val="10"/>
      <color theme="1"/>
      <name val="Calibri"/>
      <charset val="134"/>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8">
    <fill>
      <patternFill patternType="none"/>
    </fill>
    <fill>
      <patternFill patternType="gray125"/>
    </fill>
    <fill>
      <patternFill patternType="solid">
        <fgColor theme="4" tint="0.3999"/>
        <bgColor rgb="FF8DB3E2"/>
      </patternFill>
    </fill>
    <fill>
      <patternFill patternType="solid">
        <fgColor theme="6" tint="0.3999"/>
        <bgColor rgb="FFB4C7DC"/>
      </patternFill>
    </fill>
    <fill>
      <patternFill patternType="solid">
        <fgColor theme="0"/>
        <bgColor rgb="FFFFFFCC"/>
      </patternFill>
    </fill>
    <fill>
      <patternFill patternType="solid">
        <fgColor rgb="FF8DB3E2"/>
        <bgColor rgb="FF95B3D7"/>
      </patternFill>
    </fill>
    <fill>
      <patternFill patternType="solid">
        <fgColor rgb="FFB4C7DC"/>
        <bgColor rgb="FFCCCC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9" fillId="0" borderId="0" applyBorder="0" applyAlignment="0" applyProtection="0"/>
    <xf numFmtId="177" fontId="0" fillId="0" borderId="0" applyBorder="0" applyProtection="0"/>
    <xf numFmtId="9" fontId="9" fillId="0" borderId="0" applyBorder="0" applyAlignment="0" applyProtection="0"/>
    <xf numFmtId="178" fontId="9" fillId="0" borderId="0" applyBorder="0" applyAlignment="0" applyProtection="0"/>
    <xf numFmtId="179" fontId="9" fillId="0" borderId="0" applyBorder="0" applyAlignment="0" applyProtection="0"/>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7"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8" borderId="5" applyNumberFormat="0" applyAlignment="0" applyProtection="0">
      <alignment vertical="center"/>
    </xf>
    <xf numFmtId="0" fontId="20" fillId="9" borderId="6" applyNumberFormat="0" applyAlignment="0" applyProtection="0">
      <alignment vertical="center"/>
    </xf>
    <xf numFmtId="0" fontId="21" fillId="9" borderId="5" applyNumberFormat="0" applyAlignment="0" applyProtection="0">
      <alignment vertical="center"/>
    </xf>
    <xf numFmtId="0" fontId="22" fillId="10"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8" fillId="37" borderId="0" applyNumberFormat="0" applyBorder="0" applyAlignment="0" applyProtection="0">
      <alignment vertical="center"/>
    </xf>
  </cellStyleXfs>
  <cellXfs count="27">
    <xf numFmtId="0" fontId="0" fillId="0" borderId="0" xfId="0"/>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xf>
    <xf numFmtId="177" fontId="0" fillId="0" borderId="1" xfId="2" applyFont="1" applyBorder="1" applyAlignment="1" applyProtection="1">
      <alignment horizontal="center" vertical="center"/>
    </xf>
    <xf numFmtId="0" fontId="0" fillId="0" borderId="1" xfId="0" applyFont="1" applyBorder="1" applyAlignment="1">
      <alignment horizontal="center" vertical="center"/>
    </xf>
    <xf numFmtId="177" fontId="0" fillId="0" borderId="1" xfId="2" applyFont="1" applyBorder="1" applyAlignment="1" applyProtection="1">
      <alignment horizontal="right" vertical="center"/>
    </xf>
    <xf numFmtId="0" fontId="2" fillId="0" borderId="0" xfId="0" applyFont="1"/>
    <xf numFmtId="0" fontId="2" fillId="4" borderId="0" xfId="0" applyFont="1" applyFill="1"/>
    <xf numFmtId="0" fontId="3" fillId="0" borderId="0" xfId="0" applyFont="1" applyAlignment="1">
      <alignment wrapText="1"/>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xf numFmtId="0" fontId="4" fillId="0" borderId="0" xfId="0" applyFont="1" applyBorder="1" applyAlignment="1">
      <alignment horizontal="center" wrapText="1"/>
    </xf>
    <xf numFmtId="0" fontId="5"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7" fillId="4" borderId="1" xfId="0" applyFont="1" applyFill="1" applyBorder="1" applyAlignment="1">
      <alignment vertical="center" wrapText="1"/>
    </xf>
    <xf numFmtId="0" fontId="7" fillId="4" borderId="1" xfId="0" applyFont="1" applyFill="1" applyBorder="1" applyAlignment="1">
      <alignment wrapText="1"/>
    </xf>
    <xf numFmtId="177" fontId="7" fillId="4" borderId="1" xfId="2" applyFont="1" applyFill="1" applyBorder="1" applyAlignment="1" applyProtection="1">
      <alignment vertical="center" wrapText="1"/>
    </xf>
    <xf numFmtId="0" fontId="8" fillId="0" borderId="1" xfId="0" applyFont="1" applyBorder="1" applyAlignment="1">
      <alignment horizontal="center" vertical="center" wrapText="1"/>
    </xf>
    <xf numFmtId="180" fontId="7" fillId="4" borderId="1" xfId="0" applyNumberFormat="1" applyFont="1" applyFill="1" applyBorder="1" applyAlignment="1">
      <alignment horizontal="center" vertical="center"/>
    </xf>
    <xf numFmtId="0" fontId="8" fillId="4"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177" fontId="7" fillId="4" borderId="1" xfId="2" applyFont="1" applyFill="1" applyBorder="1" applyAlignment="1" applyProtection="1">
      <alignment horizontal="center" vertical="center" wrapText="1"/>
    </xf>
    <xf numFmtId="177" fontId="7" fillId="4" borderId="1" xfId="0" applyNumberFormat="1" applyFont="1" applyFill="1" applyBorder="1" applyAlignment="1">
      <alignment horizontal="center" vertical="center" wrapText="1"/>
    </xf>
    <xf numFmtId="177" fontId="6" fillId="5" borderId="1" xfId="2" applyFont="1" applyFill="1" applyBorder="1" applyAlignment="1" applyProtection="1">
      <alignment horizontal="center" vertical="center" wrapText="1"/>
    </xf>
  </cellXfs>
  <cellStyles count="49">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B4C7DC"/>
      <rgbColor rgb="00808080"/>
      <rgbColor rgb="0095B3D7"/>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8DB3E2"/>
      <rgbColor rgb="00FF99CC"/>
      <rgbColor rgb="00CC99FF"/>
      <rgbColor rgb="00C3D69B"/>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majorFont>
      <a:minorFont>
        <a:latin typeface="Calibri"/>
        <a:ea typeface=""/>
        <a:cs typeface=""/>
      </a:minorFont>
    </a:fontScheme>
    <a:fmtScheme na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8"/>
  <sheetViews>
    <sheetView tabSelected="1" zoomScalePageLayoutView="80" topLeftCell="A57" workbookViewId="0">
      <selection activeCell="I69" sqref="I69"/>
    </sheetView>
  </sheetViews>
  <sheetFormatPr defaultColWidth="9.1047619047619" defaultRowHeight="12.75"/>
  <cols>
    <col min="1" max="1" width="5.56190476190476" style="8" customWidth="1"/>
    <col min="2" max="2" width="8.11428571428571" style="8" customWidth="1"/>
    <col min="3" max="3" width="49.5619047619048" style="8" customWidth="1"/>
    <col min="4" max="4" width="14.3333333333333" style="8" customWidth="1"/>
    <col min="5" max="5" width="9" style="8" customWidth="1"/>
    <col min="6" max="6" width="10.4380952380952" style="9" customWidth="1"/>
    <col min="7" max="7" width="10.4380952380952" style="10" customWidth="1"/>
    <col min="8" max="8" width="9.66666666666667" style="10" customWidth="1"/>
    <col min="9" max="9" width="12.2190476190476" style="10" customWidth="1"/>
    <col min="10" max="10" width="10.3333333333333" style="10" customWidth="1"/>
    <col min="11" max="11" width="8.11428571428571" style="10" customWidth="1"/>
    <col min="12" max="12" width="7.11428571428571" style="11" customWidth="1"/>
    <col min="13" max="13" width="8.56190476190476" style="10" customWidth="1"/>
    <col min="14" max="14" width="16.3333333333333" style="12" customWidth="1"/>
    <col min="15" max="16" width="9.11428571428571" style="12"/>
    <col min="17" max="17" width="21.8761904761905" style="12" customWidth="1"/>
    <col min="18" max="18" width="20.3333333333333" style="12" customWidth="1"/>
    <col min="19" max="16384" width="9.11428571428571" style="12"/>
  </cols>
  <sheetData>
    <row r="1" customHeight="1" spans="1:13">
      <c r="A1" s="13" t="s">
        <v>0</v>
      </c>
      <c r="B1" s="13"/>
      <c r="C1" s="13"/>
      <c r="D1" s="13"/>
      <c r="E1" s="13"/>
      <c r="F1" s="13"/>
      <c r="G1" s="13"/>
      <c r="H1" s="13"/>
      <c r="I1" s="13"/>
      <c r="J1" s="13"/>
      <c r="K1" s="13"/>
      <c r="L1" s="13"/>
      <c r="M1" s="13"/>
    </row>
    <row r="2" customHeight="1" spans="1:13">
      <c r="A2" s="13" t="s">
        <v>1</v>
      </c>
      <c r="B2" s="13"/>
      <c r="C2" s="13"/>
      <c r="D2" s="13"/>
      <c r="E2" s="13"/>
      <c r="F2" s="13"/>
      <c r="G2" s="13"/>
      <c r="H2" s="13"/>
      <c r="I2" s="13"/>
      <c r="J2" s="13"/>
      <c r="K2" s="13"/>
      <c r="L2" s="13"/>
      <c r="M2" s="13"/>
    </row>
    <row r="3" customHeight="1" spans="1:13">
      <c r="A3" s="13" t="s">
        <v>2</v>
      </c>
      <c r="B3" s="13"/>
      <c r="C3" s="13"/>
      <c r="D3" s="13"/>
      <c r="E3" s="13"/>
      <c r="F3" s="13"/>
      <c r="G3" s="13"/>
      <c r="H3" s="13"/>
      <c r="I3" s="13"/>
      <c r="J3" s="13"/>
      <c r="K3" s="13"/>
      <c r="L3" s="13"/>
      <c r="M3" s="13"/>
    </row>
    <row r="5" ht="33.75" spans="1:13">
      <c r="A5" s="14" t="s">
        <v>3</v>
      </c>
      <c r="B5" s="14" t="s">
        <v>4</v>
      </c>
      <c r="C5" s="15" t="s">
        <v>5</v>
      </c>
      <c r="D5" s="15" t="s">
        <v>6</v>
      </c>
      <c r="E5" s="15" t="s">
        <v>7</v>
      </c>
      <c r="F5" s="15" t="s">
        <v>8</v>
      </c>
      <c r="G5" s="15" t="s">
        <v>9</v>
      </c>
      <c r="H5" s="15" t="s">
        <v>10</v>
      </c>
      <c r="I5" s="15" t="s">
        <v>11</v>
      </c>
      <c r="J5" s="15" t="s">
        <v>12</v>
      </c>
      <c r="K5" s="15" t="s">
        <v>13</v>
      </c>
      <c r="L5" s="15" t="s">
        <v>14</v>
      </c>
      <c r="M5" s="15" t="s">
        <v>15</v>
      </c>
    </row>
    <row r="6" s="6" customFormat="1" ht="78.75" spans="1:13">
      <c r="A6" s="16" t="s">
        <v>16</v>
      </c>
      <c r="B6" s="16">
        <v>1</v>
      </c>
      <c r="C6" s="17" t="s">
        <v>17</v>
      </c>
      <c r="D6" s="17" t="s">
        <v>18</v>
      </c>
      <c r="E6" s="18">
        <v>481513</v>
      </c>
      <c r="F6" s="17" t="s">
        <v>19</v>
      </c>
      <c r="G6" s="17">
        <v>4690</v>
      </c>
      <c r="H6" s="19">
        <v>3.18</v>
      </c>
      <c r="I6" s="19">
        <f t="shared" ref="I6:I67" si="0">G6*ROUND(H6,2)</f>
        <v>14914.2</v>
      </c>
      <c r="J6" s="16" t="s">
        <v>16</v>
      </c>
      <c r="K6" s="19" t="s">
        <v>20</v>
      </c>
      <c r="L6" s="20" t="s">
        <v>21</v>
      </c>
      <c r="M6" s="21">
        <f>VLOOKUP(H6,Intervalos!$B$3:$C$8,2,TRUE())</f>
        <v>0.01</v>
      </c>
    </row>
    <row r="7" s="7" customFormat="1" ht="60" customHeight="1" spans="1:13">
      <c r="A7" s="16" t="s">
        <v>16</v>
      </c>
      <c r="B7" s="16">
        <v>2</v>
      </c>
      <c r="C7" s="17" t="s">
        <v>22</v>
      </c>
      <c r="D7" s="17" t="s">
        <v>18</v>
      </c>
      <c r="E7" s="18">
        <v>481363</v>
      </c>
      <c r="F7" s="17" t="s">
        <v>19</v>
      </c>
      <c r="G7" s="17">
        <v>500</v>
      </c>
      <c r="H7" s="19">
        <v>20.21</v>
      </c>
      <c r="I7" s="19">
        <f t="shared" si="0"/>
        <v>10105</v>
      </c>
      <c r="J7" s="16" t="s">
        <v>16</v>
      </c>
      <c r="K7" s="19" t="s">
        <v>20</v>
      </c>
      <c r="L7" s="22" t="s">
        <v>21</v>
      </c>
      <c r="M7" s="21">
        <f>VLOOKUP(H7,Intervalos!$B$3:$C$8,2,TRUE())</f>
        <v>0.05</v>
      </c>
    </row>
    <row r="8" s="6" customFormat="1" ht="45" spans="1:13">
      <c r="A8" s="16" t="s">
        <v>16</v>
      </c>
      <c r="B8" s="16">
        <v>3</v>
      </c>
      <c r="C8" s="17" t="s">
        <v>23</v>
      </c>
      <c r="D8" s="17" t="s">
        <v>24</v>
      </c>
      <c r="E8" s="18">
        <v>481513</v>
      </c>
      <c r="F8" s="17" t="s">
        <v>19</v>
      </c>
      <c r="G8" s="17">
        <v>13</v>
      </c>
      <c r="H8" s="19">
        <v>23.25</v>
      </c>
      <c r="I8" s="19">
        <f t="shared" si="0"/>
        <v>302.25</v>
      </c>
      <c r="J8" s="16" t="s">
        <v>16</v>
      </c>
      <c r="K8" s="19" t="s">
        <v>20</v>
      </c>
      <c r="L8" s="20" t="s">
        <v>21</v>
      </c>
      <c r="M8" s="21">
        <f>VLOOKUP(H8,Intervalos!$B$3:$C$8,2,TRUE())</f>
        <v>0.05</v>
      </c>
    </row>
    <row r="9" s="6" customFormat="1" ht="45" spans="1:13">
      <c r="A9" s="16" t="s">
        <v>16</v>
      </c>
      <c r="B9" s="16">
        <v>4</v>
      </c>
      <c r="C9" s="17" t="s">
        <v>25</v>
      </c>
      <c r="D9" s="17" t="s">
        <v>18</v>
      </c>
      <c r="E9" s="18">
        <v>295034</v>
      </c>
      <c r="F9" s="17" t="s">
        <v>19</v>
      </c>
      <c r="G9" s="17">
        <v>180</v>
      </c>
      <c r="H9" s="19">
        <v>2.12</v>
      </c>
      <c r="I9" s="19">
        <f t="shared" si="0"/>
        <v>381.6</v>
      </c>
      <c r="J9" s="16" t="s">
        <v>16</v>
      </c>
      <c r="K9" s="19" t="s">
        <v>20</v>
      </c>
      <c r="L9" s="20" t="s">
        <v>21</v>
      </c>
      <c r="M9" s="21">
        <f>VLOOKUP(H9,Intervalos!$B$3:$C$8,2,TRUE())</f>
        <v>0.01</v>
      </c>
    </row>
    <row r="10" s="6" customFormat="1" ht="33.75" spans="1:13">
      <c r="A10" s="16" t="s">
        <v>16</v>
      </c>
      <c r="B10" s="16">
        <v>5</v>
      </c>
      <c r="C10" s="17" t="s">
        <v>26</v>
      </c>
      <c r="D10" s="17" t="s">
        <v>18</v>
      </c>
      <c r="E10" s="18">
        <v>481513</v>
      </c>
      <c r="F10" s="17" t="s">
        <v>19</v>
      </c>
      <c r="G10" s="17">
        <v>11820</v>
      </c>
      <c r="H10" s="19">
        <v>4.42</v>
      </c>
      <c r="I10" s="19">
        <f t="shared" si="0"/>
        <v>52244.4</v>
      </c>
      <c r="J10" s="16" t="s">
        <v>16</v>
      </c>
      <c r="K10" s="19" t="s">
        <v>20</v>
      </c>
      <c r="L10" s="20" t="s">
        <v>21</v>
      </c>
      <c r="M10" s="21">
        <f>VLOOKUP(H10,Intervalos!$B$3:$C$8,2,TRUE())</f>
        <v>0.01</v>
      </c>
    </row>
    <row r="11" s="6" customFormat="1" ht="60" customHeight="1" spans="1:13">
      <c r="A11" s="16" t="s">
        <v>16</v>
      </c>
      <c r="B11" s="16">
        <v>6</v>
      </c>
      <c r="C11" s="17" t="s">
        <v>27</v>
      </c>
      <c r="D11" s="17" t="s">
        <v>18</v>
      </c>
      <c r="E11" s="18">
        <v>318251</v>
      </c>
      <c r="F11" s="17" t="s">
        <v>16</v>
      </c>
      <c r="G11" s="17">
        <v>14</v>
      </c>
      <c r="H11" s="19">
        <v>27.57</v>
      </c>
      <c r="I11" s="19">
        <f t="shared" si="0"/>
        <v>385.98</v>
      </c>
      <c r="J11" s="16" t="s">
        <v>16</v>
      </c>
      <c r="K11" s="19" t="s">
        <v>20</v>
      </c>
      <c r="L11" s="20" t="s">
        <v>21</v>
      </c>
      <c r="M11" s="21">
        <f>VLOOKUP(H11,Intervalos!$B$3:$C$8,2,TRUE())</f>
        <v>0.05</v>
      </c>
    </row>
    <row r="12" s="6" customFormat="1" ht="48.75" customHeight="1" spans="1:13">
      <c r="A12" s="16" t="s">
        <v>16</v>
      </c>
      <c r="B12" s="16">
        <v>7</v>
      </c>
      <c r="C12" s="17" t="s">
        <v>28</v>
      </c>
      <c r="D12" s="17" t="s">
        <v>18</v>
      </c>
      <c r="E12" s="18">
        <v>240136</v>
      </c>
      <c r="F12" s="17" t="s">
        <v>16</v>
      </c>
      <c r="G12" s="17">
        <v>15</v>
      </c>
      <c r="H12" s="19">
        <v>24.6</v>
      </c>
      <c r="I12" s="19">
        <f t="shared" si="0"/>
        <v>369</v>
      </c>
      <c r="J12" s="16" t="s">
        <v>16</v>
      </c>
      <c r="K12" s="19" t="s">
        <v>20</v>
      </c>
      <c r="L12" s="20" t="s">
        <v>21</v>
      </c>
      <c r="M12" s="21">
        <f>VLOOKUP(H12,Intervalos!$B$3:$C$8,2,TRUE())</f>
        <v>0.05</v>
      </c>
    </row>
    <row r="13" s="6" customFormat="1" ht="45" spans="1:13">
      <c r="A13" s="16" t="s">
        <v>16</v>
      </c>
      <c r="B13" s="16">
        <v>8</v>
      </c>
      <c r="C13" s="17" t="s">
        <v>29</v>
      </c>
      <c r="D13" s="17" t="s">
        <v>30</v>
      </c>
      <c r="E13" s="18">
        <v>377790</v>
      </c>
      <c r="F13" s="17"/>
      <c r="G13" s="17">
        <v>3</v>
      </c>
      <c r="H13" s="19">
        <v>103.34</v>
      </c>
      <c r="I13" s="19">
        <f t="shared" si="0"/>
        <v>310.02</v>
      </c>
      <c r="J13" s="16" t="s">
        <v>16</v>
      </c>
      <c r="K13" s="19" t="s">
        <v>20</v>
      </c>
      <c r="L13" s="20" t="s">
        <v>21</v>
      </c>
      <c r="M13" s="21" t="str">
        <f>VLOOKUP(H13,Intervalos!$B$3:$C$8,2,TRUE())</f>
        <v>0,10%</v>
      </c>
    </row>
    <row r="14" s="6" customFormat="1" ht="67.5" spans="1:13">
      <c r="A14" s="16" t="s">
        <v>16</v>
      </c>
      <c r="B14" s="16">
        <v>9</v>
      </c>
      <c r="C14" s="17" t="s">
        <v>31</v>
      </c>
      <c r="D14" s="17" t="s">
        <v>18</v>
      </c>
      <c r="E14" s="18">
        <v>293572</v>
      </c>
      <c r="F14" s="17" t="s">
        <v>16</v>
      </c>
      <c r="G14" s="17">
        <v>10</v>
      </c>
      <c r="H14" s="19">
        <v>73.91</v>
      </c>
      <c r="I14" s="19">
        <f t="shared" si="0"/>
        <v>739.1</v>
      </c>
      <c r="J14" s="16" t="s">
        <v>16</v>
      </c>
      <c r="K14" s="19" t="s">
        <v>20</v>
      </c>
      <c r="L14" s="20" t="s">
        <v>21</v>
      </c>
      <c r="M14" s="21">
        <f>VLOOKUP(H14,Intervalos!$B$3:$C$8,2,TRUE())</f>
        <v>0.1</v>
      </c>
    </row>
    <row r="15" s="6" customFormat="1" ht="33.75" spans="1:13">
      <c r="A15" s="16" t="s">
        <v>16</v>
      </c>
      <c r="B15" s="16">
        <v>10</v>
      </c>
      <c r="C15" s="17" t="s">
        <v>32</v>
      </c>
      <c r="D15" s="17" t="s">
        <v>18</v>
      </c>
      <c r="E15" s="18">
        <v>286239</v>
      </c>
      <c r="F15" s="17" t="s">
        <v>16</v>
      </c>
      <c r="G15" s="17">
        <v>4</v>
      </c>
      <c r="H15" s="19">
        <v>1082.65</v>
      </c>
      <c r="I15" s="19">
        <f t="shared" si="0"/>
        <v>4330.6</v>
      </c>
      <c r="J15" s="16" t="s">
        <v>16</v>
      </c>
      <c r="K15" s="19" t="s">
        <v>20</v>
      </c>
      <c r="L15" s="20" t="s">
        <v>21</v>
      </c>
      <c r="M15" s="21" t="str">
        <f>VLOOKUP(H15,Intervalos!$B$3:$C$8,2,TRUE())</f>
        <v>0,10%</v>
      </c>
    </row>
    <row r="16" s="6" customFormat="1" ht="45" spans="1:13">
      <c r="A16" s="16" t="s">
        <v>16</v>
      </c>
      <c r="B16" s="16">
        <v>11</v>
      </c>
      <c r="C16" s="17" t="s">
        <v>33</v>
      </c>
      <c r="D16" s="17" t="s">
        <v>18</v>
      </c>
      <c r="E16" s="18">
        <v>257415</v>
      </c>
      <c r="F16" s="17" t="s">
        <v>16</v>
      </c>
      <c r="G16" s="17">
        <v>3</v>
      </c>
      <c r="H16" s="19">
        <v>92.76</v>
      </c>
      <c r="I16" s="19">
        <f t="shared" si="0"/>
        <v>278.28</v>
      </c>
      <c r="J16" s="16" t="s">
        <v>16</v>
      </c>
      <c r="K16" s="19" t="s">
        <v>34</v>
      </c>
      <c r="L16" s="20" t="s">
        <v>21</v>
      </c>
      <c r="M16" s="21">
        <f>VLOOKUP(H16,Intervalos!$B$3:$C$8,2,TRUE())</f>
        <v>0.1</v>
      </c>
    </row>
    <row r="17" s="6" customFormat="1" ht="33.75" spans="1:13">
      <c r="A17" s="16" t="s">
        <v>16</v>
      </c>
      <c r="B17" s="16">
        <v>12</v>
      </c>
      <c r="C17" s="17" t="s">
        <v>35</v>
      </c>
      <c r="D17" s="17" t="s">
        <v>18</v>
      </c>
      <c r="E17" s="18">
        <v>250134</v>
      </c>
      <c r="F17" s="17" t="s">
        <v>16</v>
      </c>
      <c r="G17" s="17">
        <v>5</v>
      </c>
      <c r="H17" s="19">
        <v>91.64</v>
      </c>
      <c r="I17" s="19">
        <f t="shared" si="0"/>
        <v>458.2</v>
      </c>
      <c r="J17" s="16" t="s">
        <v>16</v>
      </c>
      <c r="K17" s="19" t="s">
        <v>34</v>
      </c>
      <c r="L17" s="20" t="s">
        <v>21</v>
      </c>
      <c r="M17" s="21">
        <f>VLOOKUP(H17,Intervalos!$B$3:$C$8,2,TRUE())</f>
        <v>0.1</v>
      </c>
    </row>
    <row r="18" s="6" customFormat="1" ht="22.5" spans="1:13">
      <c r="A18" s="16" t="s">
        <v>16</v>
      </c>
      <c r="B18" s="16">
        <v>13</v>
      </c>
      <c r="C18" s="17" t="s">
        <v>36</v>
      </c>
      <c r="D18" s="17" t="s">
        <v>37</v>
      </c>
      <c r="E18" s="18">
        <v>321714</v>
      </c>
      <c r="F18" s="17" t="s">
        <v>19</v>
      </c>
      <c r="G18" s="17">
        <v>557</v>
      </c>
      <c r="H18" s="19">
        <v>29.9</v>
      </c>
      <c r="I18" s="19">
        <f t="shared" si="0"/>
        <v>16654.3</v>
      </c>
      <c r="J18" s="16" t="s">
        <v>16</v>
      </c>
      <c r="K18" s="19" t="s">
        <v>20</v>
      </c>
      <c r="L18" s="20" t="s">
        <v>21</v>
      </c>
      <c r="M18" s="21">
        <f>VLOOKUP(H18,Intervalos!$B$3:$C$8,2,TRUE())</f>
        <v>0.05</v>
      </c>
    </row>
    <row r="19" s="6" customFormat="1" ht="128.25" customHeight="1" spans="1:13">
      <c r="A19" s="16" t="s">
        <v>16</v>
      </c>
      <c r="B19" s="16">
        <v>14</v>
      </c>
      <c r="C19" s="17" t="s">
        <v>38</v>
      </c>
      <c r="D19" s="17" t="s">
        <v>18</v>
      </c>
      <c r="E19" s="18">
        <v>605952</v>
      </c>
      <c r="F19" s="17" t="s">
        <v>16</v>
      </c>
      <c r="G19" s="17">
        <v>5</v>
      </c>
      <c r="H19" s="19">
        <v>399.03</v>
      </c>
      <c r="I19" s="19">
        <f t="shared" si="0"/>
        <v>1995.15</v>
      </c>
      <c r="J19" s="16" t="s">
        <v>16</v>
      </c>
      <c r="K19" s="19" t="s">
        <v>34</v>
      </c>
      <c r="L19" s="20" t="s">
        <v>21</v>
      </c>
      <c r="M19" s="21" t="str">
        <f>VLOOKUP(H19,Intervalos!$B$3:$C$8,2,TRUE())</f>
        <v>0,10%</v>
      </c>
    </row>
    <row r="20" s="6" customFormat="1" ht="35.9" customHeight="1" spans="1:13">
      <c r="A20" s="23">
        <v>1</v>
      </c>
      <c r="B20" s="23">
        <v>15</v>
      </c>
      <c r="C20" s="17" t="s">
        <v>39</v>
      </c>
      <c r="D20" s="17" t="s">
        <v>40</v>
      </c>
      <c r="E20" s="18">
        <v>273361</v>
      </c>
      <c r="F20" s="17" t="s">
        <v>16</v>
      </c>
      <c r="G20" s="17">
        <v>13</v>
      </c>
      <c r="H20" s="19">
        <v>21.39</v>
      </c>
      <c r="I20" s="19">
        <f t="shared" si="0"/>
        <v>278.07</v>
      </c>
      <c r="J20" s="24">
        <f>SUM(I20:I22)</f>
        <v>1197.84</v>
      </c>
      <c r="K20" s="24" t="s">
        <v>20</v>
      </c>
      <c r="L20" s="20" t="s">
        <v>21</v>
      </c>
      <c r="M20" s="21">
        <f>VLOOKUP(H20,Intervalos!$B$3:$C$8,2,TRUE())</f>
        <v>0.05</v>
      </c>
    </row>
    <row r="21" s="6" customFormat="1" ht="45" spans="1:13">
      <c r="A21" s="23"/>
      <c r="B21" s="23">
        <v>16</v>
      </c>
      <c r="C21" s="17" t="s">
        <v>41</v>
      </c>
      <c r="D21" s="17" t="s">
        <v>40</v>
      </c>
      <c r="E21" s="18">
        <v>250718</v>
      </c>
      <c r="F21" s="17" t="s">
        <v>16</v>
      </c>
      <c r="G21" s="17">
        <v>23</v>
      </c>
      <c r="H21" s="19">
        <v>21.39</v>
      </c>
      <c r="I21" s="19">
        <f t="shared" si="0"/>
        <v>491.97</v>
      </c>
      <c r="J21" s="24"/>
      <c r="K21" s="24"/>
      <c r="L21" s="20" t="s">
        <v>21</v>
      </c>
      <c r="M21" s="21">
        <f>VLOOKUP(H21,Intervalos!$B$3:$C$8,2,TRUE())</f>
        <v>0.05</v>
      </c>
    </row>
    <row r="22" s="6" customFormat="1" ht="45" spans="1:13">
      <c r="A22" s="23"/>
      <c r="B22" s="23">
        <v>17</v>
      </c>
      <c r="C22" s="17" t="s">
        <v>42</v>
      </c>
      <c r="D22" s="17" t="s">
        <v>40</v>
      </c>
      <c r="E22" s="18">
        <v>318409</v>
      </c>
      <c r="F22" s="17" t="s">
        <v>16</v>
      </c>
      <c r="G22" s="17">
        <v>20</v>
      </c>
      <c r="H22" s="19">
        <v>21.39</v>
      </c>
      <c r="I22" s="19">
        <f t="shared" si="0"/>
        <v>427.8</v>
      </c>
      <c r="J22" s="24"/>
      <c r="K22" s="24"/>
      <c r="L22" s="20" t="s">
        <v>21</v>
      </c>
      <c r="M22" s="21">
        <f>VLOOKUP(H22,Intervalos!$B$3:$C$8,2,TRUE())</f>
        <v>0.05</v>
      </c>
    </row>
    <row r="23" s="6" customFormat="1" ht="70.3" customHeight="1" spans="1:13">
      <c r="A23" s="23">
        <v>2</v>
      </c>
      <c r="B23" s="23">
        <v>18</v>
      </c>
      <c r="C23" s="17" t="s">
        <v>43</v>
      </c>
      <c r="D23" s="17" t="s">
        <v>40</v>
      </c>
      <c r="E23" s="18">
        <v>620080</v>
      </c>
      <c r="F23" s="17" t="s">
        <v>19</v>
      </c>
      <c r="G23" s="17">
        <v>2878</v>
      </c>
      <c r="H23" s="19">
        <v>2.67</v>
      </c>
      <c r="I23" s="19">
        <f t="shared" si="0"/>
        <v>7684.26</v>
      </c>
      <c r="J23" s="24">
        <f>SUM(I23:I26)</f>
        <v>26045.85</v>
      </c>
      <c r="K23" s="24" t="s">
        <v>20</v>
      </c>
      <c r="L23" s="20" t="s">
        <v>21</v>
      </c>
      <c r="M23" s="21">
        <f>VLOOKUP(H23,Intervalos!$B$3:$C$8,2,TRUE())</f>
        <v>0.01</v>
      </c>
    </row>
    <row r="24" s="6" customFormat="1" ht="101.25" spans="1:13">
      <c r="A24" s="23"/>
      <c r="B24" s="23">
        <v>19</v>
      </c>
      <c r="C24" s="17" t="s">
        <v>44</v>
      </c>
      <c r="D24" s="17" t="s">
        <v>40</v>
      </c>
      <c r="E24" s="18">
        <v>620081</v>
      </c>
      <c r="F24" s="17" t="s">
        <v>19</v>
      </c>
      <c r="G24" s="17">
        <v>3502</v>
      </c>
      <c r="H24" s="19">
        <v>2.67</v>
      </c>
      <c r="I24" s="19">
        <f t="shared" si="0"/>
        <v>9350.34</v>
      </c>
      <c r="J24" s="24"/>
      <c r="K24" s="24"/>
      <c r="L24" s="20" t="s">
        <v>21</v>
      </c>
      <c r="M24" s="21">
        <f>VLOOKUP(H24,Intervalos!$B$3:$C$8,2,TRUE())</f>
        <v>0.01</v>
      </c>
    </row>
    <row r="25" s="6" customFormat="1" ht="101.25" spans="1:13">
      <c r="A25" s="23"/>
      <c r="B25" s="23">
        <v>20</v>
      </c>
      <c r="C25" s="17" t="s">
        <v>45</v>
      </c>
      <c r="D25" s="17" t="s">
        <v>40</v>
      </c>
      <c r="E25" s="18">
        <v>620084</v>
      </c>
      <c r="F25" s="17" t="s">
        <v>19</v>
      </c>
      <c r="G25" s="17">
        <v>1750</v>
      </c>
      <c r="H25" s="19">
        <v>2.67</v>
      </c>
      <c r="I25" s="19">
        <f t="shared" si="0"/>
        <v>4672.5</v>
      </c>
      <c r="J25" s="24"/>
      <c r="K25" s="24"/>
      <c r="L25" s="20" t="s">
        <v>21</v>
      </c>
      <c r="M25" s="21">
        <f>VLOOKUP(H25,Intervalos!$B$3:$C$8,2,TRUE())</f>
        <v>0.01</v>
      </c>
    </row>
    <row r="26" s="6" customFormat="1" ht="101.25" spans="1:13">
      <c r="A26" s="23"/>
      <c r="B26" s="23">
        <v>21</v>
      </c>
      <c r="C26" s="17" t="s">
        <v>46</v>
      </c>
      <c r="D26" s="17" t="s">
        <v>40</v>
      </c>
      <c r="E26" s="18">
        <v>620085</v>
      </c>
      <c r="F26" s="17" t="s">
        <v>19</v>
      </c>
      <c r="G26" s="17">
        <v>1625</v>
      </c>
      <c r="H26" s="19">
        <v>2.67</v>
      </c>
      <c r="I26" s="19">
        <f t="shared" si="0"/>
        <v>4338.75</v>
      </c>
      <c r="J26" s="24"/>
      <c r="K26" s="24"/>
      <c r="L26" s="20" t="s">
        <v>21</v>
      </c>
      <c r="M26" s="21">
        <f>VLOOKUP(H26,Intervalos!$B$3:$C$8,2,TRUE())</f>
        <v>0.01</v>
      </c>
    </row>
    <row r="27" s="6" customFormat="1" ht="61.7" customHeight="1" spans="1:13">
      <c r="A27" s="23">
        <v>3</v>
      </c>
      <c r="B27" s="23">
        <v>22</v>
      </c>
      <c r="C27" s="17" t="s">
        <v>47</v>
      </c>
      <c r="D27" s="17" t="s">
        <v>40</v>
      </c>
      <c r="E27" s="18">
        <v>620096</v>
      </c>
      <c r="F27" s="17" t="s">
        <v>19</v>
      </c>
      <c r="G27" s="17">
        <v>127</v>
      </c>
      <c r="H27" s="19">
        <v>19.33</v>
      </c>
      <c r="I27" s="19">
        <f t="shared" si="0"/>
        <v>2454.91</v>
      </c>
      <c r="J27" s="24">
        <f>SUM(I27:I28)</f>
        <v>4871.16</v>
      </c>
      <c r="K27" s="24" t="s">
        <v>20</v>
      </c>
      <c r="L27" s="20" t="s">
        <v>21</v>
      </c>
      <c r="M27" s="21">
        <f>VLOOKUP(H27,Intervalos!$B$3:$C$8,2,TRUE())</f>
        <v>0.03</v>
      </c>
    </row>
    <row r="28" s="6" customFormat="1" ht="90" spans="1:13">
      <c r="A28" s="23"/>
      <c r="B28" s="23">
        <v>23</v>
      </c>
      <c r="C28" s="17" t="s">
        <v>48</v>
      </c>
      <c r="D28" s="17" t="s">
        <v>40</v>
      </c>
      <c r="E28" s="18">
        <v>620095</v>
      </c>
      <c r="F28" s="17" t="s">
        <v>19</v>
      </c>
      <c r="G28" s="17">
        <v>125</v>
      </c>
      <c r="H28" s="19">
        <v>19.33</v>
      </c>
      <c r="I28" s="19">
        <f t="shared" si="0"/>
        <v>2416.25</v>
      </c>
      <c r="J28" s="24"/>
      <c r="K28" s="24"/>
      <c r="L28" s="20" t="s">
        <v>21</v>
      </c>
      <c r="M28" s="21">
        <f>VLOOKUP(H28,Intervalos!$B$3:$C$8,2,TRUE())</f>
        <v>0.03</v>
      </c>
    </row>
    <row r="29" s="6" customFormat="1" ht="27.3" customHeight="1" spans="1:13">
      <c r="A29" s="23">
        <v>4</v>
      </c>
      <c r="B29" s="23">
        <v>24</v>
      </c>
      <c r="C29" s="17" t="s">
        <v>49</v>
      </c>
      <c r="D29" s="17" t="s">
        <v>40</v>
      </c>
      <c r="E29" s="18">
        <v>302072</v>
      </c>
      <c r="F29" s="17" t="s">
        <v>16</v>
      </c>
      <c r="G29" s="17">
        <v>74</v>
      </c>
      <c r="H29" s="19">
        <v>27.38</v>
      </c>
      <c r="I29" s="19">
        <f t="shared" si="0"/>
        <v>2026.12</v>
      </c>
      <c r="J29" s="24">
        <f>SUM(I29:I30)</f>
        <v>4024.86</v>
      </c>
      <c r="K29" s="24" t="s">
        <v>20</v>
      </c>
      <c r="L29" s="20" t="s">
        <v>21</v>
      </c>
      <c r="M29" s="21">
        <f>VLOOKUP(H29,Intervalos!$B$3:$C$8,2,TRUE())</f>
        <v>0.05</v>
      </c>
    </row>
    <row r="30" s="6" customFormat="1" ht="45" spans="1:13">
      <c r="A30" s="23"/>
      <c r="B30" s="23">
        <v>25</v>
      </c>
      <c r="C30" s="17" t="s">
        <v>50</v>
      </c>
      <c r="D30" s="17" t="s">
        <v>40</v>
      </c>
      <c r="E30" s="18">
        <v>302073</v>
      </c>
      <c r="F30" s="17" t="s">
        <v>16</v>
      </c>
      <c r="G30" s="17">
        <v>73</v>
      </c>
      <c r="H30" s="19">
        <v>27.38</v>
      </c>
      <c r="I30" s="19">
        <f t="shared" si="0"/>
        <v>1998.74</v>
      </c>
      <c r="J30" s="24"/>
      <c r="K30" s="24"/>
      <c r="L30" s="20" t="s">
        <v>21</v>
      </c>
      <c r="M30" s="21">
        <f>VLOOKUP(H30,Intervalos!$B$3:$C$8,2,TRUE())</f>
        <v>0.05</v>
      </c>
    </row>
    <row r="31" s="6" customFormat="1" ht="45" customHeight="1" spans="1:13">
      <c r="A31" s="23">
        <v>5</v>
      </c>
      <c r="B31" s="23">
        <v>26</v>
      </c>
      <c r="C31" s="17" t="s">
        <v>51</v>
      </c>
      <c r="D31" s="17" t="s">
        <v>40</v>
      </c>
      <c r="E31" s="18">
        <v>399971</v>
      </c>
      <c r="F31" s="17" t="s">
        <v>16</v>
      </c>
      <c r="G31" s="17">
        <v>90</v>
      </c>
      <c r="H31" s="19">
        <v>9.09</v>
      </c>
      <c r="I31" s="19">
        <f t="shared" si="0"/>
        <v>818.1</v>
      </c>
      <c r="J31" s="24">
        <f>SUM(I31:I33)</f>
        <v>4363.2</v>
      </c>
      <c r="K31" s="24" t="s">
        <v>20</v>
      </c>
      <c r="L31" s="20" t="s">
        <v>21</v>
      </c>
      <c r="M31" s="21">
        <f>VLOOKUP(H31,Intervalos!$B$3:$C$8,2,TRUE())</f>
        <v>0.02</v>
      </c>
    </row>
    <row r="32" s="6" customFormat="1" ht="45" customHeight="1" spans="1:13">
      <c r="A32" s="23"/>
      <c r="B32" s="23">
        <v>27</v>
      </c>
      <c r="C32" s="17" t="s">
        <v>52</v>
      </c>
      <c r="D32" s="17" t="s">
        <v>40</v>
      </c>
      <c r="E32" s="18">
        <v>399972</v>
      </c>
      <c r="F32" s="17" t="s">
        <v>16</v>
      </c>
      <c r="G32" s="17">
        <v>190</v>
      </c>
      <c r="H32" s="19">
        <v>9.09</v>
      </c>
      <c r="I32" s="19">
        <f t="shared" si="0"/>
        <v>1727.1</v>
      </c>
      <c r="J32" s="24"/>
      <c r="K32" s="24"/>
      <c r="L32" s="20" t="s">
        <v>21</v>
      </c>
      <c r="M32" s="21">
        <f>VLOOKUP(H32,Intervalos!$B$3:$C$8,2,TRUE())</f>
        <v>0.02</v>
      </c>
    </row>
    <row r="33" s="6" customFormat="1" ht="45" customHeight="1" spans="1:13">
      <c r="A33" s="23"/>
      <c r="B33" s="23">
        <v>28</v>
      </c>
      <c r="C33" s="17" t="s">
        <v>53</v>
      </c>
      <c r="D33" s="17" t="s">
        <v>40</v>
      </c>
      <c r="E33" s="18">
        <v>399973</v>
      </c>
      <c r="F33" s="17" t="s">
        <v>16</v>
      </c>
      <c r="G33" s="17">
        <v>200</v>
      </c>
      <c r="H33" s="19">
        <v>9.09</v>
      </c>
      <c r="I33" s="19">
        <f t="shared" si="0"/>
        <v>1818</v>
      </c>
      <c r="J33" s="24"/>
      <c r="K33" s="24"/>
      <c r="L33" s="20" t="s">
        <v>21</v>
      </c>
      <c r="M33" s="21">
        <f>VLOOKUP(H33,Intervalos!$B$3:$C$8,2,TRUE())</f>
        <v>0.02</v>
      </c>
    </row>
    <row r="34" s="7" customFormat="1" ht="33.75" spans="1:13">
      <c r="A34" s="16" t="s">
        <v>16</v>
      </c>
      <c r="B34" s="16">
        <v>29</v>
      </c>
      <c r="C34" s="17" t="s">
        <v>54</v>
      </c>
      <c r="D34" s="17" t="s">
        <v>55</v>
      </c>
      <c r="E34" s="18">
        <v>619861</v>
      </c>
      <c r="F34" s="17" t="s">
        <v>16</v>
      </c>
      <c r="G34" s="17">
        <v>275</v>
      </c>
      <c r="H34" s="19">
        <v>84.87</v>
      </c>
      <c r="I34" s="19">
        <f t="shared" si="0"/>
        <v>23339.25</v>
      </c>
      <c r="J34" s="16" t="s">
        <v>16</v>
      </c>
      <c r="K34" s="19" t="s">
        <v>20</v>
      </c>
      <c r="L34" s="22" t="s">
        <v>21</v>
      </c>
      <c r="M34" s="21">
        <f>VLOOKUP(H34,Intervalos!$B$3:$C$8,2,TRUE())</f>
        <v>0.1</v>
      </c>
    </row>
    <row r="35" s="6" customFormat="1" ht="75" customHeight="1" spans="1:13">
      <c r="A35" s="23">
        <v>6</v>
      </c>
      <c r="B35" s="23">
        <v>30</v>
      </c>
      <c r="C35" s="17" t="s">
        <v>56</v>
      </c>
      <c r="D35" s="17" t="s">
        <v>57</v>
      </c>
      <c r="E35" s="18">
        <v>619842</v>
      </c>
      <c r="F35" s="17" t="s">
        <v>19</v>
      </c>
      <c r="G35" s="17">
        <v>327</v>
      </c>
      <c r="H35" s="19">
        <v>27.23</v>
      </c>
      <c r="I35" s="19">
        <f t="shared" si="0"/>
        <v>8904.21</v>
      </c>
      <c r="J35" s="24">
        <f>SUM(I35:I37)</f>
        <v>54912.29</v>
      </c>
      <c r="K35" s="24" t="s">
        <v>20</v>
      </c>
      <c r="L35" s="20" t="s">
        <v>21</v>
      </c>
      <c r="M35" s="21">
        <f>VLOOKUP(H35,Intervalos!$B$3:$C$8,2,TRUE())</f>
        <v>0.05</v>
      </c>
    </row>
    <row r="36" s="6" customFormat="1" ht="75" customHeight="1" spans="1:13">
      <c r="A36" s="23"/>
      <c r="B36" s="23">
        <v>31</v>
      </c>
      <c r="C36" s="17" t="s">
        <v>58</v>
      </c>
      <c r="D36" s="17" t="s">
        <v>57</v>
      </c>
      <c r="E36" s="18">
        <v>619841</v>
      </c>
      <c r="F36" s="17" t="s">
        <v>19</v>
      </c>
      <c r="G36" s="17">
        <v>878</v>
      </c>
      <c r="H36" s="19">
        <v>25.65</v>
      </c>
      <c r="I36" s="19">
        <f t="shared" si="0"/>
        <v>22520.7</v>
      </c>
      <c r="J36" s="24"/>
      <c r="K36" s="24"/>
      <c r="L36" s="20" t="s">
        <v>21</v>
      </c>
      <c r="M36" s="21">
        <f>VLOOKUP(H36,Intervalos!$B$3:$C$8,2,TRUE())</f>
        <v>0.05</v>
      </c>
    </row>
    <row r="37" s="6" customFormat="1" ht="75" customHeight="1" spans="1:13">
      <c r="A37" s="23"/>
      <c r="B37" s="23">
        <v>32</v>
      </c>
      <c r="C37" s="17" t="s">
        <v>59</v>
      </c>
      <c r="D37" s="17" t="s">
        <v>57</v>
      </c>
      <c r="E37" s="18">
        <v>619840</v>
      </c>
      <c r="F37" s="17" t="s">
        <v>19</v>
      </c>
      <c r="G37" s="17">
        <v>889</v>
      </c>
      <c r="H37" s="19">
        <v>26.42</v>
      </c>
      <c r="I37" s="19">
        <f t="shared" si="0"/>
        <v>23487.38</v>
      </c>
      <c r="J37" s="24"/>
      <c r="K37" s="24"/>
      <c r="L37" s="20" t="s">
        <v>21</v>
      </c>
      <c r="M37" s="21">
        <f>VLOOKUP(H37,Intervalos!$B$3:$C$8,2,TRUE())</f>
        <v>0.05</v>
      </c>
    </row>
    <row r="38" s="6" customFormat="1" ht="45" spans="1:13">
      <c r="A38" s="16" t="s">
        <v>16</v>
      </c>
      <c r="B38" s="16">
        <v>33</v>
      </c>
      <c r="C38" s="17" t="s">
        <v>60</v>
      </c>
      <c r="D38" s="17" t="s">
        <v>40</v>
      </c>
      <c r="E38" s="18">
        <v>444081</v>
      </c>
      <c r="F38" s="17" t="s">
        <v>16</v>
      </c>
      <c r="G38" s="17">
        <v>17</v>
      </c>
      <c r="H38" s="19">
        <v>151.27</v>
      </c>
      <c r="I38" s="19">
        <f t="shared" si="0"/>
        <v>2571.59</v>
      </c>
      <c r="J38" s="16" t="s">
        <v>16</v>
      </c>
      <c r="K38" s="19" t="s">
        <v>34</v>
      </c>
      <c r="L38" s="20" t="s">
        <v>21</v>
      </c>
      <c r="M38" s="21" t="str">
        <f>VLOOKUP(H38,Intervalos!$B$3:$C$8,2,TRUE())</f>
        <v>0,10%</v>
      </c>
    </row>
    <row r="39" s="6" customFormat="1" ht="27.3" customHeight="1" spans="1:13">
      <c r="A39" s="23">
        <v>7</v>
      </c>
      <c r="B39" s="23">
        <v>34</v>
      </c>
      <c r="C39" s="17" t="s">
        <v>61</v>
      </c>
      <c r="D39" s="17" t="s">
        <v>57</v>
      </c>
      <c r="E39" s="18">
        <v>619838</v>
      </c>
      <c r="F39" s="17" t="s">
        <v>19</v>
      </c>
      <c r="G39" s="17">
        <v>198</v>
      </c>
      <c r="H39" s="19">
        <v>21.67</v>
      </c>
      <c r="I39" s="19">
        <f t="shared" si="0"/>
        <v>4290.66</v>
      </c>
      <c r="J39" s="24">
        <f>SUM(I39:I41)</f>
        <v>14908.96</v>
      </c>
      <c r="K39" s="24" t="s">
        <v>20</v>
      </c>
      <c r="L39" s="20" t="s">
        <v>21</v>
      </c>
      <c r="M39" s="21">
        <f>VLOOKUP(H39,Intervalos!$B$3:$C$8,2,TRUE())</f>
        <v>0.05</v>
      </c>
    </row>
    <row r="40" s="6" customFormat="1" ht="33.75" spans="1:13">
      <c r="A40" s="23"/>
      <c r="B40" s="23">
        <v>35</v>
      </c>
      <c r="C40" s="17" t="s">
        <v>62</v>
      </c>
      <c r="D40" s="17" t="s">
        <v>57</v>
      </c>
      <c r="E40" s="18">
        <v>619837</v>
      </c>
      <c r="F40" s="17" t="s">
        <v>19</v>
      </c>
      <c r="G40" s="17">
        <v>265</v>
      </c>
      <c r="H40" s="19">
        <v>21.67</v>
      </c>
      <c r="I40" s="19">
        <f t="shared" si="0"/>
        <v>5742.55</v>
      </c>
      <c r="J40" s="24"/>
      <c r="K40" s="24"/>
      <c r="L40" s="20" t="s">
        <v>21</v>
      </c>
      <c r="M40" s="21">
        <f>VLOOKUP(H40,Intervalos!$B$3:$C$8,2,TRUE())</f>
        <v>0.05</v>
      </c>
    </row>
    <row r="41" s="6" customFormat="1" ht="33.75" spans="1:13">
      <c r="A41" s="23"/>
      <c r="B41" s="23">
        <v>36</v>
      </c>
      <c r="C41" s="17" t="s">
        <v>63</v>
      </c>
      <c r="D41" s="17" t="s">
        <v>57</v>
      </c>
      <c r="E41" s="18">
        <v>619836</v>
      </c>
      <c r="F41" s="17" t="s">
        <v>19</v>
      </c>
      <c r="G41" s="17">
        <v>225</v>
      </c>
      <c r="H41" s="19">
        <v>21.67</v>
      </c>
      <c r="I41" s="19">
        <f t="shared" si="0"/>
        <v>4875.75</v>
      </c>
      <c r="J41" s="24"/>
      <c r="K41" s="24"/>
      <c r="L41" s="20" t="s">
        <v>21</v>
      </c>
      <c r="M41" s="21">
        <f>VLOOKUP(H41,Intervalos!$B$3:$C$8,2,TRUE())</f>
        <v>0.05</v>
      </c>
    </row>
    <row r="42" s="6" customFormat="1" ht="45" spans="1:13">
      <c r="A42" s="16" t="s">
        <v>16</v>
      </c>
      <c r="B42" s="16">
        <v>37</v>
      </c>
      <c r="C42" s="17" t="s">
        <v>64</v>
      </c>
      <c r="D42" s="17" t="s">
        <v>18</v>
      </c>
      <c r="E42" s="18">
        <v>344556</v>
      </c>
      <c r="F42" s="17" t="s">
        <v>16</v>
      </c>
      <c r="G42" s="17">
        <v>7</v>
      </c>
      <c r="H42" s="19">
        <v>414.76</v>
      </c>
      <c r="I42" s="19">
        <f t="shared" si="0"/>
        <v>2903.32</v>
      </c>
      <c r="J42" s="16" t="s">
        <v>16</v>
      </c>
      <c r="K42" s="19" t="s">
        <v>20</v>
      </c>
      <c r="L42" s="20" t="s">
        <v>21</v>
      </c>
      <c r="M42" s="21" t="str">
        <f>VLOOKUP(H42,Intervalos!$B$3:$C$8,2,TRUE())</f>
        <v>0,10%</v>
      </c>
    </row>
    <row r="43" s="6" customFormat="1" ht="45" spans="1:13">
      <c r="A43" s="16" t="s">
        <v>16</v>
      </c>
      <c r="B43" s="16">
        <v>38</v>
      </c>
      <c r="C43" s="17" t="s">
        <v>65</v>
      </c>
      <c r="D43" s="17" t="s">
        <v>18</v>
      </c>
      <c r="E43" s="18">
        <v>435861</v>
      </c>
      <c r="F43" s="17" t="s">
        <v>16</v>
      </c>
      <c r="G43" s="17">
        <v>7</v>
      </c>
      <c r="H43" s="19">
        <v>40</v>
      </c>
      <c r="I43" s="19">
        <f t="shared" si="0"/>
        <v>280</v>
      </c>
      <c r="J43" s="16" t="s">
        <v>16</v>
      </c>
      <c r="K43" s="19" t="s">
        <v>34</v>
      </c>
      <c r="L43" s="20" t="s">
        <v>21</v>
      </c>
      <c r="M43" s="21">
        <f>VLOOKUP(H43,Intervalos!$B$3:$C$8,2,TRUE())</f>
        <v>0.05</v>
      </c>
    </row>
    <row r="44" s="6" customFormat="1" ht="27.3" customHeight="1" spans="1:13">
      <c r="A44" s="23">
        <v>8</v>
      </c>
      <c r="B44" s="23">
        <v>39</v>
      </c>
      <c r="C44" s="17" t="s">
        <v>66</v>
      </c>
      <c r="D44" s="17" t="s">
        <v>67</v>
      </c>
      <c r="E44" s="18">
        <v>413377</v>
      </c>
      <c r="F44" s="17" t="s">
        <v>16</v>
      </c>
      <c r="G44" s="17">
        <v>13</v>
      </c>
      <c r="H44" s="19">
        <v>207.05</v>
      </c>
      <c r="I44" s="19">
        <f t="shared" si="0"/>
        <v>2691.65</v>
      </c>
      <c r="J44" s="24">
        <f>SUM(I44:I45)</f>
        <v>6625.6</v>
      </c>
      <c r="K44" s="24" t="s">
        <v>20</v>
      </c>
      <c r="L44" s="20" t="s">
        <v>21</v>
      </c>
      <c r="M44" s="21" t="str">
        <f>VLOOKUP(H44,Intervalos!$B$3:$C$8,2,TRUE())</f>
        <v>0,10%</v>
      </c>
    </row>
    <row r="45" s="6" customFormat="1" ht="45" spans="1:13">
      <c r="A45" s="23"/>
      <c r="B45" s="23">
        <v>40</v>
      </c>
      <c r="C45" s="17" t="s">
        <v>68</v>
      </c>
      <c r="D45" s="17" t="s">
        <v>69</v>
      </c>
      <c r="E45" s="18">
        <v>413378</v>
      </c>
      <c r="F45" s="17" t="s">
        <v>16</v>
      </c>
      <c r="G45" s="17">
        <v>19</v>
      </c>
      <c r="H45" s="19">
        <v>207.05</v>
      </c>
      <c r="I45" s="19">
        <f t="shared" si="0"/>
        <v>3933.95</v>
      </c>
      <c r="J45" s="24"/>
      <c r="K45" s="24"/>
      <c r="L45" s="20" t="s">
        <v>21</v>
      </c>
      <c r="M45" s="21" t="str">
        <f>VLOOKUP(H45,Intervalos!$B$3:$C$8,2,TRUE())</f>
        <v>0,10%</v>
      </c>
    </row>
    <row r="46" s="6" customFormat="1" ht="55.5" customHeight="1" spans="1:13">
      <c r="A46" s="16" t="s">
        <v>16</v>
      </c>
      <c r="B46" s="16">
        <v>41</v>
      </c>
      <c r="C46" s="17" t="s">
        <v>70</v>
      </c>
      <c r="D46" s="17" t="s">
        <v>40</v>
      </c>
      <c r="E46" s="18">
        <v>276723</v>
      </c>
      <c r="F46" s="17" t="s">
        <v>16</v>
      </c>
      <c r="G46" s="17">
        <v>20</v>
      </c>
      <c r="H46" s="19">
        <v>245.9</v>
      </c>
      <c r="I46" s="19">
        <f t="shared" si="0"/>
        <v>4918</v>
      </c>
      <c r="J46" s="16" t="s">
        <v>16</v>
      </c>
      <c r="K46" s="19" t="s">
        <v>20</v>
      </c>
      <c r="L46" s="20" t="s">
        <v>21</v>
      </c>
      <c r="M46" s="21" t="str">
        <f>VLOOKUP(H46,Intervalos!$B$3:$C$8,2,TRUE())</f>
        <v>0,10%</v>
      </c>
    </row>
    <row r="47" s="6" customFormat="1" ht="42.75" customHeight="1" spans="1:13">
      <c r="A47" s="23">
        <v>9</v>
      </c>
      <c r="B47" s="23">
        <v>42</v>
      </c>
      <c r="C47" s="17" t="s">
        <v>71</v>
      </c>
      <c r="D47" s="17" t="s">
        <v>57</v>
      </c>
      <c r="E47" s="18">
        <v>619855</v>
      </c>
      <c r="F47" s="17" t="s">
        <v>19</v>
      </c>
      <c r="G47" s="17">
        <v>755</v>
      </c>
      <c r="H47" s="19">
        <v>24.92</v>
      </c>
      <c r="I47" s="19">
        <f t="shared" si="0"/>
        <v>18814.6</v>
      </c>
      <c r="J47" s="24">
        <f>SUM(I47:I50)</f>
        <v>76733.56</v>
      </c>
      <c r="K47" s="24" t="s">
        <v>20</v>
      </c>
      <c r="L47" s="20" t="s">
        <v>21</v>
      </c>
      <c r="M47" s="21">
        <f>VLOOKUP(H47,Intervalos!$B$3:$C$8,2,TRUE())</f>
        <v>0.05</v>
      </c>
    </row>
    <row r="48" s="6" customFormat="1" ht="42.75" customHeight="1" spans="1:13">
      <c r="A48" s="23"/>
      <c r="B48" s="23">
        <v>43</v>
      </c>
      <c r="C48" s="17" t="s">
        <v>72</v>
      </c>
      <c r="D48" s="17" t="s">
        <v>57</v>
      </c>
      <c r="E48" s="18">
        <v>619854</v>
      </c>
      <c r="F48" s="17" t="s">
        <v>19</v>
      </c>
      <c r="G48" s="17">
        <v>1045</v>
      </c>
      <c r="H48" s="19">
        <v>24.92</v>
      </c>
      <c r="I48" s="19">
        <f t="shared" si="0"/>
        <v>26041.4</v>
      </c>
      <c r="J48" s="24"/>
      <c r="K48" s="24"/>
      <c r="L48" s="20" t="s">
        <v>21</v>
      </c>
      <c r="M48" s="21">
        <f>VLOOKUP(H48,Intervalos!$B$3:$C$8,2,TRUE())</f>
        <v>0.05</v>
      </c>
    </row>
    <row r="49" s="6" customFormat="1" ht="42.75" customHeight="1" spans="1:13">
      <c r="A49" s="23"/>
      <c r="B49" s="23">
        <v>44</v>
      </c>
      <c r="C49" s="17" t="s">
        <v>73</v>
      </c>
      <c r="D49" s="17" t="s">
        <v>57</v>
      </c>
      <c r="E49" s="18">
        <v>619853</v>
      </c>
      <c r="F49" s="17" t="s">
        <v>19</v>
      </c>
      <c r="G49" s="17">
        <v>1022</v>
      </c>
      <c r="H49" s="19">
        <v>25.98</v>
      </c>
      <c r="I49" s="19">
        <f t="shared" si="0"/>
        <v>26551.56</v>
      </c>
      <c r="J49" s="24"/>
      <c r="K49" s="24"/>
      <c r="L49" s="20" t="s">
        <v>21</v>
      </c>
      <c r="M49" s="21">
        <f>VLOOKUP(H49,Intervalos!$B$3:$C$8,2,TRUE())</f>
        <v>0.05</v>
      </c>
    </row>
    <row r="50" s="6" customFormat="1" ht="42.75" customHeight="1" spans="1:13">
      <c r="A50" s="23"/>
      <c r="B50" s="23">
        <v>45</v>
      </c>
      <c r="C50" s="17" t="s">
        <v>74</v>
      </c>
      <c r="D50" s="17" t="s">
        <v>57</v>
      </c>
      <c r="E50" s="18">
        <v>619852</v>
      </c>
      <c r="F50" s="17" t="s">
        <v>19</v>
      </c>
      <c r="G50" s="17">
        <v>200</v>
      </c>
      <c r="H50" s="19">
        <v>26.63</v>
      </c>
      <c r="I50" s="19">
        <f t="shared" si="0"/>
        <v>5326</v>
      </c>
      <c r="J50" s="24"/>
      <c r="K50" s="24"/>
      <c r="L50" s="20" t="s">
        <v>21</v>
      </c>
      <c r="M50" s="21">
        <f>VLOOKUP(H50,Intervalos!$B$3:$C$8,2,TRUE())</f>
        <v>0.05</v>
      </c>
    </row>
    <row r="51" s="6" customFormat="1" ht="56.25" spans="1:13">
      <c r="A51" s="16" t="s">
        <v>16</v>
      </c>
      <c r="B51" s="16">
        <v>46</v>
      </c>
      <c r="C51" s="17" t="s">
        <v>75</v>
      </c>
      <c r="D51" s="17" t="s">
        <v>18</v>
      </c>
      <c r="E51" s="18">
        <v>485312</v>
      </c>
      <c r="F51" s="17" t="s">
        <v>19</v>
      </c>
      <c r="G51" s="17">
        <v>38700</v>
      </c>
      <c r="H51" s="19">
        <v>0.35</v>
      </c>
      <c r="I51" s="19">
        <f t="shared" si="0"/>
        <v>13545</v>
      </c>
      <c r="J51" s="16" t="s">
        <v>16</v>
      </c>
      <c r="K51" s="19" t="s">
        <v>20</v>
      </c>
      <c r="L51" s="20" t="s">
        <v>21</v>
      </c>
      <c r="M51" s="21">
        <f>VLOOKUP(H51,Intervalos!$B$3:$C$8,2,TRUE())</f>
        <v>0.01</v>
      </c>
    </row>
    <row r="52" s="6" customFormat="1" ht="103.5" customHeight="1" spans="1:13">
      <c r="A52" s="16" t="s">
        <v>16</v>
      </c>
      <c r="B52" s="16">
        <v>47</v>
      </c>
      <c r="C52" s="17" t="s">
        <v>76</v>
      </c>
      <c r="D52" s="17" t="s">
        <v>18</v>
      </c>
      <c r="E52" s="18">
        <v>485532</v>
      </c>
      <c r="F52" s="17" t="s">
        <v>16</v>
      </c>
      <c r="G52" s="17">
        <v>2282</v>
      </c>
      <c r="H52" s="19">
        <v>1.44</v>
      </c>
      <c r="I52" s="19">
        <f t="shared" si="0"/>
        <v>3286.08</v>
      </c>
      <c r="J52" s="16" t="s">
        <v>16</v>
      </c>
      <c r="K52" s="19" t="s">
        <v>34</v>
      </c>
      <c r="L52" s="20" t="s">
        <v>21</v>
      </c>
      <c r="M52" s="21">
        <f>VLOOKUP(H52,Intervalos!$B$3:$C$8,2,TRUE())</f>
        <v>0.01</v>
      </c>
    </row>
    <row r="53" s="6" customFormat="1" ht="33.75" spans="1:13">
      <c r="A53" s="16" t="s">
        <v>16</v>
      </c>
      <c r="B53" s="16">
        <v>48</v>
      </c>
      <c r="C53" s="17" t="s">
        <v>77</v>
      </c>
      <c r="D53" s="17" t="s">
        <v>18</v>
      </c>
      <c r="E53" s="18">
        <v>485312</v>
      </c>
      <c r="F53" s="17" t="s">
        <v>19</v>
      </c>
      <c r="G53" s="17">
        <v>99650</v>
      </c>
      <c r="H53" s="19">
        <v>0.29</v>
      </c>
      <c r="I53" s="19">
        <f t="shared" si="0"/>
        <v>28898.5</v>
      </c>
      <c r="J53" s="16" t="s">
        <v>16</v>
      </c>
      <c r="K53" s="19" t="s">
        <v>20</v>
      </c>
      <c r="L53" s="20" t="s">
        <v>21</v>
      </c>
      <c r="M53" s="21">
        <f>VLOOKUP(H53,Intervalos!$B$3:$C$8,2,TRUE())</f>
        <v>0.01</v>
      </c>
    </row>
    <row r="54" s="6" customFormat="1" ht="96" customHeight="1" spans="1:13">
      <c r="A54" s="16" t="s">
        <v>16</v>
      </c>
      <c r="B54" s="16">
        <v>49</v>
      </c>
      <c r="C54" s="17" t="s">
        <v>78</v>
      </c>
      <c r="D54" s="17" t="s">
        <v>18</v>
      </c>
      <c r="E54" s="18">
        <v>461011</v>
      </c>
      <c r="F54" s="17" t="s">
        <v>16</v>
      </c>
      <c r="G54" s="17">
        <v>5</v>
      </c>
      <c r="H54" s="19">
        <v>61.44</v>
      </c>
      <c r="I54" s="19">
        <f t="shared" si="0"/>
        <v>307.2</v>
      </c>
      <c r="J54" s="16" t="s">
        <v>16</v>
      </c>
      <c r="K54" s="19" t="s">
        <v>20</v>
      </c>
      <c r="L54" s="20" t="s">
        <v>21</v>
      </c>
      <c r="M54" s="21">
        <f>VLOOKUP(H54,Intervalos!$B$3:$C$8,2,TRUE())</f>
        <v>0.1</v>
      </c>
    </row>
    <row r="55" s="6" customFormat="1" ht="90" customHeight="1" spans="1:13">
      <c r="A55" s="16" t="s">
        <v>16</v>
      </c>
      <c r="B55" s="16">
        <v>50</v>
      </c>
      <c r="C55" s="17" t="s">
        <v>79</v>
      </c>
      <c r="D55" s="17" t="s">
        <v>18</v>
      </c>
      <c r="E55" s="18">
        <v>486915</v>
      </c>
      <c r="F55" s="17" t="s">
        <v>16</v>
      </c>
      <c r="G55" s="17">
        <v>189</v>
      </c>
      <c r="H55" s="19">
        <v>2.47</v>
      </c>
      <c r="I55" s="19">
        <f t="shared" si="0"/>
        <v>466.83</v>
      </c>
      <c r="J55" s="16" t="s">
        <v>16</v>
      </c>
      <c r="K55" s="19" t="s">
        <v>34</v>
      </c>
      <c r="L55" s="20" t="s">
        <v>21</v>
      </c>
      <c r="M55" s="21">
        <f>VLOOKUP(H55,Intervalos!$B$3:$C$8,2,TRUE())</f>
        <v>0.01</v>
      </c>
    </row>
    <row r="56" s="6" customFormat="1" ht="81" customHeight="1" spans="1:13">
      <c r="A56" s="16" t="s">
        <v>16</v>
      </c>
      <c r="B56" s="16">
        <v>51</v>
      </c>
      <c r="C56" s="17" t="s">
        <v>80</v>
      </c>
      <c r="D56" s="17" t="s">
        <v>18</v>
      </c>
      <c r="E56" s="18">
        <v>486916</v>
      </c>
      <c r="F56" s="17" t="s">
        <v>16</v>
      </c>
      <c r="G56" s="17">
        <v>375</v>
      </c>
      <c r="H56" s="19">
        <v>2.73</v>
      </c>
      <c r="I56" s="19">
        <f t="shared" si="0"/>
        <v>1023.75</v>
      </c>
      <c r="J56" s="16" t="s">
        <v>16</v>
      </c>
      <c r="K56" s="19" t="s">
        <v>34</v>
      </c>
      <c r="L56" s="20" t="s">
        <v>21</v>
      </c>
      <c r="M56" s="21">
        <f>VLOOKUP(H56,Intervalos!$B$3:$C$8,2,TRUE())</f>
        <v>0.01</v>
      </c>
    </row>
    <row r="57" s="6" customFormat="1" ht="109.5" customHeight="1" spans="1:13">
      <c r="A57" s="16" t="s">
        <v>16</v>
      </c>
      <c r="B57" s="16">
        <v>52</v>
      </c>
      <c r="C57" s="17" t="s">
        <v>81</v>
      </c>
      <c r="D57" s="17" t="s">
        <v>18</v>
      </c>
      <c r="E57" s="18">
        <v>397782</v>
      </c>
      <c r="F57" s="17" t="s">
        <v>16</v>
      </c>
      <c r="G57" s="17">
        <v>38</v>
      </c>
      <c r="H57" s="19">
        <v>55.11</v>
      </c>
      <c r="I57" s="19">
        <f t="shared" si="0"/>
        <v>2094.18</v>
      </c>
      <c r="J57" s="16" t="s">
        <v>16</v>
      </c>
      <c r="K57" s="19" t="s">
        <v>20</v>
      </c>
      <c r="L57" s="20" t="s">
        <v>21</v>
      </c>
      <c r="M57" s="21">
        <f>VLOOKUP(H57,Intervalos!$B$3:$C$8,2,TRUE())</f>
        <v>0.1</v>
      </c>
    </row>
    <row r="58" s="6" customFormat="1" ht="45" spans="1:13">
      <c r="A58" s="16" t="s">
        <v>16</v>
      </c>
      <c r="B58" s="16">
        <v>53</v>
      </c>
      <c r="C58" s="17" t="s">
        <v>82</v>
      </c>
      <c r="D58" s="17" t="s">
        <v>18</v>
      </c>
      <c r="E58" s="18">
        <v>221260</v>
      </c>
      <c r="F58" s="17" t="s">
        <v>16</v>
      </c>
      <c r="G58" s="17">
        <v>125</v>
      </c>
      <c r="H58" s="19">
        <v>39.77</v>
      </c>
      <c r="I58" s="19">
        <f t="shared" si="0"/>
        <v>4971.25</v>
      </c>
      <c r="J58" s="16" t="s">
        <v>16</v>
      </c>
      <c r="K58" s="19" t="s">
        <v>20</v>
      </c>
      <c r="L58" s="20" t="s">
        <v>21</v>
      </c>
      <c r="M58" s="21">
        <f>VLOOKUP(H58,Intervalos!$B$3:$C$8,2,TRUE())</f>
        <v>0.05</v>
      </c>
    </row>
    <row r="59" s="6" customFormat="1" ht="67.5" spans="1:13">
      <c r="A59" s="16" t="s">
        <v>16</v>
      </c>
      <c r="B59" s="16">
        <v>54</v>
      </c>
      <c r="C59" s="17" t="s">
        <v>83</v>
      </c>
      <c r="D59" s="17" t="s">
        <v>18</v>
      </c>
      <c r="E59" s="18">
        <v>369230</v>
      </c>
      <c r="F59" s="17" t="s">
        <v>16</v>
      </c>
      <c r="G59" s="17">
        <v>75</v>
      </c>
      <c r="H59" s="19">
        <v>6.25</v>
      </c>
      <c r="I59" s="19">
        <f t="shared" si="0"/>
        <v>468.75</v>
      </c>
      <c r="J59" s="16" t="s">
        <v>16</v>
      </c>
      <c r="K59" s="19" t="s">
        <v>20</v>
      </c>
      <c r="L59" s="20" t="s">
        <v>21</v>
      </c>
      <c r="M59" s="21">
        <f>VLOOKUP(H59,Intervalos!$B$3:$C$8,2,TRUE())</f>
        <v>0.02</v>
      </c>
    </row>
    <row r="60" s="6" customFormat="1" ht="78.75" spans="1:13">
      <c r="A60" s="16" t="s">
        <v>16</v>
      </c>
      <c r="B60" s="16">
        <v>55</v>
      </c>
      <c r="C60" s="17" t="s">
        <v>84</v>
      </c>
      <c r="D60" s="17" t="s">
        <v>40</v>
      </c>
      <c r="E60" s="18">
        <v>616645</v>
      </c>
      <c r="F60" s="17" t="s">
        <v>16</v>
      </c>
      <c r="G60" s="17">
        <f>7*50</f>
        <v>350</v>
      </c>
      <c r="H60" s="19">
        <f>100/50</f>
        <v>2</v>
      </c>
      <c r="I60" s="19">
        <f t="shared" si="0"/>
        <v>700</v>
      </c>
      <c r="J60" s="16" t="s">
        <v>16</v>
      </c>
      <c r="K60" s="19" t="s">
        <v>20</v>
      </c>
      <c r="L60" s="20" t="s">
        <v>21</v>
      </c>
      <c r="M60" s="21">
        <f>VLOOKUP(H60,Intervalos!$B$3:$C$8,2,TRUE())</f>
        <v>0.01</v>
      </c>
    </row>
    <row r="61" s="6" customFormat="1" ht="83.25" customHeight="1" spans="1:13">
      <c r="A61" s="16" t="s">
        <v>16</v>
      </c>
      <c r="B61" s="16">
        <v>56</v>
      </c>
      <c r="C61" s="17" t="s">
        <v>85</v>
      </c>
      <c r="D61" s="17" t="s">
        <v>18</v>
      </c>
      <c r="E61" s="18">
        <v>485533</v>
      </c>
      <c r="F61" s="17" t="s">
        <v>16</v>
      </c>
      <c r="G61" s="17">
        <v>150</v>
      </c>
      <c r="H61" s="19">
        <v>1.75</v>
      </c>
      <c r="I61" s="19">
        <f t="shared" si="0"/>
        <v>262.5</v>
      </c>
      <c r="J61" s="16" t="s">
        <v>16</v>
      </c>
      <c r="K61" s="19" t="s">
        <v>20</v>
      </c>
      <c r="L61" s="20" t="s">
        <v>21</v>
      </c>
      <c r="M61" s="21">
        <f>VLOOKUP(H61,Intervalos!$B$3:$C$8,2,TRUE())</f>
        <v>0.01</v>
      </c>
    </row>
    <row r="62" s="6" customFormat="1" ht="56.25" spans="1:13">
      <c r="A62" s="16" t="s">
        <v>16</v>
      </c>
      <c r="B62" s="16">
        <v>57</v>
      </c>
      <c r="C62" s="17" t="s">
        <v>86</v>
      </c>
      <c r="D62" s="17" t="s">
        <v>87</v>
      </c>
      <c r="E62" s="18">
        <v>332930</v>
      </c>
      <c r="F62" s="17" t="s">
        <v>16</v>
      </c>
      <c r="G62" s="17">
        <v>1064</v>
      </c>
      <c r="H62" s="19">
        <v>11.73</v>
      </c>
      <c r="I62" s="19">
        <f t="shared" si="0"/>
        <v>12480.72</v>
      </c>
      <c r="J62" s="16" t="s">
        <v>16</v>
      </c>
      <c r="K62" s="19" t="s">
        <v>20</v>
      </c>
      <c r="L62" s="20" t="s">
        <v>21</v>
      </c>
      <c r="M62" s="21">
        <f>VLOOKUP(H62,Intervalos!$B$3:$C$8,2,TRUE())</f>
        <v>0.03</v>
      </c>
    </row>
    <row r="63" s="6" customFormat="1" ht="30" customHeight="1" spans="1:13">
      <c r="A63" s="16" t="s">
        <v>16</v>
      </c>
      <c r="B63" s="16">
        <v>58</v>
      </c>
      <c r="C63" s="17" t="s">
        <v>88</v>
      </c>
      <c r="D63" s="17" t="s">
        <v>89</v>
      </c>
      <c r="E63" s="18">
        <v>217996</v>
      </c>
      <c r="F63" s="17" t="s">
        <v>16</v>
      </c>
      <c r="G63" s="17">
        <v>8</v>
      </c>
      <c r="H63" s="19">
        <v>229.9</v>
      </c>
      <c r="I63" s="19">
        <f t="shared" si="0"/>
        <v>1839.2</v>
      </c>
      <c r="J63" s="16" t="s">
        <v>16</v>
      </c>
      <c r="K63" s="19" t="s">
        <v>20</v>
      </c>
      <c r="L63" s="20" t="s">
        <v>21</v>
      </c>
      <c r="M63" s="21" t="str">
        <f>VLOOKUP(H63,Intervalos!$B$3:$C$8,2,TRUE())</f>
        <v>0,10%</v>
      </c>
    </row>
    <row r="64" s="6" customFormat="1" ht="27.3" customHeight="1" spans="1:13">
      <c r="A64" s="23">
        <v>10</v>
      </c>
      <c r="B64" s="23">
        <v>59</v>
      </c>
      <c r="C64" s="17" t="s">
        <v>90</v>
      </c>
      <c r="D64" s="17" t="s">
        <v>57</v>
      </c>
      <c r="E64" s="18">
        <v>619825</v>
      </c>
      <c r="F64" s="17" t="s">
        <v>19</v>
      </c>
      <c r="G64" s="17">
        <v>500</v>
      </c>
      <c r="H64" s="19">
        <v>30.98</v>
      </c>
      <c r="I64" s="19">
        <f t="shared" si="0"/>
        <v>15490</v>
      </c>
      <c r="J64" s="25">
        <f>SUM(I64:I67)</f>
        <v>55961.45</v>
      </c>
      <c r="K64" s="24" t="s">
        <v>20</v>
      </c>
      <c r="L64" s="20" t="s">
        <v>21</v>
      </c>
      <c r="M64" s="21">
        <f>VLOOKUP(H64,Intervalos!$B$3:$C$8,2,TRUE())</f>
        <v>0.05</v>
      </c>
    </row>
    <row r="65" s="6" customFormat="1" ht="33.75" spans="1:13">
      <c r="A65" s="23"/>
      <c r="B65" s="23">
        <v>60</v>
      </c>
      <c r="C65" s="17" t="s">
        <v>91</v>
      </c>
      <c r="D65" s="17" t="s">
        <v>57</v>
      </c>
      <c r="E65" s="18">
        <v>619824</v>
      </c>
      <c r="F65" s="17" t="s">
        <v>19</v>
      </c>
      <c r="G65" s="17">
        <v>707</v>
      </c>
      <c r="H65" s="19">
        <v>29.6</v>
      </c>
      <c r="I65" s="19">
        <f t="shared" si="0"/>
        <v>20927.2</v>
      </c>
      <c r="J65" s="25"/>
      <c r="K65" s="24"/>
      <c r="L65" s="20" t="s">
        <v>21</v>
      </c>
      <c r="M65" s="21">
        <f>VLOOKUP(H65,Intervalos!$B$3:$C$8,2,TRUE())</f>
        <v>0.05</v>
      </c>
    </row>
    <row r="66" s="6" customFormat="1" ht="33.75" spans="1:13">
      <c r="A66" s="23"/>
      <c r="B66" s="23">
        <v>61</v>
      </c>
      <c r="C66" s="17" t="s">
        <v>92</v>
      </c>
      <c r="D66" s="17" t="s">
        <v>57</v>
      </c>
      <c r="E66" s="18">
        <v>619823</v>
      </c>
      <c r="F66" s="17" t="s">
        <v>19</v>
      </c>
      <c r="G66" s="17">
        <v>608</v>
      </c>
      <c r="H66" s="19">
        <v>30.84</v>
      </c>
      <c r="I66" s="19">
        <f t="shared" si="0"/>
        <v>18750.72</v>
      </c>
      <c r="J66" s="25"/>
      <c r="K66" s="24"/>
      <c r="L66" s="20" t="s">
        <v>21</v>
      </c>
      <c r="M66" s="21">
        <f>VLOOKUP(H66,Intervalos!$B$3:$C$8,2,TRUE())</f>
        <v>0.05</v>
      </c>
    </row>
    <row r="67" s="6" customFormat="1" ht="33.75" spans="1:13">
      <c r="A67" s="23"/>
      <c r="B67" s="23">
        <v>62</v>
      </c>
      <c r="C67" s="17" t="s">
        <v>93</v>
      </c>
      <c r="D67" s="17" t="s">
        <v>57</v>
      </c>
      <c r="E67" s="18">
        <v>619822</v>
      </c>
      <c r="F67" s="17" t="s">
        <v>19</v>
      </c>
      <c r="G67" s="17">
        <v>27</v>
      </c>
      <c r="H67" s="19">
        <v>29.39</v>
      </c>
      <c r="I67" s="19">
        <f t="shared" si="0"/>
        <v>793.53</v>
      </c>
      <c r="J67" s="25"/>
      <c r="K67" s="24"/>
      <c r="L67" s="20" t="s">
        <v>21</v>
      </c>
      <c r="M67" s="21">
        <f>VLOOKUP(H67,Intervalos!$B$3:$C$8,2,TRUE())</f>
        <v>0.05</v>
      </c>
    </row>
    <row r="68" ht="22.5" spans="1:13">
      <c r="H68" s="15" t="s">
        <v>11</v>
      </c>
      <c r="I68" s="26">
        <f>SUM(I6:I67)</f>
        <v>457468.97</v>
      </c>
    </row>
  </sheetData>
  <mergeCells count="33">
    <mergeCell ref="A1:M1"/>
    <mergeCell ref="A2:M2"/>
    <mergeCell ref="A3:M3"/>
    <mergeCell ref="A20:A22"/>
    <mergeCell ref="A23:A26"/>
    <mergeCell ref="A27:A28"/>
    <mergeCell ref="A29:A30"/>
    <mergeCell ref="A31:A33"/>
    <mergeCell ref="A35:A37"/>
    <mergeCell ref="A39:A41"/>
    <mergeCell ref="A44:A45"/>
    <mergeCell ref="A47:A50"/>
    <mergeCell ref="A64:A67"/>
    <mergeCell ref="J20:J22"/>
    <mergeCell ref="J23:J26"/>
    <mergeCell ref="J27:J28"/>
    <mergeCell ref="J29:J30"/>
    <mergeCell ref="J31:J33"/>
    <mergeCell ref="J35:J37"/>
    <mergeCell ref="J39:J41"/>
    <mergeCell ref="J44:J45"/>
    <mergeCell ref="J47:J50"/>
    <mergeCell ref="J64:J67"/>
    <mergeCell ref="K20:K22"/>
    <mergeCell ref="K23:K26"/>
    <mergeCell ref="K27:K28"/>
    <mergeCell ref="K29:K30"/>
    <mergeCell ref="K31:K33"/>
    <mergeCell ref="K35:K37"/>
    <mergeCell ref="K39:K41"/>
    <mergeCell ref="K44:K45"/>
    <mergeCell ref="K47:K50"/>
    <mergeCell ref="K64:K67"/>
  </mergeCells>
  <pageMargins left="0.236111111111111" right="0.236111111111111" top="0.748611111111111" bottom="0.747916666666667" header="0.315277777777778" footer="0.315277777777778"/>
  <pageSetup paperSize="9" fitToHeight="0" orientation="landscape" horizontalDpi="300" verticalDpi="300"/>
  <headerFooter>
    <oddHeader>&amp;CPREGÃO ELETRÔNICO XX/2026</oddHeader>
    <oddFooter>&amp;L&amp;9ANEXO III - PLANILHA ESTIMATIVA DE QUANTIDADE E PREÇO&amp;R&amp;9&amp;P/&amp;N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E9"/>
  <sheetViews>
    <sheetView workbookViewId="0">
      <selection activeCell="C3" sqref="A64:B67 C3"/>
    </sheetView>
  </sheetViews>
  <sheetFormatPr defaultColWidth="9.1047619047619" defaultRowHeight="15" zeroHeight="1" outlineLevelCol="4"/>
  <cols>
    <col min="1" max="1" width="2.43809523809524" customWidth="1"/>
    <col min="2" max="2" width="12.8761904761905" customWidth="1"/>
    <col min="3" max="3" width="17.6666666666667" customWidth="1"/>
    <col min="4" max="4" width="3.11428571428571" customWidth="1"/>
    <col min="5" max="5" width="27" customWidth="1"/>
    <col min="6" max="6" width="4" customWidth="1"/>
    <col min="7" max="16384" width="9.11428571428571" hidden="1"/>
  </cols>
  <sheetData>
    <row r="1" ht="10.5" customHeight="1"/>
    <row r="2" ht="63" customHeight="1" spans="2:5">
      <c r="B2" s="1" t="s">
        <v>94</v>
      </c>
      <c r="C2" s="1" t="s">
        <v>95</v>
      </c>
      <c r="E2" s="2" t="s">
        <v>96</v>
      </c>
    </row>
    <row r="3" spans="2:5">
      <c r="B3" s="3">
        <v>0.01</v>
      </c>
      <c r="C3" s="3">
        <v>0.01</v>
      </c>
      <c r="E3" s="4" t="s">
        <v>97</v>
      </c>
    </row>
    <row r="4" spans="2:5">
      <c r="B4" s="3">
        <v>5</v>
      </c>
      <c r="C4" s="3">
        <v>0.02</v>
      </c>
      <c r="E4" s="4" t="s">
        <v>98</v>
      </c>
    </row>
    <row r="5" spans="2:5">
      <c r="B5" s="3">
        <v>10</v>
      </c>
      <c r="C5" s="3">
        <v>0.03</v>
      </c>
      <c r="E5" s="4" t="s">
        <v>99</v>
      </c>
    </row>
    <row r="6" spans="2:5">
      <c r="B6" s="3">
        <v>20</v>
      </c>
      <c r="C6" s="3">
        <v>0.05</v>
      </c>
      <c r="E6" s="4" t="s">
        <v>100</v>
      </c>
    </row>
    <row r="7" spans="2:5">
      <c r="B7" s="3">
        <v>50</v>
      </c>
      <c r="C7" s="3">
        <v>0.1</v>
      </c>
      <c r="E7" s="4" t="s">
        <v>101</v>
      </c>
    </row>
    <row r="8" spans="2:5">
      <c r="B8" s="3">
        <v>100</v>
      </c>
      <c r="C8" s="5" t="s">
        <v>102</v>
      </c>
      <c r="E8" s="4" t="s">
        <v>103</v>
      </c>
    </row>
    <row r="9"/>
  </sheetData>
  <pageMargins left="0.7" right="0.7" top="0.75" bottom="0.75" header="0.511811023622047" footer="0.511811023622047"/>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LibreOffice/26.2.1.2$MacOSX_AARCH64 LibreOffice_project/8399f6259d8c87f40e7255cdb3c9b958f5e08948</Application>
  <HeadingPairs>
    <vt:vector size="2" baseType="variant">
      <vt:variant>
        <vt:lpstr>工作表</vt:lpstr>
      </vt:variant>
      <vt:variant>
        <vt:i4>2</vt:i4>
      </vt:variant>
    </vt:vector>
  </HeadingPairs>
  <TitlesOfParts>
    <vt:vector size="2" baseType="lpstr">
      <vt:lpstr>Anexo III</vt:lpstr>
      <vt:lpstr>Intervalos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Usuario</cp:lastModifiedBy>
  <cp:revision>1</cp:revision>
  <dcterms:created xsi:type="dcterms:W3CDTF">2019-07-30T23:05:00Z</dcterms:created>
  <cp:lastPrinted>2023-05-30T20:53:00Z</cp:lastPrinted>
  <dcterms:modified xsi:type="dcterms:W3CDTF">2026-06-10T16:03:29Z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B72D3085F1614D9880B617E8A162B139_12</vt:lpwstr>
  </property>
  <property fmtid="{D5CDD505-2E9C-101B-9397-08002B2CF9AE}" pid="3" name="KSOProductBuildVer">
    <vt:lpwstr>1046-12.1.0.26369</vt:lpwstr>
  </property>
  <property fmtid="{D5CDD505-2E9C-101B-9397-08002B2CF9AE}" pid="4" name="CalculationRule">
    <vt:i4>0</vt:i4>
  </property>
</Properties>
</file>