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7" windowHeight="12240" tabRatio="777" firstSheet="4" activeTab="5"/>
  </bookViews>
  <sheets>
    <sheet name="MENU PLANILHA" sheetId="1" r:id="rId1"/>
    <sheet name="Anexo II-A Endereço" sheetId="3" r:id="rId2"/>
    <sheet name="Anexo II-B Salários" sheetId="4" r:id="rId3"/>
    <sheet name="Anexo III-A Equip." sheetId="11" r:id="rId4"/>
    <sheet name="Anexo III-B Uniformes" sheetId="12" r:id="rId5"/>
    <sheet name="Anexo IVA  Custos " sheetId="14" r:id="rId6"/>
    <sheet name="Anexo IV B - Reemb. Creche" sheetId="17" r:id="rId7"/>
    <sheet name="Anexo IV C - Custo Total MDO" sheetId="9" r:id="rId8"/>
  </sheets>
  <definedNames>
    <definedName name="_xlnm.Print_Area" localSheetId="2">'Anexo II-B Salários'!$A$1:$E$61</definedName>
    <definedName name="_xlnm.Print_Area" localSheetId="3">'Anexo III-A Equip.'!$A$1:$F$12</definedName>
    <definedName name="_xlnm.Print_Area" localSheetId="6">'Anexo IV B - Reemb. Creche'!$A$1:$E$27</definedName>
    <definedName name="_xlnm.Print_Area" localSheetId="7">'Anexo IV C - Custo Total MDO'!$A$2:$H$19</definedName>
    <definedName name="_xlnm.Print_Area" localSheetId="5">'Anexo IVA  Custos '!$A$1:$K$142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jubor</author>
  </authors>
  <commentList>
    <comment ref="D80" authorId="0">
      <text>
        <r>
          <rPr>
            <b/>
            <sz val="9"/>
            <rFont val="Arial"/>
            <charset val="134"/>
          </rPr>
          <t>jubor:</t>
        </r>
        <r>
          <rPr>
            <sz val="9"/>
            <rFont val="Arial"/>
            <charset val="134"/>
          </rPr>
          <t xml:space="preserve">
1/12 * 5% (estatística) 
esse percentual deveria ser obtido por meio de um histórico.. tomei por base o que acho que colocamos na memoria</t>
        </r>
      </text>
    </comment>
    <comment ref="E80" authorId="0">
      <text>
        <r>
          <rPr>
            <b/>
            <sz val="9"/>
            <rFont val="Arial"/>
            <charset val="134"/>
          </rPr>
          <t>jubor:</t>
        </r>
        <r>
          <rPr>
            <sz val="9"/>
            <rFont val="Arial"/>
            <charset val="134"/>
          </rPr>
          <t xml:space="preserve">
total de M1+M2 * o percentual</t>
        </r>
      </text>
    </comment>
    <comment ref="D81" authorId="0">
      <text>
        <r>
          <rPr>
            <b/>
            <sz val="9"/>
            <rFont val="Arial"/>
            <charset val="134"/>
          </rPr>
          <t>jubor:</t>
        </r>
        <r>
          <rPr>
            <sz val="9"/>
            <rFont val="Arial"/>
            <charset val="134"/>
          </rPr>
          <t xml:space="preserve">
valor do FGTS,    célula H48</t>
        </r>
      </text>
    </comment>
    <comment ref="D82" authorId="0">
      <text>
        <r>
          <rPr>
            <b/>
            <sz val="9"/>
            <rFont val="Arial"/>
            <charset val="134"/>
          </rPr>
          <t>jubor:</t>
        </r>
        <r>
          <rPr>
            <sz val="9"/>
            <rFont val="Arial"/>
            <charset val="134"/>
          </rPr>
          <t xml:space="preserve">
8%de FGTS x 40% de multa * 5%(estatística)
</t>
        </r>
      </text>
    </comment>
    <comment ref="D84" authorId="0">
      <text>
        <r>
          <rPr>
            <b/>
            <sz val="9"/>
            <rFont val="Arial"/>
            <charset val="134"/>
          </rPr>
          <t>jubor:</t>
        </r>
        <r>
          <rPr>
            <sz val="9"/>
            <rFont val="Arial"/>
            <charset val="134"/>
          </rPr>
          <t xml:space="preserve">
valor do percentual total do submódulo 2.2,  célula D49
</t>
        </r>
      </text>
    </comment>
    <comment ref="D85" authorId="0">
      <text>
        <r>
          <rPr>
            <b/>
            <sz val="9"/>
            <rFont val="Arial"/>
            <charset val="134"/>
          </rPr>
          <t>jubor:</t>
        </r>
        <r>
          <rPr>
            <sz val="9"/>
            <rFont val="Arial"/>
            <charset val="134"/>
          </rPr>
          <t xml:space="preserve">
8% de FGTS x 40% de multa x 100%</t>
        </r>
      </text>
    </comment>
    <comment ref="D92" authorId="0">
      <text>
        <r>
          <rPr>
            <b/>
            <sz val="9"/>
            <rFont val="Arial"/>
            <charset val="134"/>
          </rPr>
          <t>jubor:</t>
        </r>
        <r>
          <rPr>
            <sz val="9"/>
            <rFont val="Arial"/>
            <charset val="134"/>
          </rPr>
          <t xml:space="preserve">
remuneração + terço constitucional / pelo numero de meses
multiplica M1+M2+M3 vezes o percentual
</t>
        </r>
      </text>
    </comment>
    <comment ref="E92" authorId="0">
      <text>
        <r>
          <rPr>
            <b/>
            <sz val="9"/>
            <rFont val="Arial"/>
            <charset val="134"/>
          </rPr>
          <t>jubor:</t>
        </r>
        <r>
          <rPr>
            <sz val="9"/>
            <rFont val="Arial"/>
            <charset val="134"/>
          </rPr>
          <t xml:space="preserve">
Multiplica a soma dos módulos 1,2,3 pelo percentual</t>
        </r>
      </text>
    </comment>
    <comment ref="D93" authorId="0">
      <text>
        <r>
          <rPr>
            <b/>
            <sz val="9"/>
            <rFont val="Arial"/>
            <charset val="134"/>
          </rPr>
          <t>jubor:</t>
        </r>
        <r>
          <rPr>
            <sz val="9"/>
            <rFont val="Arial"/>
            <charset val="134"/>
          </rPr>
          <t xml:space="preserve">
número de faltas / 30 / 12</t>
        </r>
      </text>
    </comment>
    <comment ref="D94" authorId="0">
      <text>
        <r>
          <rPr>
            <b/>
            <sz val="9"/>
            <rFont val="Arial"/>
            <charset val="134"/>
          </rPr>
          <t>jubor:</t>
        </r>
        <r>
          <rPr>
            <sz val="9"/>
            <rFont val="Arial"/>
            <charset val="134"/>
          </rPr>
          <t xml:space="preserve">
5 dias / 30 dias / 12 meses * percentual médio de 1,5%</t>
        </r>
      </text>
    </comment>
    <comment ref="D95" authorId="0">
      <text>
        <r>
          <rPr>
            <b/>
            <sz val="9"/>
            <rFont val="Arial"/>
            <charset val="134"/>
          </rPr>
          <t>jubor:</t>
        </r>
        <r>
          <rPr>
            <sz val="9"/>
            <rFont val="Arial"/>
            <charset val="134"/>
          </rPr>
          <t xml:space="preserve">
15 dias / 30 dias / 12 meses * percentual médio de 0,78%
</t>
        </r>
      </text>
    </comment>
    <comment ref="D96" authorId="0">
      <text>
        <r>
          <rPr>
            <b/>
            <sz val="9"/>
            <rFont val="Arial"/>
            <charset val="134"/>
          </rPr>
          <t>jubor:</t>
        </r>
        <r>
          <rPr>
            <sz val="9"/>
            <rFont val="Arial"/>
            <charset val="134"/>
          </rPr>
          <t xml:space="preserve">
https://agendadopoder.com.br/rio-de-janeiro-tem-a-menor-taxa-de-fecundidade-do-brasil-aponta-ibge/#google_vignette - acesso em 13/02/2026, 
percentual de fecundidade: 1,35% * percentual de mulheres no contrato: supondo que metade dos auxiliares sejam mulheres, temos 50% de 2, que é 1 mulher multiplicado por 1,35% de fecundidade = 0,675%
se nao tiver mulher, zerar
4/12/12*0,675%</t>
        </r>
      </text>
    </comment>
  </commentList>
</comments>
</file>

<file path=xl/sharedStrings.xml><?xml version="1.0" encoding="utf-8"?>
<sst xmlns="http://schemas.openxmlformats.org/spreadsheetml/2006/main" count="808" uniqueCount="384">
  <si>
    <t>PRÓ-REITORIA DE ADMINISTRAÇÃO</t>
  </si>
  <si>
    <t>COORDENAÇÃO DE CONTRATOS</t>
  </si>
  <si>
    <t>Contratação de Serviços de Apoio Administrativo, Logístico e Operacional</t>
  </si>
  <si>
    <t>LOTE 1 - MÃO DE OBRA APOIO ADMINISTRATIVO E LOGÍSTICO</t>
  </si>
  <si>
    <t>dos Equipamentos (preenchimento licitante)</t>
  </si>
  <si>
    <t>Anexo II - A - ENDEREÇO DAS UNIDADES</t>
  </si>
  <si>
    <t>Item</t>
  </si>
  <si>
    <t>Descrição</t>
  </si>
  <si>
    <t>Prédio</t>
  </si>
  <si>
    <t>Endereço</t>
  </si>
  <si>
    <t>Reitoria</t>
  </si>
  <si>
    <t>Prédio Principal: 8 andares</t>
  </si>
  <si>
    <t>Rua Miguel de Frias, 9 - Icaraí - Niterói - RJ</t>
  </si>
  <si>
    <t>Perícia Médica</t>
  </si>
  <si>
    <t>Av. Miguel de Frias, 77 - Icaraí - Niterói</t>
  </si>
  <si>
    <t>Campus do Valonguinho</t>
  </si>
  <si>
    <t>Escola de Extensão, Protocolo e outros</t>
  </si>
  <si>
    <t>Av. Visconde do Rio Branco s/n.º, bairro Centro, Niterói - RJ</t>
  </si>
  <si>
    <t>Biblioteca Central e DCE</t>
  </si>
  <si>
    <t>Facu. Administração (antiga matematica)</t>
  </si>
  <si>
    <t>Dispensário “Mazine Bueno”</t>
  </si>
  <si>
    <t>Núcleo de Animais de Laboratório - NAL</t>
  </si>
  <si>
    <t>LANTE</t>
  </si>
  <si>
    <t>Faculdades de Nutrição e Administração</t>
  </si>
  <si>
    <t>Faculdade de Odontologia</t>
  </si>
  <si>
    <t>Pórtico de Entrada Valonguinho</t>
  </si>
  <si>
    <t>Complexo Instituto de Química</t>
  </si>
  <si>
    <t xml:space="preserve">Instituto de Química </t>
  </si>
  <si>
    <t>Instituto de Química</t>
  </si>
  <si>
    <t>Complexo Inst. Biomédico</t>
  </si>
  <si>
    <t>Bloco B - DST</t>
  </si>
  <si>
    <t>Bloco C - Salas de Aula</t>
  </si>
  <si>
    <t>Bloco D - Anatômico</t>
  </si>
  <si>
    <t>Bloco E - Pesquisas</t>
  </si>
  <si>
    <t>Bloco A - Prédio Central</t>
  </si>
  <si>
    <t xml:space="preserve">Rua Professor Hernani Mello, 101 São Domingos Niterói – RJ </t>
  </si>
  <si>
    <t>Complexo Inst. Biologia</t>
  </si>
  <si>
    <t>Instituto de Biologia Bloco Principal</t>
  </si>
  <si>
    <t>Instituto de Biologia Bloco Anexo</t>
  </si>
  <si>
    <t>Prédio Salas de Aulas Biologia (Antigo Inst. Física)</t>
  </si>
  <si>
    <t>Campus do Gragoatá</t>
  </si>
  <si>
    <t>Bloco D - Faculdade de Educação</t>
  </si>
  <si>
    <t>Av. Visconde do Rio Branco s/n.º, bairro de São Domingos, Niterói - RJ</t>
  </si>
  <si>
    <t>Bloco E - Escola de Serviço Social</t>
  </si>
  <si>
    <t>Bloco F - Faculdade de Economia</t>
  </si>
  <si>
    <t>Bloco G - Instituto de Matemática e Estatística e Faculdade de Turismo</t>
  </si>
  <si>
    <t>Bloco H - Faculdade de Turismo e Hotelaria</t>
  </si>
  <si>
    <t>Biologia NOVO Bloco M - Gragoatá</t>
  </si>
  <si>
    <t>Superintendência de Documentação - SDC</t>
  </si>
  <si>
    <t>Faculdade de Educação Física - FACDEF</t>
  </si>
  <si>
    <t>Pórtico Faculdade de Educação Física</t>
  </si>
  <si>
    <t>Pórtico Principal Campus Gragoatá</t>
  </si>
  <si>
    <t>Complexo ICHF</t>
  </si>
  <si>
    <t>Bloco N - Instituto de Ciências Humanas e Filosofia - ICHF</t>
  </si>
  <si>
    <t>R. Alexandre Moura, 8 - São Domingos, Niterói - RJ, 24210-200</t>
  </si>
  <si>
    <t>Bloco O - Instituto de Ciências Humanas e Filosofia - ICHF</t>
  </si>
  <si>
    <t>Bloco P  - Instituto de Ciências Humanas e Filosofia - ICHF</t>
  </si>
  <si>
    <t>Complexo Instituto de Letras</t>
  </si>
  <si>
    <t>Bloco B - Instituto de Letras</t>
  </si>
  <si>
    <t>Bloco C - Instituto de Letras</t>
  </si>
  <si>
    <t>Campus da Praia Vermelha</t>
  </si>
  <si>
    <t>Escola de Arquitetura (e anexos)</t>
  </si>
  <si>
    <t>Rua Passo da Pátria, n.º 156, bairro São Domingos, Niterói - RJ</t>
  </si>
  <si>
    <t>Instituto de Geociências</t>
  </si>
  <si>
    <t>Biblioteca do Campus</t>
  </si>
  <si>
    <t>Horto Viveiro</t>
  </si>
  <si>
    <t>Pórtico Passos da Pátria</t>
  </si>
  <si>
    <t>Pórtico Boa Viagem</t>
  </si>
  <si>
    <t>Pórtico Avenida Litorânea</t>
  </si>
  <si>
    <t>Complexo Escola de Engenharia</t>
  </si>
  <si>
    <t>Bloco D  - Escola de Engenharia - Niterói</t>
  </si>
  <si>
    <t>Bloco  E - Escola de Engenharia Niterói</t>
  </si>
  <si>
    <t>Complexo Instituto de Computação</t>
  </si>
  <si>
    <t>Instituto de Computação - Laboratórios</t>
  </si>
  <si>
    <t>Instituto de Computação - Salas de Aula UFAS</t>
  </si>
  <si>
    <t>ADDLABS</t>
  </si>
  <si>
    <t>Complexo Instituto de Física</t>
  </si>
  <si>
    <t>Instituto de Física - Bloco F</t>
  </si>
  <si>
    <t>UFASA Física</t>
  </si>
  <si>
    <t>Complexo PROAES</t>
  </si>
  <si>
    <t>Restaurante Universitário - Gragoatá</t>
  </si>
  <si>
    <t>Restaurante Universitário - Praia Vermelha</t>
  </si>
  <si>
    <t>Restaurante Universitário - HUAP</t>
  </si>
  <si>
    <t>Rua Marquês de Paraná 303 - Centro, Niterói - RJ</t>
  </si>
  <si>
    <t>Restaurante Universitário - Reitoria</t>
  </si>
  <si>
    <t>Moradia Estudantil - Niterói</t>
  </si>
  <si>
    <t>Moradia Estudantil - Rio das Ostras</t>
  </si>
  <si>
    <t>Rua Recife. Quadra 07, Jardim Bela Vista, Rio das Ostras - RJ</t>
  </si>
  <si>
    <t xml:space="preserve"> UNIDADES ISOLADAS  NITERÓI</t>
  </si>
  <si>
    <t>Instituto de Artes e Comunicação Social - IACS</t>
  </si>
  <si>
    <t>Rua Lara Vilela, 126 - São Domingos, Niterói - RJ</t>
  </si>
  <si>
    <t>Arquivo SDC - Jurujuba</t>
  </si>
  <si>
    <t>Av. Bento Maria da Costa, 115 A - Jurujuba, Niterói - RJ</t>
  </si>
  <si>
    <t>CRIAA - Barreto</t>
  </si>
  <si>
    <t>Rua General Castrioto, 588, Barreto, Niterói - RJ</t>
  </si>
  <si>
    <t>CAJUFF e NEPHU</t>
  </si>
  <si>
    <t>Almirante Teffé, 637, Centro, Niterói - RJ</t>
  </si>
  <si>
    <t>Escola de Enfermagem</t>
  </si>
  <si>
    <t>Rua Dr. Celestino,78- Centro, Niterói - RJ</t>
  </si>
  <si>
    <t xml:space="preserve">Faculdade de Medicina </t>
  </si>
  <si>
    <t>Instituto de Saúde da Comunidade</t>
  </si>
  <si>
    <t>Rua Marquês de Paraná, 303 - Centro, Niterói - RJ</t>
  </si>
  <si>
    <t>Mequinho</t>
  </si>
  <si>
    <t>Av.  Jansem de Mello, 174/Fundos – Centro, Niterói - RJ</t>
  </si>
  <si>
    <t>Complexo Fac. Direito</t>
  </si>
  <si>
    <t>Faculdade de Direito</t>
  </si>
  <si>
    <t>Rua Presidente Pedreira,62 - Ingá, Niterói - RJ</t>
  </si>
  <si>
    <t>Faculdade de Direito II</t>
  </si>
  <si>
    <t>Rua Tiradentes, 17 - Ingá, Niterói - RJ</t>
  </si>
  <si>
    <t>Complexo Fac. Farmácia</t>
  </si>
  <si>
    <t>Faculdade de Farmácia</t>
  </si>
  <si>
    <t>Rua Mário Viana. 523 - Santa Rosa, Niterói - RJ</t>
  </si>
  <si>
    <t>Farmácia Universitária</t>
  </si>
  <si>
    <t>Rua Marquês do Paraná, 282 – Centro, Niterói - RJ</t>
  </si>
  <si>
    <t>Complexo COLUNI</t>
  </si>
  <si>
    <t>Colégio Universitário Geraldo Reis - COLUNI</t>
  </si>
  <si>
    <t>Rua Alexandre Moura, 8 - São Domingos, Niterói - RJ</t>
  </si>
  <si>
    <t>Creche UFF</t>
  </si>
  <si>
    <t>Complexo PROGRAD</t>
  </si>
  <si>
    <t>Bloco A - UFASA PROGRAD Gragoatá</t>
  </si>
  <si>
    <t>Bloco H - UFFASA PROGRAD - Praia Vermelha</t>
  </si>
  <si>
    <t>Unidades do Interior</t>
  </si>
  <si>
    <t>Escola de Engenharia de Petrópolis</t>
  </si>
  <si>
    <t>Rua Domingos Silvério, sn. Quitandinha - Petrópolis</t>
  </si>
  <si>
    <t>Instituto de Saúde de Nova Friburgo (incluindo unidade de Fonoaudiologia)</t>
  </si>
  <si>
    <t>Rua Dr. Silvio Henrique Braune, 22, Centro, Nova Friburgo - RJ</t>
  </si>
  <si>
    <t>Instituto do Noroeste Fluminense e Educação Superior</t>
  </si>
  <si>
    <t>Rua Chaim Elias, s/n.º, Centro, Santo Antônio de Pádua - RJ</t>
  </si>
  <si>
    <t>Instituto de Ciência e Tecnologia - ICT</t>
  </si>
  <si>
    <t>Instituto de Humanidades e Saúde - IHS</t>
  </si>
  <si>
    <t>Serviço de Psicologia Aplicada (SPA) Rio das Ostras</t>
  </si>
  <si>
    <t>Pólo Univ. de Macaé (incluindo prédio novo)</t>
  </si>
  <si>
    <t>Av. Aluízio da Silva Gomes, 50 - Granja dos Cavaleiros - Macaé</t>
  </si>
  <si>
    <t>Pólo Campos Goytacazes (incluindo SPA)</t>
  </si>
  <si>
    <t>Rua José do Patrocínio, 71 - Campos dos Goytacazes - RJ</t>
  </si>
  <si>
    <t>Complexo Faculdade de Veterinária</t>
  </si>
  <si>
    <t>Faculdade de Veterinária</t>
  </si>
  <si>
    <t>Rua Vital Brazil Filho, 64 - Vital Brazil, Niteroi - RJ</t>
  </si>
  <si>
    <t>Hospital Veterinário - HUVET</t>
  </si>
  <si>
    <t>Núcleo Experimental de Iguaba</t>
  </si>
  <si>
    <t>Rod. Amaral Peixoto, Km 100 - Iguaba Grande - RJ</t>
  </si>
  <si>
    <t>Fazenda Escola da Faculdade de Veterinária</t>
  </si>
  <si>
    <t>Rod. RJ 122, Km 32 - Funchal - Cachoeira de Macacu - RJ</t>
  </si>
  <si>
    <t>Complexo Volta Redonda</t>
  </si>
  <si>
    <t>Escola de Engenharia Industrial e Metalúrgica de Volta Redonda</t>
  </si>
  <si>
    <t>Av. dos Trabalhadores, 420 - Volta Redonda - RJ</t>
  </si>
  <si>
    <t>Instituto de Ciências Humanas  e Sociais de VR</t>
  </si>
  <si>
    <t>Rua Desembargador Ellys Hermidyo Figueira 783 - Aterrado - Volta Redonda</t>
  </si>
  <si>
    <t>Instituto de Ciências Exatas de VR</t>
  </si>
  <si>
    <t>Complexo Angra dos Reis</t>
  </si>
  <si>
    <t>Instituto de Educação de Angra dos Reis</t>
  </si>
  <si>
    <t>Av. do Trabalhador, 179 - Jacuecanga - Angra dos Reis</t>
  </si>
  <si>
    <t>Angra dos Reis II</t>
  </si>
  <si>
    <t>Av. Vereador Benedito Adelino - Retiro, Angra dos Reis - RJ</t>
  </si>
  <si>
    <t>Anexo II - B - Composição dos salários</t>
  </si>
  <si>
    <t>Descrição/Especificação</t>
  </si>
  <si>
    <t>CBO</t>
  </si>
  <si>
    <t>Quantidade de Pessoal</t>
  </si>
  <si>
    <t>CCT  RJ00911/2026</t>
  </si>
  <si>
    <t>Pesquisa de Mercado</t>
  </si>
  <si>
    <t>Base do Salário</t>
  </si>
  <si>
    <t xml:space="preserve">Almoxarife </t>
  </si>
  <si>
    <t>4141-05</t>
  </si>
  <si>
    <t xml:space="preserve">Líder de Almoxarife </t>
  </si>
  <si>
    <t xml:space="preserve">Auxiliar de Logística </t>
  </si>
  <si>
    <t>4141-40</t>
  </si>
  <si>
    <t>Líder de Auxiliar de Logística</t>
  </si>
  <si>
    <t>Auxiliar de Escritório</t>
  </si>
  <si>
    <t>4110-05</t>
  </si>
  <si>
    <t>Atendente de Loja</t>
  </si>
  <si>
    <t>5211-40</t>
  </si>
  <si>
    <t>Guardião de Piscina</t>
  </si>
  <si>
    <t>5171-15</t>
  </si>
  <si>
    <t>TOTAL</t>
  </si>
  <si>
    <t>Ordem</t>
  </si>
  <si>
    <t>Função</t>
  </si>
  <si>
    <t>Lotação</t>
  </si>
  <si>
    <t>Nome</t>
  </si>
  <si>
    <t>Almoxarife</t>
  </si>
  <si>
    <t>Pró-Reitoria de Administração Proad</t>
  </si>
  <si>
    <t>à definir</t>
  </si>
  <si>
    <t>Coord. Patrimônio CAP/Plan</t>
  </si>
  <si>
    <t>Super. Tecnologia da Informação STI</t>
  </si>
  <si>
    <t>Hospital Veterinário Huvet</t>
  </si>
  <si>
    <t>Coordenação de Transportes CTSL / Soma</t>
  </si>
  <si>
    <t>CAF/Proppi</t>
  </si>
  <si>
    <t>Instituto de Educação Física IEF</t>
  </si>
  <si>
    <t>Líder Almoxarife</t>
  </si>
  <si>
    <t>Auxiliar de Logística</t>
  </si>
  <si>
    <t>Coordenação de Manutenção CMA/SOMA</t>
  </si>
  <si>
    <t>Instituto de Ciências Humanas VR</t>
  </si>
  <si>
    <t>Líder Aux. Logística</t>
  </si>
  <si>
    <t>Aux. Escritório</t>
  </si>
  <si>
    <t>Procuradoria Geral PROGER</t>
  </si>
  <si>
    <t>SOMA</t>
  </si>
  <si>
    <t>Depto Pessoal DAP/Progepe</t>
  </si>
  <si>
    <t>Editora Universitária - Eduff</t>
  </si>
  <si>
    <t>Guardião Piscina</t>
  </si>
  <si>
    <r>
      <rPr>
        <b/>
        <sz val="9"/>
        <rFont val="Verdana"/>
        <charset val="134"/>
      </rPr>
      <t>Anexo III - A - PLANILHA DE COMPOSIÇÃO DE CUSTOS E FORMAÇÃO DE PREÇOS</t>
    </r>
    <r>
      <rPr>
        <sz val="9"/>
        <rFont val="Verdana"/>
        <charset val="134"/>
      </rPr>
      <t xml:space="preserve"> (Anexo VII da I.N. da SLTI/MPOG n.º 5 de 26/Maio/2017			</t>
    </r>
  </si>
  <si>
    <t>Disponibilização de Equipamentos para os postos de Líder Almoxarife</t>
  </si>
  <si>
    <t>Qnt</t>
  </si>
  <si>
    <t>Valor unitário</t>
  </si>
  <si>
    <t>Valor Total</t>
  </si>
  <si>
    <t>Contratação de serviço para controle de ponto eletrônico, através de software, a ser instalado em computador convencional, sem necessidade de relógio físico específico, com as seguintes especificações mínimas: software de controle de ponto eletrônico, com suporte mínimo a 30 (trinta) colaboradores, controle biométrico, com solução de gestão e controle da jornada, notificações de atrasos, horas extras, alerta de suspeita de fraudes, bloqueio da batida em razão de férias, licença ou desligamento, com custódia dos arquivos de ponto em servidores na nuvem, apto à instalação em aparelho de computação com suporte ao sistema operacional Windows e celulares com sistema android e ios. Incluso treinamento, configuração e suporte.</t>
  </si>
  <si>
    <t>Total da Solução</t>
  </si>
  <si>
    <t>Total dos equipamentos por mês Líder Almoxarife</t>
  </si>
  <si>
    <r>
      <rPr>
        <b/>
        <sz val="9"/>
        <rFont val="Verdana"/>
        <charset val="134"/>
      </rPr>
      <t>Anexo III - B - PLANILHA DE COMPOSIÇÃO DE CUSTOS E FORMAÇÃO DE PREÇOS</t>
    </r>
    <r>
      <rPr>
        <sz val="9"/>
        <rFont val="Verdana"/>
        <charset val="134"/>
      </rPr>
      <t xml:space="preserve"> </t>
    </r>
  </si>
  <si>
    <t>COMPOSIÇÃO DE CUSTO DE UNIFORME PARA OS CARGOS DE AUXILIAR DE LOGÍSTICA E LÍDER (ITEM 3 A 4)</t>
  </si>
  <si>
    <t>ITEM</t>
  </si>
  <si>
    <t>DISCRIMINAÇÃO UNIFORME</t>
  </si>
  <si>
    <t>QUANT. ANUAL POR FUNCIONÁRIO</t>
  </si>
  <si>
    <t>VALOR UNITÁRIO</t>
  </si>
  <si>
    <t>VALOR TOTAL</t>
  </si>
  <si>
    <t>Jalecos: operacional tradicional, em tecido Oxford, manga longa com dois bolsos inferiores, gola e manga com bico, com logomarca;</t>
  </si>
  <si>
    <t>Blusas/camisetas: operacional tradicional, em tecido de algodão, na cor azul manga curta, com destaque nas costas escrito A SERVIÇO DA UFF, e brasão/emblema da contratada.</t>
  </si>
  <si>
    <t>Calças: operacional tradicional, em tecido Oxford, com elástico e cordão, um bolso traseiro e dois dianteiros.</t>
  </si>
  <si>
    <t>Meias: meia  adulto, em tecido poliéster na cor preta.</t>
  </si>
  <si>
    <t>Luva de vaqueta de couro mista, cano curto (PAR)</t>
  </si>
  <si>
    <t>Crachá funcional, em pvc, com foto, nome e cargo.</t>
  </si>
  <si>
    <t>Capacete de Segurança com jugular, tipo A</t>
  </si>
  <si>
    <t>Capa de chuva plástica, com faixas fluorescentes, material pvc, uso profissional.</t>
  </si>
  <si>
    <t>Cinta lombar ergonômica</t>
  </si>
  <si>
    <t>PROTETOR AURICULAR, TIPO CONCHA DUPLA, MATERIAL ABS- ACRILONITRILE/BUTADIENE/ STIRENE, MATERIAL HASTE AÇO INOXIDÁVEL, MATERIAL ALMOFADA ESPUMA, CARACTERÍSTICAS ADICIONAIS CINTA REGULÁVEL E FECHO DE VELCRO - PROTETOR AURICULAR, TIPO CONCHA DUPLA, MATERIAL ABS- ACRILONITRILE/BUTADIENE/ STIRENE, MATERIAL HASTE AÇO INOXIDÁVEL, MATERIAL ALMOFADA ESPUMA, CARACTERÍSTICAS ADICIONAIS CINTA REGULÁVEL E FECHO DE VELCRO</t>
  </si>
  <si>
    <t>Óculos de segurança incolor para proteção dos olhos contra impactos de partículas volantes e contra raios ultravioletas</t>
  </si>
  <si>
    <t>Sapatos: operacional tradicional, fechado, cor preta, solado antiderrapante</t>
  </si>
  <si>
    <t>Valor anual por funcionário</t>
  </si>
  <si>
    <t>Valor mensal por funcionário</t>
  </si>
  <si>
    <t>Obs.: Quantidade estimada por ano, sendo 1 conjunto composto de 1 jaleco, 2 blusas, 2 calças, 2 pares de luvas, 4 pares de meia e 1 sapato entregue na admissão e outro após 6 meses, ou quando apresentarem defeito ou desgastes, independente do prazo mínimo estabelecido, conforme Cláusula 53ª da CCT.</t>
  </si>
  <si>
    <t xml:space="preserve">COMPOSIÇÃO DE CUSTO DE UNIFORME PARA OS CARGOS DE GUARDIÃO DE PISCINA </t>
  </si>
  <si>
    <t>REGATA GUARDA-VIDAS - ESTAMPADA NAS COSTAS E BORDADO NA FRENTE - TECIDO KACHARREL.</t>
  </si>
  <si>
    <t>Boné Bordado Tecido Ripstop vermelho c/ bordado guarda-vidas.</t>
  </si>
  <si>
    <t>Sunga  c/ bordado PET guarda- vidas. Possui modelagem slip e cós elástico. Material:	Poliamida Composição: 84% Poliamida e 16% elastano. Cor:	Vermelho</t>
  </si>
  <si>
    <t>Short Guarda-Vidas, na cor vermelha. Tecido: Dry- Fit  Bordado: Guarda vidas e seu brasão. Elástico e Cordão para melhor ajuste.</t>
  </si>
  <si>
    <t>Obs.: Quantidade estimada por ano, sendo 1 conjunto composto de 2 regatas, 1 boné, 1 sunga e 2 shorts entregue na admissão e outro após 6 meses, ou quando apresentarem defeito ou desgastes, independente do prazo mínimo estabelecido, conforme Cláusula 53ª da CCT.</t>
  </si>
  <si>
    <t>COMPOSIÇÃO DE CUSTO DE UNIFORME PARA OS CARGOS DE  AUX. ESCRITÓRIO E ALMOXARIFE, ATENDENTE DE LOJA</t>
  </si>
  <si>
    <t>Camiseta gola pólo em tecido 100% algodão, na cor branca, com destaque nas costas escrito A SERVIÇO DA UFF, e brasão/emblema da contratada.</t>
  </si>
  <si>
    <t>Obs.: Quantidade estimada por ano, sendo 2 camisetas entregues na admissão e outras 2 após 6 meses, ou quando apresentarem defeito ou desgastes, independente do prazo mínimo estabelecido, conforme decisão Administrativa e Cláusula 53ª da CCT.</t>
  </si>
  <si>
    <t>Anexo IV-A  - FORMAÇÃO CUSTOS POSTOS GRUPO 1 SEM AUXÍLIO CRECHE</t>
  </si>
  <si>
    <t>ITEM 1 - Contratação de Serviços de Apoio Administrativo, Logístico e Operacional</t>
  </si>
  <si>
    <t>MÃO-DE-OBRA VINCULADA À EXECUÇÃO CONTRATUAL</t>
  </si>
  <si>
    <t>Dados para composição dos custos referentes a mão de obra</t>
  </si>
  <si>
    <t>Regime tributário da Licitante</t>
  </si>
  <si>
    <r>
      <rPr>
        <b/>
        <sz val="11"/>
        <color theme="1"/>
        <rFont val="Calibri"/>
        <charset val="134"/>
      </rPr>
      <t xml:space="preserve">Documento Comprobatório </t>
    </r>
    <r>
      <rPr>
        <b/>
        <i/>
        <sz val="11"/>
        <color theme="1"/>
        <rFont val="Calibri"/>
        <charset val="134"/>
      </rPr>
      <t>*Anexar Comprovante</t>
    </r>
  </si>
  <si>
    <r>
      <rPr>
        <b/>
        <sz val="11"/>
        <color theme="1"/>
        <rFont val="Calibri"/>
        <charset val="134"/>
      </rPr>
      <t>ACT/CCT/DCT</t>
    </r>
    <r>
      <rPr>
        <sz val="11"/>
        <color theme="1"/>
        <rFont val="Calibri"/>
        <charset val="134"/>
      </rPr>
      <t xml:space="preserve"> </t>
    </r>
    <r>
      <rPr>
        <i/>
        <sz val="8"/>
        <color theme="1"/>
        <rFont val="Calibri"/>
        <charset val="134"/>
      </rPr>
      <t>inclusive aditivos se houver</t>
    </r>
  </si>
  <si>
    <t>Entidade Sindical da Empresa</t>
  </si>
  <si>
    <t>Entidade Sindical dos Empregados</t>
  </si>
  <si>
    <t>Número de Registro</t>
  </si>
  <si>
    <t>Início Vigência</t>
  </si>
  <si>
    <t>Fim Vigência</t>
  </si>
  <si>
    <t>Descrição Cargos</t>
  </si>
  <si>
    <t>Dias/Mês</t>
  </si>
  <si>
    <t>Posto</t>
  </si>
  <si>
    <t>Salário</t>
  </si>
  <si>
    <t>Carga Horária</t>
  </si>
  <si>
    <t>40 horas</t>
  </si>
  <si>
    <t>Líder de Almoxarife</t>
  </si>
  <si>
    <t>4140-40</t>
  </si>
  <si>
    <t>MÓDULO 1 : COMPOSIÇÃO DA REMUNERAÇÃO</t>
  </si>
  <si>
    <t>Composição da Remuneração</t>
  </si>
  <si>
    <t>Valor(R$)</t>
  </si>
  <si>
    <t>A</t>
  </si>
  <si>
    <t>Salário Base</t>
  </si>
  <si>
    <t>B</t>
  </si>
  <si>
    <t xml:space="preserve">Adicional de Periculosidade </t>
  </si>
  <si>
    <t>C</t>
  </si>
  <si>
    <t>Adicional de Insalubridade (20% Grau médio NR 15)</t>
  </si>
  <si>
    <t>D</t>
  </si>
  <si>
    <t>Adicional Noturno</t>
  </si>
  <si>
    <t>E</t>
  </si>
  <si>
    <t>Gratificação Liderança (15% ou 30%)</t>
  </si>
  <si>
    <t>Total de Remuneração para cálculo do Sumodulo 2.2</t>
  </si>
  <si>
    <t>MÓDULO 2: ENCARGOS E BENEFÍCIOS ANUAIS, MENSAIS E DIÁRIOS</t>
  </si>
  <si>
    <t>Submódulo 2.1 - 13º (décimo terceiro) Salário, Férias e Adicional de Férias</t>
  </si>
  <si>
    <t>13º (décimo terceiro) Salário</t>
  </si>
  <si>
    <t>Férias e Adicional de Férias</t>
  </si>
  <si>
    <t>Total</t>
  </si>
  <si>
    <t xml:space="preserve">BASE DE CÁLCULO PARA O MÓDULO 2.2 </t>
  </si>
  <si>
    <t>MÓDULO 1</t>
  </si>
  <si>
    <t>MÓDULO 2.1</t>
  </si>
  <si>
    <t>Submódulo 2.2 - Encargos Previdenciários (GPS), Fundo de Garantia por Tempo de Serviço (FGTS) e outras contribuições</t>
  </si>
  <si>
    <t>2.2</t>
  </si>
  <si>
    <t>GPS, FGTS e outras contribuições</t>
  </si>
  <si>
    <t>%</t>
  </si>
  <si>
    <t>INSS</t>
  </si>
  <si>
    <t>Salário Educação</t>
  </si>
  <si>
    <r>
      <rPr>
        <sz val="11"/>
        <color theme="1"/>
        <rFont val="Calibri"/>
        <charset val="134"/>
      </rPr>
      <t xml:space="preserve">Seguro acidente do trabalho </t>
    </r>
    <r>
      <rPr>
        <sz val="11"/>
        <color rgb="FFFF0000"/>
        <rFont val="Calibri"/>
        <charset val="134"/>
      </rPr>
      <t>(+FAP de 2%) x (RAT de 3%)</t>
    </r>
  </si>
  <si>
    <t>SESI ou SESC</t>
  </si>
  <si>
    <t>SENAI ou SENAC</t>
  </si>
  <si>
    <t>F</t>
  </si>
  <si>
    <t>SEBRAE</t>
  </si>
  <si>
    <t>G</t>
  </si>
  <si>
    <t>INCRA</t>
  </si>
  <si>
    <t>H</t>
  </si>
  <si>
    <t>FGTS</t>
  </si>
  <si>
    <t>Itens não aplicáveis a Optantes do SIMPLES</t>
  </si>
  <si>
    <t>Submódulo 2.3 - Benefícios Mensais e Diários</t>
  </si>
  <si>
    <t>2.3</t>
  </si>
  <si>
    <t>Benefícios Mensais e Diários</t>
  </si>
  <si>
    <t xml:space="preserve">Transporte -Cláusula 22ª da CCT  - considerando 2 passagens/dia (BUI) - Benefício para renda mensal inferior ou igual a R$3.205,20. Rendas superiores, 2 bilhetes diários de R$9,40. </t>
  </si>
  <si>
    <t>Transporte -Cláusula 22ª da CCT  - considerando 4 passagens/dia  Para aqueles funcionários que não são habilitados ao BUI, o custo será de 4 passagens por dia, ao custo de R$5,60 (Tarifa Niterói)</t>
  </si>
  <si>
    <t xml:space="preserve">Ticket Alimentação - Cláusula 21ª da CCT </t>
  </si>
  <si>
    <t>Benefício Social Familiar Cláusula 27ª da CCT</t>
  </si>
  <si>
    <t>Outros</t>
  </si>
  <si>
    <t>-</t>
  </si>
  <si>
    <t>Total de Benefícios Mensais e Diários</t>
  </si>
  <si>
    <t>Quadro-Resumo do Módulo 2 - Encargos e Benefícios anuais, mensais e diários</t>
  </si>
  <si>
    <t>Encargos e Benefícios Anuais, Mensais e Diários</t>
  </si>
  <si>
    <t>2.1</t>
  </si>
  <si>
    <t>13º (décimo terceiro) Salário, Férias e Adicional de Férias</t>
  </si>
  <si>
    <t xml:space="preserve">MÓDULO 1 + MÓDULO 2 </t>
  </si>
  <si>
    <t>MÓDULO 3: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</si>
  <si>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</si>
  <si>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</si>
  <si>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</si>
  <si>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</si>
  <si>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</si>
  <si>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</si>
  <si>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</si>
  <si>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t>MÓDULO 1 + MÓDULO 2 + MÓDULO 3</t>
  </si>
  <si>
    <t>MÓDULO 4: CUSTO DE REPOSIÇÃO DO PROFISSIONAL AUSENTE</t>
  </si>
  <si>
    <t>4.1</t>
  </si>
  <si>
    <t>Submódulo 4.1. Ausências legais</t>
  </si>
  <si>
    <t>Substituto na cobertura de férias</t>
  </si>
  <si>
    <t>Substituto na cobertura de Ausências legais</t>
  </si>
  <si>
    <t>Substituto na cobertura de Licença paternidade</t>
  </si>
  <si>
    <t>Substituto na cobertura de Ausência por Acidente de trabalho</t>
  </si>
  <si>
    <t>Substituto na cobertura de Afastamento Maternidade</t>
  </si>
  <si>
    <t>Substituto na cobertura de outras ausências (especificar)</t>
  </si>
  <si>
    <t>Quadro-Resumo do Módulo 4 - Custo de Reposição do Profissional Ausente</t>
  </si>
  <si>
    <t>Custo de reposição</t>
  </si>
  <si>
    <t>Ausências legais</t>
  </si>
  <si>
    <t>4.2</t>
  </si>
  <si>
    <t>Intrajornada</t>
  </si>
  <si>
    <t>MÓDULO 5: INSUMOS DIVERSOS</t>
  </si>
  <si>
    <t>Insumos Diversos</t>
  </si>
  <si>
    <t>Uniformes E EPIS</t>
  </si>
  <si>
    <t xml:space="preserve">Materiais </t>
  </si>
  <si>
    <t>Equipamentos</t>
  </si>
  <si>
    <t xml:space="preserve">Outros </t>
  </si>
  <si>
    <t>Total de Insumos Diversos</t>
  </si>
  <si>
    <t>MÓDULO 1 + MÓDULO 2 + MÓDULO 3 + MÓDULO 4 + MÓDULO 5</t>
  </si>
  <si>
    <t>MÓDULO 6: CUSTOS INDIRETOS, TRIBUTOS E LUCRO – (LUCRO REAL) - alterar quando for presumido</t>
  </si>
  <si>
    <t>Custos Indiretos, Tributos e Lucro</t>
  </si>
  <si>
    <t>Custos Indiretos</t>
  </si>
  <si>
    <t>Lucro</t>
  </si>
  <si>
    <t xml:space="preserve">  FATURAMENTO  (MT + M6A + M6B)</t>
  </si>
  <si>
    <t>CÁLCULO POR DENTRO</t>
  </si>
  <si>
    <t>Tributos</t>
  </si>
  <si>
    <t>C.1) Tributos Federais (PIS = 1,65% e COFINS = 7,60%)</t>
  </si>
  <si>
    <t>C.2) Tributos Estaduais (especificar)</t>
  </si>
  <si>
    <t>C.3) Tributos Municipais (ISS = 5,0%)</t>
  </si>
  <si>
    <t>C.4) Outros tributos (especificar)</t>
  </si>
  <si>
    <t>Quadro-resumo do Custo por Empregado (LUCRO REAL)</t>
  </si>
  <si>
    <t>LUCRO REAL</t>
  </si>
  <si>
    <t>Mão-de-obra vinculada à execução contratual (valor por empregado)</t>
  </si>
  <si>
    <t>Módulo 1 - Composição da Remuneração</t>
  </si>
  <si>
    <t>Módulo 2 - 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</si>
  <si>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</si>
  <si>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</si>
  <si>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</si>
  <si>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</si>
  <si>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</si>
  <si>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</si>
  <si>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FATOR K</t>
  </si>
  <si>
    <t>Anexo IV-A  - FORMAÇÃO CUSTOS POSTOS GRUPO 1</t>
  </si>
  <si>
    <t>INSTRUÇÃO NORMATIVA SEGES /MGI Nº 147, DE 13 DE ABRIL DE 2026</t>
  </si>
  <si>
    <t>PARA ESTA CONTRATAÇÃO O QUANTITATIVO ESTIMADO MÁXIMO É DE 10 (APROX. 20%) TRABALHADORES (AS), PODENDO, CASO QUANDO DA EFETIVAÇÃO, ESTE VALOR SER SUPLEMENTADO POR TERMO APOSTILAMENTO, DESDE QUE COMPROVADO OS CUSTOS MÍNIMOS OBRIGATÓRIOS</t>
  </si>
  <si>
    <t>MÓDULO 1: CUSTOS INDIRETOS, TRIBUTOS E LUCRO – (LUCRO REAL) - alterar quando for presumido</t>
  </si>
  <si>
    <t xml:space="preserve">BASE DE CÁLCULO </t>
  </si>
  <si>
    <t>(PLANILHA A SER FORNECIDA PELA PROPONENTE EM PAPEL TIMBRADO)</t>
  </si>
  <si>
    <r>
      <rPr>
        <sz val="9"/>
        <color theme="1"/>
        <rFont val="Arial"/>
        <charset val="134"/>
      </rPr>
      <t xml:space="preserve">EMPRESA </t>
    </r>
    <r>
      <rPr>
        <sz val="9"/>
        <color rgb="FFFF0000"/>
        <rFont val="Arial"/>
        <charset val="134"/>
      </rPr>
      <t>(nome da empresa)</t>
    </r>
  </si>
  <si>
    <r>
      <rPr>
        <sz val="9"/>
        <color theme="1"/>
        <rFont val="Arial"/>
        <charset val="134"/>
      </rPr>
      <t>CNPJ N.º :</t>
    </r>
    <r>
      <rPr>
        <sz val="9"/>
        <color rgb="FFFF0000"/>
        <rFont val="Arial"/>
        <charset val="134"/>
      </rPr>
      <t xml:space="preserve"> (n.º do CNPJ)</t>
    </r>
  </si>
  <si>
    <t>ANEXO IV- B</t>
  </si>
  <si>
    <r>
      <rPr>
        <b/>
        <sz val="9"/>
        <color theme="1"/>
        <rFont val="Arial"/>
        <charset val="134"/>
      </rPr>
      <t>PLANILHA DE COMPOSIÇÃO DE CUSTOS E FORMAÇÃO DE PREÇOS</t>
    </r>
    <r>
      <rPr>
        <sz val="9"/>
        <color theme="1"/>
        <rFont val="Arial"/>
        <charset val="134"/>
      </rPr>
      <t xml:space="preserve"> (Anexo VII da I.N. da SLTI/MPOG n.º 5 de 26/Maio/2017			</t>
    </r>
  </si>
  <si>
    <t>Processo 23069.157132/2026-61</t>
  </si>
  <si>
    <t>Custo total da contratação</t>
  </si>
  <si>
    <t>DISCRIMINAÇÃO DO POSTO</t>
  </si>
  <si>
    <t>POSTOS</t>
  </si>
  <si>
    <t>FUNCIONÁRIOS</t>
  </si>
  <si>
    <t>VALOR MENSAL POR POSTO</t>
  </si>
  <si>
    <t>TOTAL MENSAL</t>
  </si>
  <si>
    <t>TOTAL ANUAL</t>
  </si>
  <si>
    <t>TOTAL 24 MÊS</t>
  </si>
  <si>
    <t>REEMBOLSO CRECHE (VALOR PAGO APENAS APÓS COMPROVAÇÃO DA CONTRATADA) Preencher Anexo IV-B</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</si>
</sst>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quot;R$ &quot;* #,##0.00_-;&quot;-R$ &quot;* #,##0.00_-;_-&quot;R$ &quot;* \-??_-;_-@_-"/>
    <numFmt numFmtId="181" formatCode="_(&quot;R$ &quot;* #,##0.00_);_(&quot;R$ &quot;* \(#,##0.00\);_(&quot;R$ &quot;* &quot;-&quot;??_);_(@_)"/>
    <numFmt numFmtId="182" formatCode="&quot;R$&quot;\ #,##0.00"/>
    <numFmt numFmtId="183" formatCode="&quot;R$&quot;\ #,##0.00;[Red]\-&quot;R$&quot;\ #,##0.00"/>
    <numFmt numFmtId="184" formatCode="_-&quot;R$&quot;\ * #,##0.00_-;\-&quot;R$&quot;\ * #,##0.00_-;_-&quot;R$&quot;\ * &quot;-&quot;??_-;_-@"/>
    <numFmt numFmtId="185" formatCode="&quot;R$&quot;\ #,##0.00_);[Red]\(&quot;R$&quot;\ #,###.00\)"/>
    <numFmt numFmtId="186" formatCode="#,##0.00_);\(#,##0.00\)"/>
    <numFmt numFmtId="187" formatCode="0.0000%"/>
    <numFmt numFmtId="188" formatCode="0.000%"/>
    <numFmt numFmtId="189" formatCode="0.000000%"/>
    <numFmt numFmtId="190" formatCode="0.00000%"/>
    <numFmt numFmtId="191" formatCode="0.00_);[Red]\(0.00\)"/>
    <numFmt numFmtId="192" formatCode="0.0000_);[Red]\(0.0000\)"/>
  </numFmts>
  <fonts count="59">
    <font>
      <sz val="11"/>
      <color theme="1"/>
      <name val="Calibri"/>
      <charset val="134"/>
      <scheme val="minor"/>
    </font>
    <font>
      <sz val="10"/>
      <color rgb="FFFF0000"/>
      <name val="Arial"/>
      <charset val="134"/>
    </font>
    <font>
      <sz val="11"/>
      <color theme="1"/>
      <name val="Calibri"/>
      <charset val="134"/>
    </font>
    <font>
      <sz val="9"/>
      <color theme="1"/>
      <name val="Arial"/>
      <charset val="134"/>
    </font>
    <font>
      <b/>
      <sz val="9"/>
      <color rgb="FFFF0000"/>
      <name val="Arial"/>
      <charset val="134"/>
    </font>
    <font>
      <b/>
      <sz val="9"/>
      <color theme="1"/>
      <name val="Arial"/>
      <charset val="134"/>
    </font>
    <font>
      <b/>
      <sz val="9"/>
      <color theme="1"/>
      <name val="Verdana"/>
      <charset val="134"/>
    </font>
    <font>
      <b/>
      <sz val="10"/>
      <color theme="1"/>
      <name val="Arial"/>
      <charset val="134"/>
    </font>
    <font>
      <sz val="11"/>
      <name val="Calibri"/>
      <charset val="134"/>
    </font>
    <font>
      <b/>
      <sz val="11"/>
      <color theme="1"/>
      <name val="Calibri"/>
      <charset val="134"/>
    </font>
    <font>
      <sz val="11"/>
      <color rgb="FF000000"/>
      <name val="Calibri"/>
      <charset val="134"/>
    </font>
    <font>
      <b/>
      <sz val="11"/>
      <color rgb="FFFF0000"/>
      <name val="Calibri"/>
      <charset val="134"/>
    </font>
    <font>
      <b/>
      <sz val="14"/>
      <color theme="1"/>
      <name val="Calibri"/>
      <charset val="134"/>
    </font>
    <font>
      <b/>
      <sz val="10"/>
      <color theme="1"/>
      <name val="Calibri"/>
      <charset val="134"/>
    </font>
    <font>
      <sz val="11"/>
      <color rgb="FF0C326F"/>
      <name val="Calibri"/>
      <charset val="134"/>
    </font>
    <font>
      <b/>
      <sz val="11"/>
      <color rgb="FF0033CC"/>
      <name val="Calibri"/>
      <charset val="134"/>
      <scheme val="minor"/>
    </font>
    <font>
      <b/>
      <sz val="11"/>
      <name val="Calibri"/>
      <charset val="134"/>
      <scheme val="minor"/>
    </font>
    <font>
      <sz val="18"/>
      <color theme="1"/>
      <name val="Calibri"/>
      <charset val="134"/>
      <scheme val="minor"/>
    </font>
    <font>
      <b/>
      <sz val="18"/>
      <color rgb="FFFF0000"/>
      <name val="Calibri"/>
      <charset val="134"/>
    </font>
    <font>
      <sz val="18"/>
      <color theme="1"/>
      <name val="Calibri"/>
      <charset val="134"/>
    </font>
    <font>
      <b/>
      <sz val="11"/>
      <color rgb="FF000000"/>
      <name val="Calibri"/>
      <charset val="134"/>
    </font>
    <font>
      <sz val="12"/>
      <color theme="1"/>
      <name val="Calibri"/>
      <charset val="134"/>
      <scheme val="minor"/>
    </font>
    <font>
      <sz val="11"/>
      <color rgb="FF800080"/>
      <name val="Calibri"/>
      <charset val="134"/>
    </font>
    <font>
      <b/>
      <sz val="11"/>
      <color theme="1"/>
      <name val="Calibri"/>
      <charset val="134"/>
      <scheme val="minor"/>
    </font>
    <font>
      <b/>
      <sz val="12"/>
      <color theme="1"/>
      <name val="Calibri"/>
      <charset val="134"/>
      <scheme val="minor"/>
    </font>
    <font>
      <b/>
      <sz val="10"/>
      <color theme="1"/>
      <name val="Calibri"/>
      <charset val="134"/>
      <scheme val="minor"/>
    </font>
    <font>
      <b/>
      <sz val="9"/>
      <name val="Verdana"/>
      <charset val="134"/>
    </font>
    <font>
      <b/>
      <sz val="10"/>
      <name val="Calibri"/>
      <charset val="134"/>
      <scheme val="minor"/>
    </font>
    <font>
      <sz val="10"/>
      <name val="Calibri"/>
      <charset val="134"/>
      <scheme val="minor"/>
    </font>
    <font>
      <sz val="10"/>
      <color theme="1"/>
      <name val="Calibri"/>
      <charset val="134"/>
      <scheme val="minor"/>
    </font>
    <font>
      <b/>
      <sz val="14"/>
      <color rgb="FFFF0000"/>
      <name val="Calibri"/>
      <charset val="134"/>
      <scheme val="minor"/>
    </font>
    <font>
      <b/>
      <sz val="12"/>
      <color rgb="FFFFFFFF"/>
      <name val="Calibri"/>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sz val="9"/>
      <name val="Verdana"/>
      <charset val="134"/>
    </font>
    <font>
      <sz val="9"/>
      <color rgb="FFFF0000"/>
      <name val="Arial"/>
      <charset val="134"/>
    </font>
    <font>
      <b/>
      <i/>
      <sz val="11"/>
      <color theme="1"/>
      <name val="Calibri"/>
      <charset val="134"/>
    </font>
    <font>
      <sz val="11"/>
      <color rgb="FFFF0000"/>
      <name val="Calibri"/>
      <charset val="134"/>
    </font>
    <font>
      <i/>
      <sz val="8"/>
      <color theme="1"/>
      <name val="Calibri"/>
      <charset val="134"/>
    </font>
    <font>
      <b/>
      <sz val="9"/>
      <name val="Arial"/>
      <charset val="134"/>
    </font>
    <font>
      <sz val="9"/>
      <name val="Arial"/>
      <charset val="134"/>
    </font>
  </fonts>
  <fills count="47">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4C6E7"/>
        <bgColor rgb="FFB4C6E7"/>
      </patternFill>
    </fill>
    <fill>
      <patternFill patternType="solid">
        <fgColor rgb="FFD9E2F3"/>
        <bgColor rgb="FFD9E2F3"/>
      </patternFill>
    </fill>
    <fill>
      <patternFill patternType="solid">
        <fgColor theme="8" tint="0.599993896298105"/>
        <bgColor indexed="64"/>
      </patternFill>
    </fill>
    <fill>
      <patternFill patternType="solid">
        <fgColor theme="9" tint="0.399914548173467"/>
        <bgColor indexed="64"/>
      </patternFill>
    </fill>
    <fill>
      <patternFill patternType="solid">
        <fgColor rgb="FFFFFF00"/>
        <bgColor indexed="64"/>
      </patternFill>
    </fill>
    <fill>
      <patternFill patternType="solid">
        <fgColor theme="0"/>
        <bgColor theme="0"/>
      </patternFill>
    </fill>
    <fill>
      <patternFill patternType="solid">
        <fgColor theme="4" tint="0.799981688894314"/>
        <bgColor indexed="64"/>
      </patternFill>
    </fill>
    <fill>
      <patternFill patternType="solid">
        <fgColor rgb="FFFFFF00"/>
        <bgColor rgb="FFFFFFFF"/>
      </patternFill>
    </fill>
    <fill>
      <patternFill patternType="solid">
        <fgColor theme="4" tint="0.599993896298105"/>
        <bgColor rgb="FFFFFFFF"/>
      </patternFill>
    </fill>
    <fill>
      <patternFill patternType="solid">
        <fgColor theme="9" tint="0.399945066682943"/>
        <bgColor indexed="64"/>
      </patternFill>
    </fill>
    <fill>
      <patternFill patternType="solid">
        <fgColor theme="9" tint="0.399945066682943"/>
        <bgColor rgb="FFFFFFFF"/>
      </patternFill>
    </fill>
    <fill>
      <patternFill patternType="solid">
        <fgColor theme="0" tint="-0.149998474074526"/>
        <bgColor indexed="64"/>
      </patternFill>
    </fill>
    <fill>
      <patternFill patternType="solid">
        <fgColor theme="4" tint="0.599993896298105"/>
        <bgColor indexed="64"/>
      </patternFill>
    </fill>
    <fill>
      <patternFill patternType="solid">
        <fgColor theme="0"/>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rgb="FF000000"/>
      </bottom>
      <diagonal/>
    </border>
    <border>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style="medium">
        <color auto="1"/>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right/>
      <top style="thin">
        <color rgb="FF000000"/>
      </top>
      <bottom style="medium">
        <color auto="1"/>
      </bottom>
      <diagonal/>
    </border>
    <border>
      <left/>
      <right style="medium">
        <color auto="1"/>
      </right>
      <top style="medium">
        <color auto="1"/>
      </top>
      <bottom style="thin">
        <color rgb="FF000000"/>
      </bottom>
      <diagonal/>
    </border>
    <border>
      <left/>
      <right style="medium">
        <color auto="1"/>
      </right>
      <top style="thin">
        <color rgb="FF000000"/>
      </top>
      <bottom style="medium">
        <color auto="1"/>
      </bottom>
      <diagonal/>
    </border>
    <border>
      <left style="medium">
        <color auto="1"/>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176" fontId="0" fillId="0" borderId="0" applyFont="0" applyFill="0" applyBorder="0" applyAlignment="0" applyProtection="0"/>
    <xf numFmtId="177" fontId="29" fillId="0" borderId="0" applyFont="0" applyFill="0" applyBorder="0" applyAlignment="0" applyProtection="0">
      <alignment vertical="center"/>
    </xf>
    <xf numFmtId="9" fontId="0" fillId="0" borderId="0" applyFont="0" applyFill="0" applyBorder="0" applyAlignment="0" applyProtection="0"/>
    <xf numFmtId="178" fontId="29" fillId="0" borderId="0" applyFont="0" applyFill="0" applyBorder="0" applyAlignment="0" applyProtection="0">
      <alignment vertical="center"/>
    </xf>
    <xf numFmtId="179" fontId="29"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9" fillId="19" borderId="38"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39" applyNumberFormat="0" applyFill="0" applyAlignment="0" applyProtection="0">
      <alignment vertical="center"/>
    </xf>
    <xf numFmtId="0" fontId="38" fillId="0" borderId="39" applyNumberFormat="0" applyFill="0" applyAlignment="0" applyProtection="0">
      <alignment vertical="center"/>
    </xf>
    <xf numFmtId="0" fontId="39" fillId="0" borderId="40" applyNumberFormat="0" applyFill="0" applyAlignment="0" applyProtection="0">
      <alignment vertical="center"/>
    </xf>
    <xf numFmtId="0" fontId="39" fillId="0" borderId="0" applyNumberFormat="0" applyFill="0" applyBorder="0" applyAlignment="0" applyProtection="0">
      <alignment vertical="center"/>
    </xf>
    <xf numFmtId="0" fontId="40" fillId="20" borderId="41" applyNumberFormat="0" applyAlignment="0" applyProtection="0">
      <alignment vertical="center"/>
    </xf>
    <xf numFmtId="0" fontId="41" fillId="21" borderId="42" applyNumberFormat="0" applyAlignment="0" applyProtection="0">
      <alignment vertical="center"/>
    </xf>
    <xf numFmtId="0" fontId="42" fillId="21" borderId="41" applyNumberFormat="0" applyAlignment="0" applyProtection="0">
      <alignment vertical="center"/>
    </xf>
    <xf numFmtId="0" fontId="43" fillId="22" borderId="43" applyNumberFormat="0" applyAlignment="0" applyProtection="0">
      <alignment vertical="center"/>
    </xf>
    <xf numFmtId="0" fontId="44" fillId="0" borderId="44" applyNumberFormat="0" applyFill="0" applyAlignment="0" applyProtection="0">
      <alignment vertical="center"/>
    </xf>
    <xf numFmtId="0" fontId="45" fillId="0" borderId="45" applyNumberFormat="0" applyFill="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50" fillId="10" borderId="0" applyNumberFormat="0" applyBorder="0" applyAlignment="0" applyProtection="0">
      <alignment vertical="center"/>
    </xf>
    <xf numFmtId="0" fontId="50" fillId="1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49" fillId="36" borderId="0" applyNumberFormat="0" applyBorder="0" applyAlignment="0" applyProtection="0">
      <alignment vertical="center"/>
    </xf>
    <xf numFmtId="0" fontId="50" fillId="37" borderId="0" applyNumberFormat="0" applyBorder="0" applyAlignment="0" applyProtection="0">
      <alignment vertical="center"/>
    </xf>
    <xf numFmtId="0" fontId="50" fillId="38" borderId="0" applyNumberFormat="0" applyBorder="0" applyAlignment="0" applyProtection="0">
      <alignment vertical="center"/>
    </xf>
    <xf numFmtId="0" fontId="49" fillId="39" borderId="0" applyNumberFormat="0" applyBorder="0" applyAlignment="0" applyProtection="0">
      <alignment vertical="center"/>
    </xf>
    <xf numFmtId="0" fontId="49" fillId="40" borderId="0" applyNumberFormat="0" applyBorder="0" applyAlignment="0" applyProtection="0">
      <alignment vertical="center"/>
    </xf>
    <xf numFmtId="0" fontId="50" fillId="41" borderId="0" applyNumberFormat="0" applyBorder="0" applyAlignment="0" applyProtection="0">
      <alignment vertical="center"/>
    </xf>
    <xf numFmtId="0" fontId="50" fillId="6" borderId="0" applyNumberFormat="0" applyBorder="0" applyAlignment="0" applyProtection="0">
      <alignment vertical="center"/>
    </xf>
    <xf numFmtId="0" fontId="49" fillId="42" borderId="0" applyNumberFormat="0" applyBorder="0" applyAlignment="0" applyProtection="0">
      <alignment vertical="center"/>
    </xf>
    <xf numFmtId="0" fontId="49" fillId="43" borderId="0" applyNumberFormat="0" applyBorder="0" applyAlignment="0" applyProtection="0">
      <alignment vertical="center"/>
    </xf>
    <xf numFmtId="0" fontId="50" fillId="44" borderId="0" applyNumberFormat="0" applyBorder="0" applyAlignment="0" applyProtection="0">
      <alignment vertical="center"/>
    </xf>
    <xf numFmtId="0" fontId="50" fillId="45" borderId="0" applyNumberFormat="0" applyBorder="0" applyAlignment="0" applyProtection="0">
      <alignment vertical="center"/>
    </xf>
    <xf numFmtId="0" fontId="49" fillId="46" borderId="0" applyNumberFormat="0" applyBorder="0" applyAlignment="0" applyProtection="0">
      <alignment vertical="center"/>
    </xf>
    <xf numFmtId="177" fontId="0" fillId="0" borderId="0" applyFont="0" applyFill="0" applyBorder="0" applyAlignment="0" applyProtection="0"/>
    <xf numFmtId="180" fontId="51" fillId="0" borderId="0" applyFont="0" applyFill="0" applyBorder="0" applyAlignment="0" applyProtection="0"/>
    <xf numFmtId="181" fontId="52" fillId="0" borderId="0" applyFont="0" applyFill="0" applyBorder="0" applyAlignment="0" applyProtection="0"/>
    <xf numFmtId="0" fontId="51" fillId="0" borderId="0"/>
    <xf numFmtId="0" fontId="0" fillId="0" borderId="0"/>
    <xf numFmtId="0" fontId="52" fillId="0" borderId="0"/>
    <xf numFmtId="0" fontId="0" fillId="0" borderId="0"/>
    <xf numFmtId="9" fontId="0" fillId="0" borderId="0" applyFont="0" applyFill="0" applyBorder="0" applyAlignment="0" applyProtection="0"/>
  </cellStyleXfs>
  <cellXfs count="366">
    <xf numFmtId="0" fontId="0" fillId="0" borderId="0" xfId="0"/>
    <xf numFmtId="0" fontId="0" fillId="0" borderId="0" xfId="0" applyAlignment="1">
      <alignment horizontal="center" vertical="center"/>
    </xf>
    <xf numFmtId="0" fontId="1" fillId="0" borderId="0" xfId="0" applyFont="1" applyAlignment="1">
      <alignment horizontal="center"/>
    </xf>
    <xf numFmtId="0" fontId="2" fillId="2" borderId="0" xfId="0" applyFont="1" applyFill="1" applyAlignment="1">
      <alignment vertic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shrinkToFit="1" readingOrder="1"/>
    </xf>
    <xf numFmtId="0" fontId="6" fillId="0" borderId="0" xfId="0" applyFont="1" applyAlignment="1">
      <alignment horizontal="center" vertical="center" wrapText="1"/>
    </xf>
    <xf numFmtId="0" fontId="5" fillId="0" borderId="0" xfId="0" applyFont="1" applyAlignment="1">
      <alignment horizontal="center"/>
    </xf>
    <xf numFmtId="0" fontId="5" fillId="0" borderId="0" xfId="0" applyFont="1"/>
    <xf numFmtId="0" fontId="2" fillId="2" borderId="0" xfId="0" applyFont="1" applyFill="1" applyAlignment="1">
      <alignment horizontal="center" vertical="center"/>
    </xf>
    <xf numFmtId="0" fontId="7" fillId="3" borderId="1" xfId="0" applyFont="1" applyFill="1" applyBorder="1" applyAlignment="1">
      <alignment horizontal="center"/>
    </xf>
    <xf numFmtId="0" fontId="8" fillId="0" borderId="2" xfId="0" applyFont="1" applyBorder="1"/>
    <xf numFmtId="0" fontId="8" fillId="0" borderId="3" xfId="0" applyFont="1" applyBorder="1"/>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3" fontId="2" fillId="0" borderId="5" xfId="0" applyNumberFormat="1" applyFont="1" applyBorder="1" applyAlignment="1">
      <alignment horizontal="center" vertical="center" wrapText="1"/>
    </xf>
    <xf numFmtId="182" fontId="2" fillId="2" borderId="5" xfId="0" applyNumberFormat="1" applyFont="1" applyFill="1" applyBorder="1" applyAlignment="1">
      <alignment horizontal="center" vertical="center"/>
    </xf>
    <xf numFmtId="182" fontId="2" fillId="2" borderId="6" xfId="0" applyNumberFormat="1" applyFont="1" applyFill="1" applyBorder="1" applyAlignment="1">
      <alignment horizontal="center" vertical="center"/>
    </xf>
    <xf numFmtId="3" fontId="10" fillId="2" borderId="5"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182" fontId="2" fillId="2" borderId="0" xfId="0" applyNumberFormat="1" applyFont="1" applyFill="1" applyAlignment="1">
      <alignment vertical="center"/>
    </xf>
    <xf numFmtId="182" fontId="0" fillId="0" borderId="5" xfId="0" applyNumberFormat="1" applyBorder="1" applyAlignment="1">
      <alignment horizontal="center" vertical="center"/>
    </xf>
    <xf numFmtId="0" fontId="2" fillId="0" borderId="5" xfId="0" applyFont="1" applyBorder="1" applyAlignment="1">
      <alignment horizontal="left"/>
    </xf>
    <xf numFmtId="0" fontId="11" fillId="0" borderId="5" xfId="0" applyFont="1" applyBorder="1" applyAlignment="1">
      <alignment horizontal="left" wrapText="1"/>
    </xf>
    <xf numFmtId="0" fontId="9" fillId="4" borderId="7" xfId="0" applyFont="1" applyFill="1" applyBorder="1" applyAlignment="1">
      <alignment horizontal="center" vertical="center" wrapText="1"/>
    </xf>
    <xf numFmtId="0" fontId="8" fillId="0" borderId="8" xfId="0" applyFont="1" applyBorder="1"/>
    <xf numFmtId="3" fontId="9" fillId="4" borderId="8" xfId="0" applyNumberFormat="1" applyFont="1" applyFill="1" applyBorder="1" applyAlignment="1">
      <alignment horizontal="center" vertical="center" wrapText="1"/>
    </xf>
    <xf numFmtId="182" fontId="9" fillId="4" borderId="8" xfId="0" applyNumberFormat="1" applyFont="1" applyFill="1" applyBorder="1" applyAlignment="1">
      <alignment horizontal="center" vertical="center" wrapText="1"/>
    </xf>
    <xf numFmtId="182" fontId="9" fillId="4" borderId="9" xfId="0" applyNumberFormat="1" applyFont="1" applyFill="1" applyBorder="1" applyAlignment="1">
      <alignment horizontal="center" vertical="center" wrapText="1"/>
    </xf>
    <xf numFmtId="182" fontId="2" fillId="2" borderId="0" xfId="0" applyNumberFormat="1" applyFont="1" applyFill="1" applyAlignment="1">
      <alignment horizontal="center" vertical="center"/>
    </xf>
    <xf numFmtId="0" fontId="2" fillId="0" borderId="0" xfId="0" applyFont="1" applyAlignment="1">
      <alignment horizontal="center"/>
    </xf>
    <xf numFmtId="0" fontId="0" fillId="0" borderId="0" xfId="55"/>
    <xf numFmtId="0" fontId="0" fillId="0" borderId="0" xfId="55" applyAlignment="1">
      <alignment wrapText="1"/>
    </xf>
    <xf numFmtId="0" fontId="12" fillId="0" borderId="0" xfId="55" applyFont="1" applyAlignment="1">
      <alignment horizontal="center" wrapText="1"/>
    </xf>
    <xf numFmtId="0" fontId="2" fillId="0" borderId="0" xfId="55" applyFont="1"/>
    <xf numFmtId="0" fontId="12" fillId="0" borderId="0" xfId="55" applyFont="1" applyAlignment="1">
      <alignment horizontal="center"/>
    </xf>
    <xf numFmtId="0" fontId="2" fillId="0" borderId="0" xfId="55" applyFont="1" applyAlignment="1">
      <alignment wrapText="1"/>
    </xf>
    <xf numFmtId="0" fontId="11" fillId="0" borderId="0" xfId="55" applyFont="1" applyAlignment="1">
      <alignment horizontal="center" vertical="center" shrinkToFit="1" readingOrder="1"/>
    </xf>
    <xf numFmtId="0" fontId="9" fillId="0" borderId="0" xfId="55" applyFont="1" applyAlignment="1">
      <alignment horizontal="left" vertical="center" wrapText="1"/>
    </xf>
    <xf numFmtId="0" fontId="9" fillId="2" borderId="0" xfId="55" applyFont="1" applyFill="1" applyAlignment="1">
      <alignment horizontal="center" vertical="center" wrapText="1"/>
    </xf>
    <xf numFmtId="0" fontId="8" fillId="0" borderId="0" xfId="55" applyFont="1"/>
    <xf numFmtId="0" fontId="9" fillId="5" borderId="10" xfId="55" applyFont="1" applyFill="1" applyBorder="1" applyAlignment="1">
      <alignment horizontal="left" vertical="center" wrapText="1"/>
    </xf>
    <xf numFmtId="0" fontId="8" fillId="0" borderId="11" xfId="55" applyFont="1" applyBorder="1"/>
    <xf numFmtId="0" fontId="9" fillId="5" borderId="12" xfId="55" applyFont="1" applyFill="1" applyBorder="1" applyAlignment="1">
      <alignment horizontal="center" vertical="center" wrapText="1"/>
    </xf>
    <xf numFmtId="0" fontId="9" fillId="5" borderId="13" xfId="55" applyFont="1" applyFill="1" applyBorder="1" applyAlignment="1">
      <alignment horizontal="center" vertical="center" wrapText="1"/>
    </xf>
    <xf numFmtId="0" fontId="2" fillId="2" borderId="14" xfId="55" applyFont="1" applyFill="1" applyBorder="1" applyAlignment="1">
      <alignment horizontal="center" vertical="center"/>
    </xf>
    <xf numFmtId="0" fontId="8" fillId="0" borderId="15" xfId="55" applyFont="1" applyBorder="1"/>
    <xf numFmtId="0" fontId="8" fillId="0" borderId="16" xfId="55" applyFont="1" applyBorder="1" applyAlignment="1">
      <alignment horizontal="center" wrapText="1"/>
    </xf>
    <xf numFmtId="0" fontId="8" fillId="0" borderId="17" xfId="55" applyFont="1" applyBorder="1" applyAlignment="1">
      <alignment horizontal="center" wrapText="1"/>
    </xf>
    <xf numFmtId="0" fontId="2" fillId="2" borderId="0" xfId="55" applyFont="1" applyFill="1" applyAlignment="1">
      <alignment vertical="center"/>
    </xf>
    <xf numFmtId="0" fontId="13" fillId="2" borderId="0" xfId="55" applyFont="1" applyFill="1" applyAlignment="1">
      <alignment horizontal="left" vertical="center" wrapText="1"/>
    </xf>
    <xf numFmtId="0" fontId="13" fillId="2" borderId="0" xfId="55" applyFont="1" applyFill="1" applyAlignment="1">
      <alignment horizontal="center" vertical="center"/>
    </xf>
    <xf numFmtId="0" fontId="14" fillId="0" borderId="0" xfId="55" applyFont="1" applyAlignment="1">
      <alignment horizontal="center" vertical="center" wrapText="1"/>
    </xf>
    <xf numFmtId="0" fontId="11" fillId="0" borderId="0" xfId="55" applyFont="1" applyAlignment="1">
      <alignment horizontal="center" vertical="center" wrapText="1"/>
    </xf>
    <xf numFmtId="0" fontId="2" fillId="0" borderId="0" xfId="55" applyFont="1" applyAlignment="1">
      <alignment vertical="center"/>
    </xf>
    <xf numFmtId="2" fontId="9" fillId="2" borderId="0" xfId="55" applyNumberFormat="1" applyFont="1" applyFill="1" applyAlignment="1">
      <alignment horizontal="center" vertical="center"/>
    </xf>
    <xf numFmtId="0" fontId="9" fillId="5" borderId="1" xfId="55" applyFont="1" applyFill="1" applyBorder="1" applyAlignment="1">
      <alignment horizontal="center" vertical="center" wrapText="1"/>
    </xf>
    <xf numFmtId="0" fontId="9" fillId="5" borderId="2" xfId="55" applyFont="1" applyFill="1" applyBorder="1" applyAlignment="1">
      <alignment horizontal="center" vertical="center" wrapText="1"/>
    </xf>
    <xf numFmtId="0" fontId="9" fillId="5" borderId="2" xfId="55" applyFont="1" applyFill="1" applyBorder="1" applyAlignment="1">
      <alignment vertical="center"/>
    </xf>
    <xf numFmtId="0" fontId="9" fillId="5" borderId="3" xfId="55" applyFont="1" applyFill="1" applyBorder="1" applyAlignment="1">
      <alignment vertical="center" wrapText="1"/>
    </xf>
    <xf numFmtId="0" fontId="9" fillId="0" borderId="4" xfId="55" applyFont="1" applyBorder="1" applyAlignment="1">
      <alignment horizontal="center" vertical="center"/>
    </xf>
    <xf numFmtId="0" fontId="9" fillId="0" borderId="5" xfId="55" applyFont="1" applyBorder="1" applyAlignment="1">
      <alignment horizontal="left" vertical="center" wrapText="1"/>
    </xf>
    <xf numFmtId="0" fontId="9" fillId="0" borderId="5" xfId="55" applyFont="1" applyBorder="1" applyAlignment="1">
      <alignment horizontal="center" vertical="center" wrapText="1"/>
    </xf>
    <xf numFmtId="183" fontId="2" fillId="0" borderId="6" xfId="55" applyNumberFormat="1" applyFont="1" applyBorder="1"/>
    <xf numFmtId="0" fontId="2" fillId="0" borderId="4" xfId="55" applyFont="1" applyBorder="1" applyAlignment="1">
      <alignment horizontal="center" vertical="center"/>
    </xf>
    <xf numFmtId="0" fontId="2" fillId="0" borderId="5" xfId="55" applyFont="1" applyBorder="1" applyAlignment="1">
      <alignment horizontal="left" vertical="center" wrapText="1"/>
    </xf>
    <xf numFmtId="10" fontId="2" fillId="2" borderId="5" xfId="56" applyNumberFormat="1" applyFont="1" applyFill="1" applyBorder="1" applyAlignment="1">
      <alignment horizontal="center" vertical="center"/>
    </xf>
    <xf numFmtId="0" fontId="15" fillId="6" borderId="5" xfId="52" applyFont="1" applyFill="1" applyBorder="1" applyAlignment="1">
      <alignment vertical="center" wrapText="1"/>
    </xf>
    <xf numFmtId="0" fontId="16" fillId="7" borderId="5" xfId="55" applyFont="1" applyFill="1" applyBorder="1" applyAlignment="1">
      <alignment horizontal="center" vertical="center"/>
    </xf>
    <xf numFmtId="0" fontId="2" fillId="2" borderId="5" xfId="55" applyFont="1" applyFill="1" applyBorder="1" applyAlignment="1">
      <alignment horizontal="center" vertical="center"/>
    </xf>
    <xf numFmtId="0" fontId="2" fillId="0" borderId="6" xfId="55" applyFont="1" applyBorder="1"/>
    <xf numFmtId="9" fontId="2" fillId="0" borderId="5" xfId="56" applyFont="1" applyBorder="1" applyAlignment="1">
      <alignment horizontal="center" vertical="center"/>
    </xf>
    <xf numFmtId="0" fontId="2" fillId="0" borderId="7" xfId="55" applyFont="1" applyBorder="1" applyAlignment="1">
      <alignment horizontal="center" vertical="center"/>
    </xf>
    <xf numFmtId="0" fontId="9" fillId="0" borderId="8" xfId="55" applyFont="1" applyBorder="1" applyAlignment="1">
      <alignment horizontal="left" vertical="center" wrapText="1"/>
    </xf>
    <xf numFmtId="10" fontId="9" fillId="2" borderId="8" xfId="56" applyNumberFormat="1" applyFont="1" applyFill="1" applyBorder="1" applyAlignment="1">
      <alignment horizontal="center" vertical="center"/>
    </xf>
    <xf numFmtId="183" fontId="9" fillId="0" borderId="9" xfId="55" applyNumberFormat="1" applyFont="1" applyBorder="1"/>
    <xf numFmtId="0" fontId="2" fillId="2" borderId="0" xfId="55" applyFont="1" applyFill="1" applyAlignment="1">
      <alignment vertical="center" wrapText="1"/>
    </xf>
    <xf numFmtId="0" fontId="17" fillId="8" borderId="0" xfId="0" applyFont="1" applyFill="1"/>
    <xf numFmtId="0" fontId="0" fillId="0" borderId="0" xfId="0" applyAlignment="1">
      <alignment wrapText="1"/>
    </xf>
    <xf numFmtId="0" fontId="12" fillId="0" borderId="0" xfId="0" applyFont="1" applyAlignment="1">
      <alignment horizontal="center" wrapText="1"/>
    </xf>
    <xf numFmtId="0" fontId="2" fillId="0" borderId="0" xfId="0" applyFont="1"/>
    <xf numFmtId="0" fontId="12" fillId="0" borderId="0" xfId="0" applyFont="1" applyAlignment="1">
      <alignment horizontal="center"/>
    </xf>
    <xf numFmtId="0" fontId="2" fillId="0" borderId="0" xfId="0" applyFont="1" applyAlignment="1">
      <alignment wrapText="1"/>
    </xf>
    <xf numFmtId="0" fontId="18" fillId="8" borderId="0" xfId="0" applyFont="1" applyFill="1" applyAlignment="1">
      <alignment horizontal="center" vertical="center" shrinkToFit="1" readingOrder="1"/>
    </xf>
    <xf numFmtId="0" fontId="19" fillId="8" borderId="0" xfId="0" applyFont="1" applyFill="1"/>
    <xf numFmtId="0" fontId="9" fillId="0" borderId="0" xfId="0" applyFont="1" applyAlignment="1">
      <alignment horizontal="left" vertical="center" wrapText="1"/>
    </xf>
    <xf numFmtId="0" fontId="9" fillId="2" borderId="0" xfId="0" applyFont="1" applyFill="1" applyAlignment="1">
      <alignment horizontal="center" vertical="center" wrapText="1"/>
    </xf>
    <xf numFmtId="0" fontId="8" fillId="0" borderId="0" xfId="0" applyFont="1"/>
    <xf numFmtId="0" fontId="9" fillId="5" borderId="10" xfId="0" applyFont="1" applyFill="1" applyBorder="1" applyAlignment="1">
      <alignment horizontal="left" vertical="center" wrapText="1"/>
    </xf>
    <xf numFmtId="0" fontId="8" fillId="0" borderId="11" xfId="0" applyFont="1" applyBorder="1"/>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2" fillId="2" borderId="14" xfId="0" applyFont="1" applyFill="1" applyBorder="1" applyAlignment="1">
      <alignment horizontal="center" vertical="center"/>
    </xf>
    <xf numFmtId="0" fontId="8" fillId="0" borderId="15" xfId="0" applyFont="1" applyBorder="1"/>
    <xf numFmtId="0" fontId="8" fillId="0" borderId="16" xfId="0" applyFont="1" applyBorder="1" applyAlignment="1">
      <alignment horizontal="center" wrapText="1"/>
    </xf>
    <xf numFmtId="0" fontId="8" fillId="0" borderId="17" xfId="0" applyFont="1" applyBorder="1" applyAlignment="1">
      <alignment horizontal="center" wrapText="1"/>
    </xf>
    <xf numFmtId="0" fontId="8" fillId="0" borderId="19" xfId="0" applyFont="1" applyBorder="1" applyAlignment="1">
      <alignment horizont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xf>
    <xf numFmtId="0" fontId="2" fillId="5" borderId="10" xfId="0" applyFont="1" applyFill="1" applyBorder="1" applyAlignment="1">
      <alignment horizontal="left" vertical="center"/>
    </xf>
    <xf numFmtId="0" fontId="8" fillId="0" borderId="13" xfId="0" applyFont="1" applyBorder="1"/>
    <xf numFmtId="0" fontId="8" fillId="0" borderId="18" xfId="0" applyFont="1" applyBorder="1"/>
    <xf numFmtId="0" fontId="10" fillId="9" borderId="20" xfId="0" applyFont="1" applyFill="1" applyBorder="1" applyAlignment="1">
      <alignment horizontal="left" vertical="center" wrapText="1"/>
    </xf>
    <xf numFmtId="0" fontId="8" fillId="0" borderId="21" xfId="0" applyFont="1" applyBorder="1"/>
    <xf numFmtId="0" fontId="8" fillId="0" borderId="22" xfId="0" applyFont="1" applyBorder="1" applyAlignment="1">
      <alignment horizontal="center" wrapText="1"/>
    </xf>
    <xf numFmtId="0" fontId="8" fillId="0" borderId="23" xfId="0" applyFont="1" applyBorder="1" applyAlignment="1">
      <alignment horizontal="center" wrapText="1"/>
    </xf>
    <xf numFmtId="0" fontId="8" fillId="0" borderId="24" xfId="0" applyFont="1" applyBorder="1" applyAlignment="1">
      <alignment horizontal="center" wrapText="1"/>
    </xf>
    <xf numFmtId="0" fontId="20" fillId="9" borderId="20" xfId="0" applyFont="1" applyFill="1" applyBorder="1" applyAlignment="1">
      <alignment horizontal="left" vertical="center" wrapText="1"/>
    </xf>
    <xf numFmtId="0" fontId="10" fillId="9" borderId="14" xfId="0" applyFont="1" applyFill="1" applyBorder="1" applyAlignment="1">
      <alignment horizontal="left" vertical="center" wrapText="1"/>
    </xf>
    <xf numFmtId="0" fontId="9" fillId="5" borderId="1" xfId="0" applyFont="1" applyFill="1" applyBorder="1" applyAlignment="1">
      <alignment horizontal="center" vertical="center"/>
    </xf>
    <xf numFmtId="0" fontId="9" fillId="9" borderId="0" xfId="0" applyFont="1" applyFill="1" applyAlignment="1">
      <alignment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2" fillId="2" borderId="4" xfId="0" applyFont="1" applyFill="1" applyBorder="1" applyAlignment="1">
      <alignment vertical="center"/>
    </xf>
    <xf numFmtId="0" fontId="21" fillId="0" borderId="5" xfId="0" applyFont="1" applyBorder="1" applyAlignment="1">
      <alignment horizontal="center" vertical="center"/>
    </xf>
    <xf numFmtId="182" fontId="21" fillId="0" borderId="5" xfId="0" applyNumberFormat="1" applyFont="1" applyBorder="1" applyAlignment="1">
      <alignment horizontal="center"/>
    </xf>
    <xf numFmtId="182" fontId="9" fillId="2" borderId="6" xfId="0" applyNumberFormat="1" applyFont="1" applyFill="1" applyBorder="1" applyAlignment="1">
      <alignment horizontal="center" vertical="center"/>
    </xf>
    <xf numFmtId="0" fontId="2" fillId="0" borderId="5" xfId="0" applyFont="1" applyBorder="1" applyAlignment="1">
      <alignment horizontal="center" vertical="center" wrapText="1"/>
    </xf>
    <xf numFmtId="0" fontId="2" fillId="2" borderId="7" xfId="0" applyFont="1" applyFill="1" applyBorder="1" applyAlignment="1">
      <alignment vertical="center"/>
    </xf>
    <xf numFmtId="0" fontId="2" fillId="0" borderId="8" xfId="0" applyFont="1" applyBorder="1" applyAlignment="1">
      <alignment horizontal="left"/>
    </xf>
    <xf numFmtId="0" fontId="2" fillId="0" borderId="8" xfId="0" applyFont="1" applyBorder="1" applyAlignment="1">
      <alignment horizontal="center"/>
    </xf>
    <xf numFmtId="182" fontId="21" fillId="0" borderId="8" xfId="0" applyNumberFormat="1" applyFont="1" applyBorder="1" applyAlignment="1">
      <alignment horizontal="center"/>
    </xf>
    <xf numFmtId="182" fontId="9" fillId="2" borderId="9" xfId="0" applyNumberFormat="1" applyFont="1" applyFill="1" applyBorder="1" applyAlignment="1">
      <alignment horizontal="center" vertical="center"/>
    </xf>
    <xf numFmtId="0" fontId="2" fillId="2" borderId="0" xfId="0" applyFont="1" applyFill="1" applyAlignment="1">
      <alignment vertical="center" wrapText="1"/>
    </xf>
    <xf numFmtId="0" fontId="9" fillId="10" borderId="2"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0" borderId="5" xfId="0" applyFont="1" applyBorder="1" applyAlignment="1">
      <alignment horizontal="left" vertical="center"/>
    </xf>
    <xf numFmtId="0" fontId="8" fillId="0" borderId="5" xfId="0" applyFont="1" applyBorder="1"/>
    <xf numFmtId="0" fontId="9" fillId="0" borderId="5" xfId="0" applyFont="1" applyBorder="1" applyAlignment="1">
      <alignment vertical="center"/>
    </xf>
    <xf numFmtId="0" fontId="9" fillId="0" borderId="6" xfId="0" applyFont="1" applyBorder="1" applyAlignment="1">
      <alignment vertical="center"/>
    </xf>
    <xf numFmtId="0" fontId="2" fillId="2" borderId="4" xfId="0" applyFont="1" applyFill="1" applyBorder="1" applyAlignment="1">
      <alignment horizontal="center" vertical="center"/>
    </xf>
    <xf numFmtId="0" fontId="2" fillId="0" borderId="5" xfId="0" applyFont="1" applyBorder="1" applyAlignment="1">
      <alignment horizontal="left" vertical="center"/>
    </xf>
    <xf numFmtId="182" fontId="2" fillId="0" borderId="5" xfId="0" applyNumberFormat="1" applyFont="1" applyBorder="1"/>
    <xf numFmtId="182" fontId="2" fillId="0" borderId="6" xfId="0" applyNumberFormat="1" applyFont="1" applyBorder="1"/>
    <xf numFmtId="0" fontId="2" fillId="0" borderId="5" xfId="0" applyFont="1" applyBorder="1"/>
    <xf numFmtId="0" fontId="2" fillId="0" borderId="6" xfId="0" applyFont="1" applyBorder="1"/>
    <xf numFmtId="182" fontId="2" fillId="2" borderId="5" xfId="0" applyNumberFormat="1" applyFont="1" applyFill="1" applyBorder="1" applyAlignment="1">
      <alignment vertical="center"/>
    </xf>
    <xf numFmtId="0" fontId="2" fillId="9" borderId="5" xfId="0" applyFont="1" applyFill="1" applyBorder="1" applyAlignment="1">
      <alignment horizontal="left" vertical="center" wrapText="1"/>
    </xf>
    <xf numFmtId="0" fontId="9" fillId="0" borderId="8" xfId="0" applyFont="1" applyBorder="1" applyAlignment="1">
      <alignment horizontal="left" vertical="center"/>
    </xf>
    <xf numFmtId="184" fontId="9" fillId="0" borderId="8" xfId="0" applyNumberFormat="1" applyFont="1" applyBorder="1" applyAlignment="1">
      <alignment vertical="center"/>
    </xf>
    <xf numFmtId="184" fontId="9" fillId="0" borderId="9" xfId="0" applyNumberFormat="1" applyFont="1" applyBorder="1" applyAlignment="1">
      <alignment vertical="center"/>
    </xf>
    <xf numFmtId="0" fontId="9" fillId="0" borderId="0" xfId="0" applyFont="1" applyAlignment="1">
      <alignment horizontal="left" vertical="center"/>
    </xf>
    <xf numFmtId="184" fontId="9" fillId="0" borderId="0" xfId="0" applyNumberFormat="1" applyFont="1" applyAlignment="1">
      <alignment vertical="center"/>
    </xf>
    <xf numFmtId="0" fontId="2" fillId="0" borderId="0" xfId="0" applyFont="1" applyAlignment="1">
      <alignment horizontal="center" vertical="center"/>
    </xf>
    <xf numFmtId="0" fontId="9" fillId="5" borderId="1" xfId="0" applyFont="1" applyFill="1" applyBorder="1" applyAlignment="1">
      <alignment horizontal="left" vertical="center"/>
    </xf>
    <xf numFmtId="0" fontId="9" fillId="0" borderId="4" xfId="0" applyFont="1" applyBorder="1" applyAlignment="1">
      <alignment horizontal="left" vertical="center" wrapText="1"/>
    </xf>
    <xf numFmtId="0" fontId="8" fillId="0" borderId="5" xfId="0" applyFont="1" applyBorder="1" applyAlignment="1">
      <alignment wrapText="1"/>
    </xf>
    <xf numFmtId="0" fontId="2" fillId="0" borderId="5" xfId="0" applyFont="1" applyBorder="1" applyAlignment="1">
      <alignment vertical="center"/>
    </xf>
    <xf numFmtId="0" fontId="2" fillId="0" borderId="5" xfId="0" applyFont="1" applyBorder="1" applyAlignment="1">
      <alignment vertical="center" wrapText="1"/>
    </xf>
    <xf numFmtId="184" fontId="10" fillId="2" borderId="5" xfId="0" applyNumberFormat="1" applyFont="1" applyFill="1" applyBorder="1" applyAlignment="1">
      <alignment vertical="center"/>
    </xf>
    <xf numFmtId="184" fontId="10" fillId="2" borderId="6" xfId="0" applyNumberFormat="1" applyFont="1" applyFill="1" applyBorder="1" applyAlignment="1">
      <alignment vertical="center"/>
    </xf>
    <xf numFmtId="0" fontId="2" fillId="2" borderId="7" xfId="0" applyFont="1" applyFill="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vertical="center" wrapText="1"/>
    </xf>
    <xf numFmtId="184" fontId="9" fillId="2" borderId="8" xfId="0" applyNumberFormat="1" applyFont="1" applyFill="1" applyBorder="1" applyAlignment="1">
      <alignment vertical="center"/>
    </xf>
    <xf numFmtId="184" fontId="9" fillId="2" borderId="9" xfId="0" applyNumberFormat="1" applyFont="1" applyFill="1" applyBorder="1" applyAlignment="1">
      <alignment vertical="center"/>
    </xf>
    <xf numFmtId="0" fontId="2" fillId="2" borderId="25" xfId="0" applyFont="1" applyFill="1" applyBorder="1" applyAlignment="1">
      <alignment horizontal="center" vertical="center"/>
    </xf>
    <xf numFmtId="0" fontId="9" fillId="0" borderId="0" xfId="0" applyFont="1" applyAlignment="1">
      <alignment vertical="center"/>
    </xf>
    <xf numFmtId="0" fontId="9" fillId="0" borderId="0" xfId="0" applyFont="1" applyAlignment="1">
      <alignment vertical="center" wrapText="1"/>
    </xf>
    <xf numFmtId="0" fontId="9" fillId="0" borderId="26" xfId="0" applyFont="1" applyBorder="1" applyAlignment="1">
      <alignment vertical="center"/>
    </xf>
    <xf numFmtId="184" fontId="9" fillId="2" borderId="27" xfId="0" applyNumberFormat="1" applyFont="1" applyFill="1" applyBorder="1" applyAlignment="1">
      <alignment vertical="center"/>
    </xf>
    <xf numFmtId="184" fontId="9" fillId="2" borderId="26" xfId="0" applyNumberFormat="1" applyFont="1" applyFill="1" applyBorder="1" applyAlignment="1">
      <alignment vertical="center"/>
    </xf>
    <xf numFmtId="184" fontId="9" fillId="2" borderId="28" xfId="0" applyNumberFormat="1" applyFont="1" applyFill="1" applyBorder="1" applyAlignment="1">
      <alignment vertical="center"/>
    </xf>
    <xf numFmtId="0" fontId="11" fillId="8" borderId="5" xfId="0" applyFont="1" applyFill="1" applyBorder="1" applyAlignment="1">
      <alignment horizontal="center" vertical="center"/>
    </xf>
    <xf numFmtId="0" fontId="11" fillId="8" borderId="5" xfId="0" applyFont="1" applyFill="1" applyBorder="1" applyAlignment="1">
      <alignment vertical="center" wrapText="1"/>
    </xf>
    <xf numFmtId="185" fontId="2" fillId="2" borderId="5" xfId="0" applyNumberFormat="1" applyFont="1" applyFill="1" applyBorder="1" applyAlignment="1">
      <alignment horizontal="right" vertical="center"/>
    </xf>
    <xf numFmtId="185" fontId="2" fillId="0" borderId="5" xfId="0" applyNumberFormat="1" applyFont="1" applyBorder="1" applyAlignment="1">
      <alignment horizontal="right"/>
    </xf>
    <xf numFmtId="0" fontId="9" fillId="0" borderId="0" xfId="0" applyFont="1" applyFill="1" applyAlignment="1">
      <alignment horizontal="left" vertical="center" wrapText="1"/>
    </xf>
    <xf numFmtId="0" fontId="11" fillId="8" borderId="5" xfId="0" applyFont="1" applyFill="1" applyBorder="1"/>
    <xf numFmtId="185" fontId="2" fillId="0" borderId="29" xfId="0" applyNumberFormat="1" applyFont="1" applyFill="1" applyBorder="1" applyAlignment="1">
      <alignment horizontal="right" vertical="center" wrapText="1"/>
    </xf>
    <xf numFmtId="185" fontId="2" fillId="0" borderId="5" xfId="0" applyNumberFormat="1" applyFont="1" applyFill="1" applyBorder="1" applyAlignment="1">
      <alignment horizontal="right" vertical="center" wrapText="1"/>
    </xf>
    <xf numFmtId="185" fontId="2" fillId="0" borderId="6" xfId="0" applyNumberFormat="1" applyFont="1" applyFill="1" applyBorder="1" applyAlignment="1">
      <alignment horizontal="right" vertical="center" wrapText="1"/>
    </xf>
    <xf numFmtId="0" fontId="11" fillId="8" borderId="30" xfId="0" applyFont="1" applyFill="1" applyBorder="1" applyAlignment="1">
      <alignment horizontal="center" vertical="center"/>
    </xf>
    <xf numFmtId="185" fontId="11" fillId="8" borderId="31" xfId="0" applyNumberFormat="1" applyFont="1" applyFill="1" applyBorder="1" applyAlignment="1">
      <alignment horizontal="right" vertical="center" wrapText="1"/>
    </xf>
    <xf numFmtId="0" fontId="9" fillId="5" borderId="1" xfId="0" applyFont="1" applyFill="1" applyBorder="1" applyAlignment="1">
      <alignment horizontal="left" vertical="center" wrapText="1"/>
    </xf>
    <xf numFmtId="0" fontId="8" fillId="0" borderId="32" xfId="0" applyFont="1" applyBorder="1"/>
    <xf numFmtId="0" fontId="9" fillId="0" borderId="5" xfId="0" applyFont="1" applyBorder="1" applyAlignment="1">
      <alignment vertical="center" wrapText="1"/>
    </xf>
    <xf numFmtId="0" fontId="9" fillId="0" borderId="5" xfId="0" applyFont="1" applyBorder="1" applyAlignment="1">
      <alignment horizontal="center" vertical="center" wrapText="1"/>
    </xf>
    <xf numFmtId="2" fontId="2" fillId="2" borderId="5" xfId="0" applyNumberFormat="1" applyFont="1" applyFill="1" applyBorder="1" applyAlignment="1">
      <alignment horizontal="center" vertical="center"/>
    </xf>
    <xf numFmtId="0" fontId="22" fillId="0" borderId="5" xfId="0" applyFont="1" applyBorder="1" applyAlignment="1">
      <alignment vertical="center" wrapText="1"/>
    </xf>
    <xf numFmtId="2" fontId="22" fillId="2" borderId="5" xfId="0" applyNumberFormat="1" applyFont="1" applyFill="1" applyBorder="1" applyAlignment="1">
      <alignment horizontal="center" vertical="center"/>
    </xf>
    <xf numFmtId="184" fontId="22" fillId="2" borderId="5" xfId="0" applyNumberFormat="1" applyFont="1" applyFill="1" applyBorder="1" applyAlignment="1">
      <alignment vertical="center"/>
    </xf>
    <xf numFmtId="184" fontId="22" fillId="2" borderId="6" xfId="0" applyNumberFormat="1" applyFont="1" applyFill="1" applyBorder="1" applyAlignment="1">
      <alignment vertical="center"/>
    </xf>
    <xf numFmtId="2" fontId="9" fillId="2" borderId="8" xfId="0" applyNumberFormat="1" applyFont="1" applyFill="1" applyBorder="1" applyAlignment="1">
      <alignment horizontal="center" vertical="center"/>
    </xf>
    <xf numFmtId="0" fontId="22" fillId="2" borderId="0" xfId="0" applyFont="1" applyFill="1" applyAlignment="1">
      <alignment vertical="center"/>
    </xf>
    <xf numFmtId="0" fontId="22" fillId="2" borderId="0" xfId="0" applyFont="1" applyFill="1" applyAlignment="1">
      <alignment vertical="center" wrapText="1"/>
    </xf>
    <xf numFmtId="0" fontId="20" fillId="5" borderId="1" xfId="0" applyFont="1" applyFill="1" applyBorder="1" applyAlignment="1">
      <alignment horizontal="left" vertical="center"/>
    </xf>
    <xf numFmtId="184" fontId="2" fillId="0" borderId="5" xfId="0" applyNumberFormat="1" applyFont="1" applyBorder="1" applyAlignment="1">
      <alignment vertical="center"/>
    </xf>
    <xf numFmtId="177" fontId="2" fillId="0" borderId="5" xfId="0" applyNumberFormat="1" applyFont="1" applyBorder="1" applyAlignment="1">
      <alignment vertical="center"/>
    </xf>
    <xf numFmtId="184" fontId="2" fillId="0" borderId="6" xfId="0" applyNumberFormat="1" applyFont="1" applyBorder="1" applyAlignment="1">
      <alignment vertical="center"/>
    </xf>
    <xf numFmtId="183" fontId="2" fillId="0" borderId="5" xfId="0" applyNumberFormat="1" applyFont="1" applyBorder="1" applyAlignment="1">
      <alignment vertical="center"/>
    </xf>
    <xf numFmtId="0" fontId="2" fillId="2" borderId="26" xfId="0" applyFont="1" applyFill="1" applyBorder="1" applyAlignment="1">
      <alignment vertical="center"/>
    </xf>
    <xf numFmtId="0" fontId="9" fillId="0" borderId="26" xfId="0" applyFont="1" applyBorder="1" applyAlignment="1">
      <alignment vertical="center"/>
    </xf>
    <xf numFmtId="0" fontId="9" fillId="0" borderId="26" xfId="0" applyFont="1" applyBorder="1" applyAlignment="1">
      <alignment vertical="center" wrapText="1"/>
    </xf>
    <xf numFmtId="186" fontId="9" fillId="0" borderId="26" xfId="0" applyNumberFormat="1" applyFont="1" applyBorder="1" applyAlignment="1">
      <alignment horizontal="center" vertical="center"/>
    </xf>
    <xf numFmtId="0" fontId="2" fillId="2" borderId="26" xfId="0" applyFont="1" applyFill="1" applyBorder="1" applyAlignment="1">
      <alignment horizontal="center" vertical="center"/>
    </xf>
    <xf numFmtId="0" fontId="2" fillId="0" borderId="26" xfId="0" applyFont="1" applyBorder="1"/>
    <xf numFmtId="0" fontId="2" fillId="2" borderId="4" xfId="0" applyFont="1" applyFill="1" applyBorder="1" applyAlignment="1">
      <alignment horizontal="left" vertical="center"/>
    </xf>
    <xf numFmtId="184" fontId="10" fillId="0" borderId="5" xfId="0" applyNumberFormat="1" applyFont="1" applyBorder="1" applyAlignment="1">
      <alignment vertical="center"/>
    </xf>
    <xf numFmtId="184" fontId="10" fillId="0" borderId="6" xfId="0" applyNumberFormat="1" applyFont="1" applyBorder="1" applyAlignment="1">
      <alignment vertical="center"/>
    </xf>
    <xf numFmtId="0" fontId="2" fillId="2" borderId="7" xfId="0" applyFont="1" applyFill="1" applyBorder="1" applyAlignment="1">
      <alignment horizontal="left" vertical="center"/>
    </xf>
    <xf numFmtId="0" fontId="2" fillId="2" borderId="0" xfId="0" applyFont="1" applyFill="1" applyAlignment="1">
      <alignment horizontal="left" vertical="center"/>
    </xf>
    <xf numFmtId="0" fontId="11" fillId="8" borderId="5" xfId="0" applyFont="1" applyFill="1" applyBorder="1" applyAlignment="1">
      <alignment horizontal="right" vertical="center"/>
    </xf>
    <xf numFmtId="184" fontId="11" fillId="8" borderId="5" xfId="0" applyNumberFormat="1" applyFont="1" applyFill="1" applyBorder="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186" fontId="9" fillId="0" borderId="0" xfId="0" applyNumberFormat="1"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left" vertical="center" wrapText="1"/>
    </xf>
    <xf numFmtId="187" fontId="8" fillId="0" borderId="5" xfId="3" applyNumberFormat="1" applyFont="1" applyFill="1" applyBorder="1" applyAlignment="1">
      <alignment horizontal="center" vertical="center"/>
    </xf>
    <xf numFmtId="4" fontId="8" fillId="0" borderId="5" xfId="0" applyNumberFormat="1" applyFont="1" applyBorder="1" applyAlignment="1">
      <alignment vertical="center"/>
    </xf>
    <xf numFmtId="4" fontId="8" fillId="0" borderId="6" xfId="0" applyNumberFormat="1" applyFont="1" applyBorder="1" applyAlignment="1">
      <alignment vertical="center"/>
    </xf>
    <xf numFmtId="9" fontId="8" fillId="0" borderId="5" xfId="0" applyNumberFormat="1" applyFont="1" applyBorder="1" applyAlignment="1">
      <alignment horizontal="center" vertical="center" wrapText="1"/>
    </xf>
    <xf numFmtId="10" fontId="8" fillId="0" borderId="5" xfId="3" applyNumberFormat="1" applyFont="1" applyFill="1" applyBorder="1" applyAlignment="1">
      <alignment horizontal="center" vertical="center" wrapText="1"/>
    </xf>
    <xf numFmtId="187" fontId="8" fillId="0" borderId="5" xfId="3" applyNumberFormat="1" applyFont="1" applyFill="1" applyBorder="1" applyAlignment="1">
      <alignment horizontal="center" vertical="center" wrapText="1"/>
    </xf>
    <xf numFmtId="2" fontId="8" fillId="0" borderId="5" xfId="0" applyNumberFormat="1" applyFont="1" applyBorder="1" applyAlignment="1">
      <alignment vertical="center"/>
    </xf>
    <xf numFmtId="2" fontId="8" fillId="0" borderId="6" xfId="0" applyNumberFormat="1" applyFont="1" applyBorder="1" applyAlignment="1">
      <alignment vertical="center"/>
    </xf>
    <xf numFmtId="0" fontId="9" fillId="0" borderId="8" xfId="0" applyFont="1" applyBorder="1" applyAlignment="1">
      <alignment horizontal="left" vertical="center" wrapText="1"/>
    </xf>
    <xf numFmtId="0" fontId="2" fillId="2" borderId="32" xfId="0" applyFont="1" applyFill="1" applyBorder="1" applyAlignment="1">
      <alignment vertical="center"/>
    </xf>
    <xf numFmtId="0" fontId="9" fillId="0" borderId="32" xfId="0" applyFont="1" applyBorder="1" applyAlignment="1">
      <alignment horizontal="left" vertical="center" wrapText="1"/>
    </xf>
    <xf numFmtId="184" fontId="9" fillId="2" borderId="32" xfId="0" applyNumberFormat="1" applyFont="1" applyFill="1" applyBorder="1" applyAlignment="1">
      <alignment vertical="center"/>
    </xf>
    <xf numFmtId="0" fontId="2" fillId="2" borderId="5" xfId="0" applyFont="1" applyFill="1" applyBorder="1" applyAlignment="1">
      <alignment vertical="center"/>
    </xf>
    <xf numFmtId="0" fontId="11" fillId="11" borderId="5" xfId="0" applyFont="1" applyFill="1" applyBorder="1" applyAlignment="1">
      <alignment horizontal="right" vertical="center"/>
    </xf>
    <xf numFmtId="184" fontId="11" fillId="11" borderId="5" xfId="0" applyNumberFormat="1" applyFont="1" applyFill="1" applyBorder="1" applyAlignment="1">
      <alignment vertical="center"/>
    </xf>
    <xf numFmtId="188" fontId="8" fillId="0" borderId="5" xfId="3" applyNumberFormat="1" applyFont="1" applyFill="1" applyBorder="1" applyAlignment="1">
      <alignment horizontal="center" vertical="center" wrapText="1"/>
    </xf>
    <xf numFmtId="189" fontId="8" fillId="0" borderId="5" xfId="3" applyNumberFormat="1" applyFont="1" applyFill="1" applyBorder="1" applyAlignment="1">
      <alignment horizontal="center" vertical="center" wrapText="1"/>
    </xf>
    <xf numFmtId="190" fontId="8" fillId="0" borderId="5" xfId="3" applyNumberFormat="1" applyFont="1" applyFill="1" applyBorder="1" applyAlignment="1">
      <alignment horizontal="center" vertical="center" wrapText="1"/>
    </xf>
    <xf numFmtId="4" fontId="10" fillId="0" borderId="5" xfId="0" applyNumberFormat="1" applyFont="1" applyBorder="1" applyAlignment="1">
      <alignment vertical="center"/>
    </xf>
    <xf numFmtId="4" fontId="10" fillId="2" borderId="5" xfId="0" applyNumberFormat="1" applyFont="1" applyFill="1" applyBorder="1" applyAlignment="1">
      <alignment vertical="center"/>
    </xf>
    <xf numFmtId="4" fontId="10" fillId="2" borderId="6" xfId="0" applyNumberFormat="1" applyFont="1" applyFill="1" applyBorder="1" applyAlignment="1">
      <alignment vertical="center"/>
    </xf>
    <xf numFmtId="0" fontId="9" fillId="2" borderId="4" xfId="0" applyFont="1" applyFill="1" applyBorder="1" applyAlignment="1">
      <alignment horizontal="left" vertical="center"/>
    </xf>
    <xf numFmtId="182" fontId="8" fillId="0" borderId="5" xfId="0" applyNumberFormat="1" applyFont="1" applyBorder="1" applyAlignment="1">
      <alignment vertical="center"/>
    </xf>
    <xf numFmtId="182" fontId="8" fillId="0" borderId="6" xfId="0" applyNumberFormat="1" applyFont="1" applyBorder="1" applyAlignment="1">
      <alignment vertical="center"/>
    </xf>
    <xf numFmtId="184" fontId="8" fillId="9" borderId="5" xfId="0" applyNumberFormat="1" applyFont="1" applyFill="1" applyBorder="1" applyAlignment="1">
      <alignment vertical="center"/>
    </xf>
    <xf numFmtId="184" fontId="8" fillId="9" borderId="6" xfId="0" applyNumberFormat="1" applyFont="1" applyFill="1" applyBorder="1" applyAlignment="1">
      <alignment vertical="center"/>
    </xf>
    <xf numFmtId="184" fontId="10" fillId="9" borderId="5" xfId="0" applyNumberFormat="1" applyFont="1" applyFill="1" applyBorder="1" applyAlignment="1">
      <alignment vertical="center"/>
    </xf>
    <xf numFmtId="184" fontId="10" fillId="9" borderId="6" xfId="0" applyNumberFormat="1" applyFont="1" applyFill="1" applyBorder="1" applyAlignment="1">
      <alignment vertical="center"/>
    </xf>
    <xf numFmtId="0" fontId="2" fillId="0" borderId="7" xfId="0" applyFont="1" applyBorder="1" applyAlignment="1">
      <alignment vertical="center"/>
    </xf>
    <xf numFmtId="182" fontId="9" fillId="0" borderId="8" xfId="0" applyNumberFormat="1" applyFont="1" applyBorder="1" applyAlignment="1">
      <alignment vertical="center"/>
    </xf>
    <xf numFmtId="182" fontId="9" fillId="0" borderId="9" xfId="0" applyNumberFormat="1" applyFont="1" applyBorder="1" applyAlignment="1">
      <alignment vertical="center"/>
    </xf>
    <xf numFmtId="0" fontId="2" fillId="0" borderId="0" xfId="0" applyFont="1" applyAlignment="1">
      <alignment vertical="center"/>
    </xf>
    <xf numFmtId="182" fontId="9" fillId="0" borderId="0" xfId="0" applyNumberFormat="1" applyFont="1" applyAlignment="1">
      <alignment vertical="center"/>
    </xf>
    <xf numFmtId="182" fontId="11" fillId="8" borderId="5" xfId="0" applyNumberFormat="1" applyFont="1" applyFill="1" applyBorder="1" applyAlignment="1">
      <alignment vertical="center"/>
    </xf>
    <xf numFmtId="2" fontId="9" fillId="2" borderId="0" xfId="0" applyNumberFormat="1" applyFont="1" applyFill="1" applyAlignment="1">
      <alignment horizontal="center" vertical="center"/>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2" xfId="0" applyFont="1" applyFill="1" applyBorder="1" applyAlignment="1">
      <alignment vertical="center"/>
    </xf>
    <xf numFmtId="10" fontId="2" fillId="2" borderId="5" xfId="3" applyNumberFormat="1" applyFont="1" applyFill="1" applyBorder="1" applyAlignment="1">
      <alignment horizontal="center" vertical="center"/>
    </xf>
    <xf numFmtId="0" fontId="16" fillId="7" borderId="5" xfId="0" applyFont="1" applyFill="1" applyBorder="1" applyAlignment="1">
      <alignment horizontal="center" vertical="center"/>
    </xf>
    <xf numFmtId="184" fontId="20" fillId="12" borderId="5" xfId="0" applyNumberFormat="1" applyFont="1" applyFill="1" applyBorder="1" applyAlignment="1">
      <alignment vertical="center"/>
    </xf>
    <xf numFmtId="184" fontId="20" fillId="12" borderId="6" xfId="0" applyNumberFormat="1" applyFont="1" applyFill="1" applyBorder="1" applyAlignment="1">
      <alignment vertical="center"/>
    </xf>
    <xf numFmtId="191" fontId="2" fillId="13" borderId="5" xfId="0" applyNumberFormat="1" applyFont="1" applyFill="1" applyBorder="1" applyAlignment="1">
      <alignment horizontal="center" vertical="center" wrapText="1"/>
    </xf>
    <xf numFmtId="192" fontId="2" fillId="13" borderId="5" xfId="1" applyNumberFormat="1" applyFont="1" applyFill="1" applyBorder="1" applyAlignment="1">
      <alignment horizontal="center" vertical="center"/>
    </xf>
    <xf numFmtId="184" fontId="20" fillId="14" borderId="5" xfId="0" applyNumberFormat="1" applyFont="1" applyFill="1" applyBorder="1" applyAlignment="1">
      <alignment vertical="center"/>
    </xf>
    <xf numFmtId="184" fontId="20" fillId="14" borderId="6" xfId="0" applyNumberFormat="1" applyFont="1" applyFill="1" applyBorder="1" applyAlignment="1">
      <alignment vertical="center"/>
    </xf>
    <xf numFmtId="0" fontId="2" fillId="2" borderId="5" xfId="0" applyFont="1" applyFill="1" applyBorder="1" applyAlignment="1">
      <alignment horizontal="center" vertical="center"/>
    </xf>
    <xf numFmtId="9" fontId="2" fillId="0" borderId="5" xfId="3" applyFont="1" applyBorder="1" applyAlignment="1">
      <alignment horizontal="center" vertical="center"/>
    </xf>
    <xf numFmtId="0" fontId="2" fillId="0" borderId="7" xfId="0" applyFont="1" applyBorder="1" applyAlignment="1">
      <alignment horizontal="center" vertical="center"/>
    </xf>
    <xf numFmtId="10" fontId="9" fillId="2" borderId="8" xfId="3" applyNumberFormat="1" applyFont="1" applyFill="1" applyBorder="1" applyAlignment="1">
      <alignment horizontal="center" vertical="center"/>
    </xf>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35" xfId="0" applyFont="1" applyFill="1" applyBorder="1" applyAlignment="1">
      <alignment horizontal="center" vertical="center"/>
    </xf>
    <xf numFmtId="0" fontId="9" fillId="10" borderId="5" xfId="0" applyFont="1" applyFill="1" applyBorder="1" applyAlignment="1">
      <alignment horizontal="center" vertical="center" wrapText="1"/>
    </xf>
    <xf numFmtId="0" fontId="9" fillId="10" borderId="6" xfId="0" applyFont="1" applyFill="1" applyBorder="1" applyAlignment="1">
      <alignment horizontal="center" vertical="center" wrapText="1"/>
    </xf>
    <xf numFmtId="184" fontId="9" fillId="2" borderId="5" xfId="0" applyNumberFormat="1" applyFont="1" applyFill="1" applyBorder="1" applyAlignment="1">
      <alignment vertical="center"/>
    </xf>
    <xf numFmtId="184" fontId="9" fillId="2" borderId="6" xfId="0" applyNumberFormat="1" applyFont="1" applyFill="1" applyBorder="1" applyAlignment="1">
      <alignment vertical="center"/>
    </xf>
    <xf numFmtId="2" fontId="9" fillId="2" borderId="9" xfId="0" applyNumberFormat="1" applyFont="1" applyFill="1" applyBorder="1" applyAlignment="1">
      <alignment horizontal="center" vertical="center"/>
    </xf>
    <xf numFmtId="0" fontId="23" fillId="0" borderId="0" xfId="53" applyFont="1"/>
    <xf numFmtId="0" fontId="0" fillId="0" borderId="0" xfId="53"/>
    <xf numFmtId="0" fontId="0" fillId="0" borderId="0" xfId="53" applyAlignment="1">
      <alignment horizontal="center" vertical="center"/>
    </xf>
    <xf numFmtId="0" fontId="24" fillId="0" borderId="0" xfId="53" applyFont="1" applyAlignment="1">
      <alignment horizontal="center" wrapText="1"/>
    </xf>
    <xf numFmtId="0" fontId="24" fillId="0" borderId="0" xfId="53" applyFont="1" applyAlignment="1">
      <alignment wrapText="1"/>
    </xf>
    <xf numFmtId="0" fontId="25" fillId="0" borderId="0" xfId="53" applyFont="1" applyAlignment="1">
      <alignment wrapText="1"/>
    </xf>
    <xf numFmtId="0" fontId="24" fillId="0" borderId="0" xfId="53" applyFont="1" applyAlignment="1">
      <alignment horizontal="center"/>
    </xf>
    <xf numFmtId="0" fontId="24" fillId="0" borderId="0" xfId="53" applyFont="1"/>
    <xf numFmtId="0" fontId="23" fillId="0" borderId="0" xfId="53" applyFont="1" applyAlignment="1">
      <alignment horizontal="center"/>
    </xf>
    <xf numFmtId="0" fontId="0" fillId="0" borderId="0" xfId="53" applyAlignment="1">
      <alignment horizontal="center"/>
    </xf>
    <xf numFmtId="0" fontId="26" fillId="0" borderId="0" xfId="53" applyFont="1" applyAlignment="1">
      <alignment horizontal="center" vertical="distributed" wrapText="1" shrinkToFit="1" readingOrder="1"/>
    </xf>
    <xf numFmtId="0" fontId="26" fillId="0" borderId="0" xfId="53" applyFont="1" applyAlignment="1">
      <alignment vertical="distributed" wrapText="1" shrinkToFit="1" readingOrder="1"/>
    </xf>
    <xf numFmtId="0" fontId="26" fillId="0" borderId="0" xfId="53" applyFont="1" applyAlignment="1">
      <alignment horizontal="center" vertical="center" wrapText="1"/>
    </xf>
    <xf numFmtId="0" fontId="26" fillId="0" borderId="0" xfId="53" applyFont="1" applyAlignment="1">
      <alignment vertical="center" wrapText="1"/>
    </xf>
    <xf numFmtId="0" fontId="23" fillId="15" borderId="36" xfId="53" applyFont="1" applyFill="1" applyBorder="1" applyAlignment="1">
      <alignment horizontal="center" vertical="center" wrapText="1"/>
    </xf>
    <xf numFmtId="0" fontId="23" fillId="15" borderId="37" xfId="53" applyFont="1" applyFill="1" applyBorder="1" applyAlignment="1">
      <alignment horizontal="center" vertical="center" wrapText="1"/>
    </xf>
    <xf numFmtId="0" fontId="23" fillId="15" borderId="29" xfId="53" applyFont="1" applyFill="1" applyBorder="1" applyAlignment="1">
      <alignment horizontal="center" vertical="center" wrapText="1"/>
    </xf>
    <xf numFmtId="0" fontId="23" fillId="0" borderId="5" xfId="53" applyFont="1" applyBorder="1" applyAlignment="1">
      <alignment horizontal="center" vertical="center" wrapText="1"/>
    </xf>
    <xf numFmtId="0" fontId="0" fillId="0" borderId="5" xfId="53" applyBorder="1" applyAlignment="1">
      <alignment horizontal="center" vertical="center"/>
    </xf>
    <xf numFmtId="0" fontId="0" fillId="0" borderId="5" xfId="53" applyFont="1" applyBorder="1" applyAlignment="1">
      <alignment horizontal="center" vertical="center" wrapText="1"/>
    </xf>
    <xf numFmtId="182" fontId="0" fillId="0" borderId="5" xfId="53" applyNumberFormat="1" applyBorder="1" applyAlignment="1">
      <alignment horizontal="center" vertical="center"/>
    </xf>
    <xf numFmtId="0" fontId="23" fillId="0" borderId="5" xfId="53" applyFont="1" applyBorder="1" applyAlignment="1">
      <alignment horizontal="center"/>
    </xf>
    <xf numFmtId="182" fontId="23" fillId="0" borderId="5" xfId="53" applyNumberFormat="1" applyFont="1" applyBorder="1"/>
    <xf numFmtId="0" fontId="0" fillId="0" borderId="5" xfId="53" applyBorder="1" applyAlignment="1">
      <alignment horizontal="center" wrapText="1"/>
    </xf>
    <xf numFmtId="0" fontId="0" fillId="0" borderId="0" xfId="53" applyAlignment="1">
      <alignment horizontal="center" wrapText="1"/>
    </xf>
    <xf numFmtId="0" fontId="0" fillId="0" borderId="5" xfId="53" applyBorder="1" applyAlignment="1">
      <alignment horizontal="center" vertical="center" wrapText="1"/>
    </xf>
    <xf numFmtId="182" fontId="0" fillId="0" borderId="5" xfId="53" applyNumberFormat="1" applyBorder="1" applyAlignment="1">
      <alignment horizontal="center" vertical="center" wrapText="1"/>
    </xf>
    <xf numFmtId="0" fontId="0" fillId="0" borderId="36" xfId="53" applyBorder="1" applyAlignment="1">
      <alignment horizontal="center" wrapText="1"/>
    </xf>
    <xf numFmtId="0" fontId="0" fillId="0" borderId="37" xfId="53" applyBorder="1" applyAlignment="1">
      <alignment horizontal="center" wrapText="1"/>
    </xf>
    <xf numFmtId="0" fontId="0" fillId="0" borderId="29" xfId="53" applyBorder="1" applyAlignment="1">
      <alignment horizontal="center" wrapText="1"/>
    </xf>
    <xf numFmtId="0" fontId="23" fillId="0" borderId="0" xfId="53" applyFont="1" applyAlignment="1">
      <alignment horizontal="center" wrapText="1"/>
    </xf>
    <xf numFmtId="0" fontId="16" fillId="16" borderId="1" xfId="53" applyFont="1" applyFill="1" applyBorder="1" applyAlignment="1">
      <alignment horizontal="center" vertical="top" wrapText="1"/>
    </xf>
    <xf numFmtId="0" fontId="16" fillId="16" borderId="2" xfId="53" applyFont="1" applyFill="1" applyBorder="1" applyAlignment="1">
      <alignment horizontal="center" vertical="top" wrapText="1"/>
    </xf>
    <xf numFmtId="0" fontId="16" fillId="16" borderId="3" xfId="53" applyFont="1" applyFill="1" applyBorder="1" applyAlignment="1">
      <alignment horizontal="center" vertical="top" wrapText="1"/>
    </xf>
    <xf numFmtId="0" fontId="27" fillId="0" borderId="4" xfId="53" applyFont="1" applyBorder="1" applyAlignment="1">
      <alignment horizontal="center" vertical="center" wrapText="1"/>
    </xf>
    <xf numFmtId="0" fontId="27" fillId="0" borderId="5" xfId="53" applyFont="1" applyBorder="1" applyAlignment="1">
      <alignment horizontal="center" vertical="center" wrapText="1"/>
    </xf>
    <xf numFmtId="0" fontId="27" fillId="0" borderId="6" xfId="53" applyFont="1" applyBorder="1" applyAlignment="1">
      <alignment horizontal="center" vertical="center" wrapText="1"/>
    </xf>
    <xf numFmtId="0" fontId="28" fillId="0" borderId="0" xfId="53" applyFont="1"/>
    <xf numFmtId="0" fontId="28" fillId="0" borderId="4" xfId="53" applyFont="1" applyBorder="1" applyAlignment="1">
      <alignment horizontal="center" vertical="center" wrapText="1"/>
    </xf>
    <xf numFmtId="0" fontId="28" fillId="0" borderId="5" xfId="53" applyFont="1" applyBorder="1" applyAlignment="1">
      <alignment horizontal="left" vertical="center" wrapText="1"/>
    </xf>
    <xf numFmtId="0" fontId="28" fillId="17" borderId="5" xfId="53" applyFont="1" applyFill="1" applyBorder="1" applyAlignment="1">
      <alignment horizontal="center" vertical="center" wrapText="1"/>
    </xf>
    <xf numFmtId="4" fontId="28" fillId="0" borderId="5" xfId="53" applyNumberFormat="1" applyFont="1" applyBorder="1" applyAlignment="1">
      <alignment horizontal="center" vertical="center" wrapText="1"/>
    </xf>
    <xf numFmtId="182" fontId="28" fillId="0" borderId="6" xfId="53" applyNumberFormat="1" applyFont="1" applyBorder="1" applyAlignment="1">
      <alignment horizontal="center" vertical="center" wrapText="1"/>
    </xf>
    <xf numFmtId="182" fontId="16" fillId="0" borderId="4" xfId="54" applyNumberFormat="1" applyFont="1" applyBorder="1" applyAlignment="1">
      <alignment horizontal="center" wrapText="1"/>
    </xf>
    <xf numFmtId="182" fontId="16" fillId="0" borderId="5" xfId="54" applyNumberFormat="1" applyFont="1" applyBorder="1" applyAlignment="1">
      <alignment horizontal="center" wrapText="1"/>
    </xf>
    <xf numFmtId="182" fontId="16" fillId="0" borderId="6" xfId="54" applyNumberFormat="1" applyFont="1" applyBorder="1" applyAlignment="1">
      <alignment horizontal="center" wrapText="1"/>
    </xf>
    <xf numFmtId="182" fontId="16" fillId="0" borderId="7" xfId="54" applyNumberFormat="1" applyFont="1" applyBorder="1" applyAlignment="1">
      <alignment horizontal="center" wrapText="1"/>
    </xf>
    <xf numFmtId="182" fontId="16" fillId="0" borderId="8" xfId="54" applyNumberFormat="1" applyFont="1" applyBorder="1" applyAlignment="1">
      <alignment horizontal="center" wrapText="1"/>
    </xf>
    <xf numFmtId="182" fontId="16" fillId="0" borderId="9" xfId="54" applyNumberFormat="1" applyFont="1" applyBorder="1" applyAlignment="1">
      <alignment horizontal="center" wrapText="1"/>
    </xf>
    <xf numFmtId="0" fontId="9" fillId="0" borderId="0" xfId="0" applyFont="1" applyAlignment="1">
      <alignment horizontal="center" wrapText="1"/>
    </xf>
    <xf numFmtId="0" fontId="9" fillId="0" borderId="0" xfId="0" applyFont="1" applyAlignment="1">
      <alignment horizontal="center"/>
    </xf>
    <xf numFmtId="0" fontId="2" fillId="0" borderId="0" xfId="0" applyFont="1" applyAlignment="1">
      <alignment horizontal="center" wrapText="1"/>
    </xf>
    <xf numFmtId="0" fontId="6" fillId="0" borderId="0" xfId="0" applyFont="1" applyAlignment="1">
      <alignment horizontal="center" vertical="center" shrinkToFit="1" readingOrder="1"/>
    </xf>
    <xf numFmtId="0" fontId="20" fillId="4" borderId="5" xfId="0" applyFont="1" applyFill="1" applyBorder="1" applyAlignment="1">
      <alignment horizontal="center" vertical="center" wrapText="1"/>
    </xf>
    <xf numFmtId="182" fontId="9" fillId="4" borderId="5"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21" fillId="0" borderId="5" xfId="0" applyFont="1" applyBorder="1" applyAlignment="1">
      <alignment horizontal="center" vertical="center" wrapText="1"/>
    </xf>
    <xf numFmtId="182" fontId="2" fillId="0" borderId="5" xfId="0" applyNumberFormat="1" applyFont="1" applyBorder="1" applyAlignment="1">
      <alignment horizontal="center" vertical="center"/>
    </xf>
    <xf numFmtId="182" fontId="0" fillId="0" borderId="5" xfId="0" applyNumberFormat="1" applyBorder="1"/>
    <xf numFmtId="0" fontId="9" fillId="0" borderId="5" xfId="0" applyFont="1" applyBorder="1" applyAlignment="1">
      <alignment horizontal="center" vertical="center"/>
    </xf>
    <xf numFmtId="3" fontId="23" fillId="0" borderId="5" xfId="0" applyNumberFormat="1" applyFont="1" applyBorder="1" applyAlignment="1">
      <alignment horizontal="center" vertical="center"/>
    </xf>
    <xf numFmtId="0" fontId="0" fillId="0" borderId="5" xfId="0" applyBorder="1"/>
    <xf numFmtId="0" fontId="20" fillId="4" borderId="5" xfId="0" applyFont="1" applyFill="1" applyBorder="1" applyAlignment="1">
      <alignment horizontal="center" vertical="center"/>
    </xf>
    <xf numFmtId="0" fontId="9" fillId="4" borderId="5" xfId="0" applyFont="1" applyFill="1" applyBorder="1" applyAlignment="1">
      <alignment horizontal="center" vertical="center"/>
    </xf>
    <xf numFmtId="0" fontId="8" fillId="17" borderId="5" xfId="0" applyFont="1" applyFill="1" applyBorder="1" applyAlignment="1">
      <alignment horizontal="center" vertical="center"/>
    </xf>
    <xf numFmtId="0" fontId="9" fillId="0" borderId="0" xfId="0" applyFont="1" applyAlignment="1">
      <alignment wrapText="1"/>
    </xf>
    <xf numFmtId="0" fontId="9" fillId="0" borderId="0" xfId="0" applyFont="1"/>
    <xf numFmtId="0" fontId="6" fillId="0" borderId="0" xfId="0" applyFont="1" applyAlignment="1">
      <alignment vertical="center" shrinkToFit="1" readingOrder="1"/>
    </xf>
    <xf numFmtId="0" fontId="6" fillId="0" borderId="0" xfId="0" applyFont="1" applyAlignment="1">
      <alignment horizontal="left" vertical="center" shrinkToFit="1" readingOrder="1"/>
    </xf>
    <xf numFmtId="0" fontId="6" fillId="0" borderId="0" xfId="0" applyFont="1" applyAlignment="1">
      <alignment vertical="center" wrapText="1"/>
    </xf>
    <xf numFmtId="0" fontId="27" fillId="10" borderId="1"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7" fillId="10" borderId="3" xfId="0" applyFont="1" applyFill="1" applyBorder="1" applyAlignment="1">
      <alignment horizontal="center" vertical="center" wrapText="1"/>
    </xf>
    <xf numFmtId="0" fontId="25" fillId="18" borderId="4" xfId="0" applyFont="1" applyFill="1" applyBorder="1" applyAlignment="1">
      <alignment horizontal="center" vertical="center"/>
    </xf>
    <xf numFmtId="0" fontId="28" fillId="18" borderId="5" xfId="0" applyFont="1" applyFill="1" applyBorder="1" applyAlignment="1">
      <alignment horizontal="center" vertical="center" wrapText="1"/>
    </xf>
    <xf numFmtId="0" fontId="28" fillId="0" borderId="5" xfId="0" applyFont="1" applyBorder="1" applyAlignment="1">
      <alignment horizontal="center" vertical="center" wrapText="1"/>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5" xfId="52" applyFont="1" applyBorder="1" applyAlignment="1">
      <alignment horizontal="left" vertical="center" wrapText="1"/>
    </xf>
    <xf numFmtId="0" fontId="29" fillId="0" borderId="6" xfId="0" applyFont="1" applyBorder="1" applyAlignment="1">
      <alignment horizontal="left" vertical="center" wrapText="1"/>
    </xf>
    <xf numFmtId="0" fontId="29" fillId="0" borderId="6" xfId="0" applyFont="1" applyBorder="1" applyAlignment="1">
      <alignment horizontal="center" vertical="center" wrapText="1"/>
    </xf>
    <xf numFmtId="0" fontId="29" fillId="0" borderId="5" xfId="0" applyFont="1" applyBorder="1" applyAlignment="1">
      <alignment horizontal="left" vertical="center" wrapText="1"/>
    </xf>
    <xf numFmtId="0" fontId="28" fillId="17" borderId="5" xfId="0" applyFont="1" applyFill="1" applyBorder="1" applyAlignment="1">
      <alignment horizontal="left" vertical="center" wrapText="1"/>
    </xf>
    <xf numFmtId="0" fontId="25" fillId="18" borderId="7" xfId="0" applyFont="1" applyFill="1" applyBorder="1" applyAlignment="1">
      <alignment horizontal="center" vertical="center"/>
    </xf>
    <xf numFmtId="0" fontId="28" fillId="18" borderId="8" xfId="0" applyFont="1" applyFill="1" applyBorder="1" applyAlignment="1">
      <alignment horizontal="center" vertical="center" wrapText="1"/>
    </xf>
    <xf numFmtId="0" fontId="28" fillId="0" borderId="8" xfId="0" applyFont="1" applyBorder="1" applyAlignment="1">
      <alignment horizontal="center" vertical="center" wrapText="1"/>
    </xf>
    <xf numFmtId="0" fontId="29" fillId="0" borderId="8" xfId="0" applyFont="1" applyBorder="1" applyAlignment="1">
      <alignment horizontal="left" vertical="center" wrapText="1"/>
    </xf>
    <xf numFmtId="0" fontId="28" fillId="0" borderId="9" xfId="0" applyFont="1" applyBorder="1" applyAlignment="1">
      <alignment horizontal="left" vertical="center" wrapText="1"/>
    </xf>
    <xf numFmtId="0" fontId="9" fillId="0" borderId="0" xfId="0" applyFont="1" applyAlignment="1">
      <alignment horizontal="center" vertical="center" shrinkToFit="1" readingOrder="1"/>
    </xf>
    <xf numFmtId="0" fontId="30" fillId="0" borderId="0" xfId="0" applyFont="1" applyAlignment="1">
      <alignment horizontal="center"/>
    </xf>
    <xf numFmtId="0" fontId="30" fillId="0" borderId="0" xfId="0" applyFont="1"/>
    <xf numFmtId="0" fontId="31" fillId="0" borderId="0" xfId="0" applyFont="1"/>
  </cellXfs>
  <cellStyles count="57">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2 2" xfId="50"/>
    <cellStyle name="Moeda 3" xfId="51"/>
    <cellStyle name="Normal 2" xfId="52"/>
    <cellStyle name="Normal 3" xfId="53"/>
    <cellStyle name="Normal 3 2" xfId="54"/>
    <cellStyle name="Normal 4" xfId="55"/>
    <cellStyle name="Porcentagem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8" Type="http://schemas.openxmlformats.org/officeDocument/2006/relationships/hyperlink" Target="#'Anexo IV C - Custo Total MDO'!A1"/><Relationship Id="rId7" Type="http://schemas.openxmlformats.org/officeDocument/2006/relationships/hyperlink" Target="#'Anexo III-C Materiais'!A1"/><Relationship Id="rId6" Type="http://schemas.openxmlformats.org/officeDocument/2006/relationships/hyperlink" Target="#'Anexo III-A Equip.'!A1"/><Relationship Id="rId5" Type="http://schemas.openxmlformats.org/officeDocument/2006/relationships/hyperlink" Target="#'Anexo II-B Sal&#225;rios'!A1"/><Relationship Id="rId4" Type="http://schemas.openxmlformats.org/officeDocument/2006/relationships/hyperlink" Target="#'Anexo II-A Endere&#231;o'!A1"/><Relationship Id="rId3" Type="http://schemas.openxmlformats.org/officeDocument/2006/relationships/hyperlink" Target="#'Anexo IV B - Reemb. Creche'!A1"/><Relationship Id="rId2" Type="http://schemas.openxmlformats.org/officeDocument/2006/relationships/hyperlink" Target="#'An IV A Custo G1'!A1"/><Relationship Id="rId1" Type="http://schemas.openxmlformats.org/officeDocument/2006/relationships/hyperlink" Target="#'Anexo III-B Uniformes'!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10</xdr:row>
      <xdr:rowOff>190499</xdr:rowOff>
    </xdr:from>
    <xdr:ext cx="2466975" cy="901065"/>
    <xdr:sp>
      <xdr:nvSpPr>
        <xdr:cNvPr id="4" name="Shape 4">
          <a:hlinkClick xmlns:r="http://schemas.openxmlformats.org/officeDocument/2006/relationships" r:id="rId1"/>
        </xdr:cNvPr>
        <xdr:cNvSpPr/>
      </xdr:nvSpPr>
      <xdr:spPr>
        <a:xfrm>
          <a:off x="0" y="2153920"/>
          <a:ext cx="2466975" cy="90106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III-B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dos Uniformes</a:t>
          </a:r>
          <a:r>
            <a:rPr lang="en-US" sz="1100" b="1" baseline="0">
              <a:solidFill>
                <a:schemeClr val="lt1"/>
              </a:solidFill>
              <a:latin typeface="Calibri" panose="020F0502020204030204"/>
              <a:ea typeface="Calibri" panose="020F0502020204030204"/>
              <a:cs typeface="Calibri" panose="020F0502020204030204"/>
              <a:sym typeface="Calibri" panose="020F0502020204030204"/>
            </a:rPr>
            <a:t> </a:t>
          </a: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733425</xdr:colOff>
      <xdr:row>11</xdr:row>
      <xdr:rowOff>0</xdr:rowOff>
    </xdr:from>
    <xdr:ext cx="2466975" cy="948690"/>
    <xdr:sp>
      <xdr:nvSpPr>
        <xdr:cNvPr id="6" name="Shape 6">
          <a:hlinkClick xmlns:r="http://schemas.openxmlformats.org/officeDocument/2006/relationships" r:id="rId2"/>
        </xdr:cNvPr>
        <xdr:cNvSpPr/>
      </xdr:nvSpPr>
      <xdr:spPr>
        <a:xfrm>
          <a:off x="5299075" y="2154555"/>
          <a:ext cx="2466975" cy="94869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 A - Custo Postos Grupo 1</a:t>
          </a:r>
          <a:r>
            <a:rPr lang="en-US" sz="1100" b="1">
              <a:solidFill>
                <a:schemeClr val="lt1"/>
              </a:solidFill>
              <a:latin typeface="Calibri" panose="020F0502020204030204"/>
              <a:ea typeface="Calibri" panose="020F0502020204030204"/>
              <a:cs typeface="Calibri" panose="020F0502020204030204"/>
              <a:sym typeface="Calibri" panose="020F0502020204030204"/>
            </a:rPr>
            <a:t>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0</xdr:colOff>
      <xdr:row>16</xdr:row>
      <xdr:rowOff>76200</xdr:rowOff>
    </xdr:from>
    <xdr:ext cx="2476500" cy="941070"/>
    <xdr:sp>
      <xdr:nvSpPr>
        <xdr:cNvPr id="7" name="Shape 7">
          <a:hlinkClick xmlns:r="http://schemas.openxmlformats.org/officeDocument/2006/relationships" r:id="rId3"/>
        </xdr:cNvPr>
        <xdr:cNvSpPr/>
      </xdr:nvSpPr>
      <xdr:spPr>
        <a:xfrm>
          <a:off x="0" y="3190875"/>
          <a:ext cx="2476500" cy="94107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B</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Reembolso Creche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0</xdr:colOff>
      <xdr:row>5</xdr:row>
      <xdr:rowOff>95250</xdr:rowOff>
    </xdr:from>
    <xdr:ext cx="2486025" cy="962025"/>
    <xdr:sp>
      <xdr:nvSpPr>
        <xdr:cNvPr id="9" name="Shape 9">
          <a:hlinkClick xmlns:r="http://schemas.openxmlformats.org/officeDocument/2006/relationships" r:id="rId4"/>
        </xdr:cNvPr>
        <xdr:cNvSpPr/>
      </xdr:nvSpPr>
      <xdr:spPr>
        <a:xfrm>
          <a:off x="0" y="1106805"/>
          <a:ext cx="2486025" cy="962025"/>
        </a:xfrm>
        <a:prstGeom prst="roundRect">
          <a:avLst>
            <a:gd name="adj" fmla="val 13138"/>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A - Endereço das Unidades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590550</xdr:colOff>
      <xdr:row>5</xdr:row>
      <xdr:rowOff>95250</xdr:rowOff>
    </xdr:from>
    <xdr:ext cx="2495550" cy="942975"/>
    <xdr:sp>
      <xdr:nvSpPr>
        <xdr:cNvPr id="10" name="Shape 10">
          <a:hlinkClick xmlns:r="http://schemas.openxmlformats.org/officeDocument/2006/relationships" r:id="rId5"/>
        </xdr:cNvPr>
        <xdr:cNvSpPr/>
      </xdr:nvSpPr>
      <xdr:spPr>
        <a:xfrm>
          <a:off x="2667635" y="1106805"/>
          <a:ext cx="2495550" cy="94297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B - Salário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723900</xdr:colOff>
      <xdr:row>5</xdr:row>
      <xdr:rowOff>114300</xdr:rowOff>
    </xdr:from>
    <xdr:ext cx="2466975" cy="933450"/>
    <xdr:sp>
      <xdr:nvSpPr>
        <xdr:cNvPr id="3" name="Shape 4">
          <a:hlinkClick xmlns:r="http://schemas.openxmlformats.org/officeDocument/2006/relationships" r:id="rId6"/>
        </xdr:cNvPr>
        <xdr:cNvSpPr/>
      </xdr:nvSpPr>
      <xdr:spPr>
        <a:xfrm>
          <a:off x="5289550" y="1125855"/>
          <a:ext cx="2466975" cy="93345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III-A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de equipamentos </a:t>
          </a:r>
          <a:endParaRPr lang="en-US" sz="1100" b="1">
            <a:solidFill>
              <a:schemeClr val="lt1"/>
            </a:solidFill>
            <a:latin typeface="Calibri" panose="020F0502020204030204"/>
            <a:ea typeface="Calibri" panose="020F0502020204030204"/>
            <a:cs typeface="Calibri" panose="020F0502020204030204"/>
            <a:sym typeface="Calibri" panose="020F0502020204030204"/>
          </a:endParaRPr>
        </a:p>
        <a:p>
          <a:pPr marL="0" lvl="0" indent="0" algn="ctr" rtl="0">
            <a:spcBef>
              <a:spcPts val="0"/>
            </a:spcBef>
            <a:spcAft>
              <a:spcPts val="0"/>
            </a:spcAft>
            <a:buClr>
              <a:schemeClr val="lt1"/>
            </a:buClr>
            <a:buSzPts val="1200"/>
            <a:buFont typeface="Calibri" panose="020F0502020204030204"/>
            <a:buNone/>
          </a:pP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581025</xdr:colOff>
      <xdr:row>10</xdr:row>
      <xdr:rowOff>161925</xdr:rowOff>
    </xdr:from>
    <xdr:ext cx="2466975" cy="948690"/>
    <xdr:sp>
      <xdr:nvSpPr>
        <xdr:cNvPr id="2" name="Shape 6">
          <a:hlinkClick xmlns:r="http://schemas.openxmlformats.org/officeDocument/2006/relationships" r:id="rId7"/>
        </xdr:cNvPr>
        <xdr:cNvSpPr/>
      </xdr:nvSpPr>
      <xdr:spPr>
        <a:xfrm>
          <a:off x="2658110" y="2125980"/>
          <a:ext cx="2466975" cy="94869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 C - Custo Materiais </a:t>
          </a: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657225</xdr:colOff>
      <xdr:row>16</xdr:row>
      <xdr:rowOff>57150</xdr:rowOff>
    </xdr:from>
    <xdr:ext cx="2476500" cy="941070"/>
    <xdr:sp>
      <xdr:nvSpPr>
        <xdr:cNvPr id="5" name="Shape 7">
          <a:hlinkClick xmlns:r="http://schemas.openxmlformats.org/officeDocument/2006/relationships" r:id="rId8"/>
        </xdr:cNvPr>
        <xdr:cNvSpPr/>
      </xdr:nvSpPr>
      <xdr:spPr>
        <a:xfrm>
          <a:off x="2734310" y="3171825"/>
          <a:ext cx="2476500" cy="94107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C</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totais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3</xdr:col>
      <xdr:colOff>1228726</xdr:colOff>
      <xdr:row>0</xdr:row>
      <xdr:rowOff>0</xdr:rowOff>
    </xdr:from>
    <xdr:ext cx="742950" cy="51054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4079240" y="0"/>
          <a:ext cx="742950" cy="510540"/>
        </a:xfrm>
        <a:prstGeom prst="rect">
          <a:avLst/>
        </a:prstGeom>
        <a:noFill/>
      </xdr:spPr>
    </xdr:pic>
    <xdr:clientData fLock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5</xdr:col>
      <xdr:colOff>0</xdr:colOff>
      <xdr:row>0</xdr:row>
      <xdr:rowOff>0</xdr:rowOff>
    </xdr:from>
    <xdr:ext cx="1114425" cy="71628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7397115" y="0"/>
          <a:ext cx="1114425" cy="716280"/>
        </a:xfrm>
        <a:prstGeom prst="rect">
          <a:avLst/>
        </a:prstGeom>
        <a:noFill/>
      </xdr:spPr>
    </xdr:pic>
    <xdr:clientData fLock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180976</xdr:colOff>
      <xdr:row>0</xdr:row>
      <xdr:rowOff>0</xdr:rowOff>
    </xdr:from>
    <xdr:to>
      <xdr:col>5</xdr:col>
      <xdr:colOff>931548</xdr:colOff>
      <xdr:row>2</xdr:row>
      <xdr:rowOff>123825</xdr:rowOff>
    </xdr:to>
    <xdr:pic>
      <xdr:nvPicPr>
        <xdr:cNvPr id="2" name="Imagem 1">
          <a:hlinkClick xmlns:r="http://schemas.openxmlformats.org/officeDocument/2006/relationships" r:id="rId1"/>
        </xdr:cNvPr>
        <xdr:cNvPicPr>
          <a:picLocks noChangeAspect="1"/>
        </xdr:cNvPicPr>
      </xdr:nvPicPr>
      <xdr:blipFill>
        <a:blip r:embed="rId2"/>
        <a:stretch>
          <a:fillRect/>
        </a:stretch>
      </xdr:blipFill>
      <xdr:spPr>
        <a:xfrm>
          <a:off x="6146800" y="0"/>
          <a:ext cx="750570" cy="49022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11906</xdr:colOff>
      <xdr:row>0</xdr:row>
      <xdr:rowOff>0</xdr:rowOff>
    </xdr:from>
    <xdr:to>
      <xdr:col>4</xdr:col>
      <xdr:colOff>1002386</xdr:colOff>
      <xdr:row>3</xdr:row>
      <xdr:rowOff>59530</xdr:rowOff>
    </xdr:to>
    <xdr:pic>
      <xdr:nvPicPr>
        <xdr:cNvPr id="2" name="Imagem 1">
          <a:hlinkClick xmlns:r="http://schemas.openxmlformats.org/officeDocument/2006/relationships" r:id="rId1"/>
        </xdr:cNvPr>
        <xdr:cNvPicPr>
          <a:picLocks noChangeAspect="1"/>
        </xdr:cNvPicPr>
      </xdr:nvPicPr>
      <xdr:blipFill>
        <a:blip r:embed="rId2"/>
        <a:stretch>
          <a:fillRect/>
        </a:stretch>
      </xdr:blipFill>
      <xdr:spPr>
        <a:xfrm>
          <a:off x="6252210" y="0"/>
          <a:ext cx="990600" cy="63817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4</xdr:col>
      <xdr:colOff>409575</xdr:colOff>
      <xdr:row>0</xdr:row>
      <xdr:rowOff>0</xdr:rowOff>
    </xdr:from>
    <xdr:ext cx="1095375" cy="74676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6405245" y="0"/>
          <a:ext cx="1095375" cy="746760"/>
        </a:xfrm>
        <a:prstGeom prst="rect">
          <a:avLst/>
        </a:prstGeom>
        <a:noFill/>
      </xdr:spPr>
    </xdr:pic>
    <xdr:clientData fLocksWithSheet="0"/>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0</xdr:row>
      <xdr:rowOff>0</xdr:rowOff>
    </xdr:from>
    <xdr:ext cx="1095375" cy="775335"/>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5995670" y="0"/>
          <a:ext cx="1095375" cy="775335"/>
        </a:xfrm>
        <a:prstGeom prst="rect">
          <a:avLst/>
        </a:prstGeom>
        <a:noFill/>
      </xdr:spPr>
    </xdr:pic>
    <xdr:clientData fLocksWithSheet="0"/>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6</xdr:col>
      <xdr:colOff>752475</xdr:colOff>
      <xdr:row>0</xdr:row>
      <xdr:rowOff>28575</xdr:rowOff>
    </xdr:from>
    <xdr:ext cx="1066800" cy="689610"/>
    <xdr:pic>
      <xdr:nvPicPr>
        <xdr:cNvPr id="2" name="image1.png">
          <a:hlinkClick xmlns:r="http://schemas.openxmlformats.org/officeDocument/2006/relationships" r:id="rId1"/>
        </xdr:cNvPr>
        <xdr:cNvPicPr preferRelativeResize="0"/>
      </xdr:nvPicPr>
      <xdr:blipFill>
        <a:blip r:embed="rId2" cstate="print"/>
        <a:stretch>
          <a:fillRect/>
        </a:stretch>
      </xdr:blipFill>
      <xdr:spPr>
        <a:xfrm>
          <a:off x="7786370" y="28575"/>
          <a:ext cx="1066800" cy="68961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98"/>
  <sheetViews>
    <sheetView showGridLines="0" topLeftCell="A4" workbookViewId="0">
      <selection activeCell="A1" sqref="A1:I1"/>
    </sheetView>
  </sheetViews>
  <sheetFormatPr defaultColWidth="14.4259259259259" defaultRowHeight="15" customHeight="1"/>
  <cols>
    <col min="1" max="1" width="8.86111111111111" customWidth="1"/>
    <col min="2" max="2" width="21.4259259259259" customWidth="1"/>
    <col min="3" max="3" width="17.287037037037" customWidth="1"/>
    <col min="4" max="4" width="19" customWidth="1"/>
    <col min="5" max="5" width="12.287037037037" customWidth="1"/>
    <col min="6" max="6" width="8.42592592592593" customWidth="1"/>
    <col min="7" max="7" width="10.8611111111111" customWidth="1"/>
    <col min="8" max="14" width="8.86111111111111" customWidth="1"/>
  </cols>
  <sheetData>
    <row r="1" ht="18" customHeight="1" spans="1:14">
      <c r="A1" s="83" t="s">
        <v>0</v>
      </c>
      <c r="B1" s="83"/>
      <c r="C1" s="83"/>
      <c r="D1" s="83"/>
      <c r="E1" s="83"/>
      <c r="F1" s="83"/>
      <c r="G1" s="83"/>
      <c r="H1" s="83"/>
      <c r="I1" s="83"/>
    </row>
    <row r="2" ht="18" spans="1:14">
      <c r="A2" s="85" t="s">
        <v>1</v>
      </c>
      <c r="B2" s="85"/>
      <c r="C2" s="85"/>
      <c r="D2" s="85"/>
      <c r="E2" s="85"/>
      <c r="F2" s="85"/>
      <c r="G2" s="85"/>
      <c r="H2" s="85"/>
      <c r="I2" s="85"/>
    </row>
    <row r="3" ht="14.25" customHeight="1" spans="1:14">
      <c r="A3" s="362"/>
      <c r="H3" s="342"/>
    </row>
    <row r="4" ht="14.4" spans="1:14">
      <c r="A4" s="212" t="s">
        <v>2</v>
      </c>
      <c r="B4" s="212"/>
      <c r="C4" s="212"/>
      <c r="D4" s="212"/>
      <c r="E4" s="212"/>
      <c r="F4" s="212"/>
      <c r="G4" s="212"/>
      <c r="H4" s="212"/>
      <c r="I4" s="212"/>
    </row>
    <row r="5" customHeight="1" spans="1:14">
      <c r="A5" s="363" t="s">
        <v>3</v>
      </c>
      <c r="B5" s="363"/>
      <c r="C5" s="363"/>
      <c r="D5" s="363"/>
      <c r="E5" s="363"/>
      <c r="F5" s="363"/>
      <c r="G5" s="363"/>
      <c r="H5" s="363"/>
      <c r="I5" s="363"/>
      <c r="J5" s="364"/>
      <c r="K5" s="364"/>
      <c r="L5" s="364"/>
      <c r="M5" s="364"/>
      <c r="N5" s="364"/>
    </row>
    <row r="15" ht="15.6" spans="1:14">
      <c r="E15" s="365" t="s">
        <v>4</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5">
    <mergeCell ref="A1:I1"/>
    <mergeCell ref="A2:I2"/>
    <mergeCell ref="A3:G3"/>
    <mergeCell ref="A4:I4"/>
    <mergeCell ref="A5:I5"/>
  </mergeCells>
  <pageMargins left="0.511805555555556" right="0.511805555555556" top="0.869444444444444" bottom="0.786805555555556" header="0" footer="0"/>
  <pageSetup paperSize="9" scale="84" orientation="landscape"/>
  <headerFooter>
    <oddHeader>&amp;C23069.157132/2026-61
PE 900XX/2026</oddHeader>
    <oddFooter>&amp;L&amp;A</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7"/>
  <sheetViews>
    <sheetView view="pageBreakPreview" zoomScale="60" zoomScalePageLayoutView="90" zoomScaleNormal="100" topLeftCell="A7" workbookViewId="0">
      <selection activeCell="B7" sqref="B7"/>
    </sheetView>
  </sheetViews>
  <sheetFormatPr defaultColWidth="14.4259259259259" defaultRowHeight="14.4"/>
  <cols>
    <col min="1" max="1" width="4.71296296296296" customWidth="1"/>
    <col min="2" max="2" width="30.712962962963" style="82" customWidth="1"/>
    <col min="3" max="3" width="6.13888888888889" customWidth="1"/>
    <col min="4" max="4" width="63.5740740740741" style="82" customWidth="1"/>
    <col min="5" max="5" width="33.8611111111111" style="82" customWidth="1"/>
    <col min="6" max="18" width="9.13888888888889" customWidth="1"/>
    <col min="19" max="25" width="8.71296296296296" customWidth="1"/>
  </cols>
  <sheetData>
    <row r="1" spans="1:26">
      <c r="A1" s="323" t="s">
        <v>0</v>
      </c>
      <c r="B1" s="323"/>
      <c r="C1" s="323"/>
      <c r="D1" s="323"/>
      <c r="E1" s="339"/>
      <c r="F1" s="339"/>
      <c r="G1" s="339"/>
      <c r="H1" s="339"/>
      <c r="I1" s="339"/>
      <c r="J1" s="339"/>
      <c r="K1" s="339"/>
      <c r="L1" s="339"/>
      <c r="M1" s="339"/>
      <c r="N1" s="339"/>
      <c r="O1" s="339"/>
      <c r="P1" s="339"/>
      <c r="Q1" s="339"/>
      <c r="R1" s="339"/>
      <c r="S1" s="84"/>
      <c r="T1" s="84"/>
      <c r="U1" s="84"/>
      <c r="V1" s="84"/>
      <c r="W1" s="84"/>
      <c r="X1" s="84"/>
      <c r="Y1" s="84"/>
      <c r="Z1" s="84"/>
    </row>
    <row r="2" spans="1:26">
      <c r="A2" s="324" t="s">
        <v>1</v>
      </c>
      <c r="B2" s="324"/>
      <c r="C2" s="324"/>
      <c r="D2" s="324"/>
      <c r="E2" s="340"/>
      <c r="F2" s="340"/>
      <c r="G2" s="340"/>
      <c r="H2" s="340"/>
      <c r="I2" s="340"/>
      <c r="J2" s="340"/>
      <c r="K2" s="340"/>
      <c r="L2" s="340"/>
      <c r="M2" s="340"/>
      <c r="N2" s="340"/>
      <c r="O2" s="340"/>
      <c r="P2" s="340"/>
      <c r="Q2" s="340"/>
      <c r="R2" s="340"/>
      <c r="S2" s="84"/>
      <c r="T2" s="84"/>
      <c r="U2" s="84"/>
      <c r="V2" s="84"/>
      <c r="W2" s="84"/>
      <c r="X2" s="84"/>
      <c r="Y2" s="84"/>
      <c r="Z2" s="84"/>
    </row>
    <row r="3" spans="1:26">
      <c r="A3" s="324"/>
      <c r="B3" s="325"/>
      <c r="C3" s="34"/>
      <c r="D3" s="325"/>
      <c r="E3" s="325"/>
      <c r="F3" s="34"/>
      <c r="G3" s="34"/>
      <c r="H3" s="84"/>
      <c r="I3" s="84"/>
      <c r="J3" s="84"/>
      <c r="K3" s="84"/>
      <c r="L3" s="84"/>
      <c r="M3" s="84"/>
      <c r="N3" s="84"/>
      <c r="O3" s="84"/>
      <c r="P3" s="84"/>
      <c r="Q3" s="84"/>
      <c r="R3" s="84"/>
      <c r="S3" s="84"/>
      <c r="T3" s="84"/>
      <c r="U3" s="84"/>
      <c r="V3" s="84"/>
      <c r="W3" s="84"/>
      <c r="X3" s="84"/>
      <c r="Y3" s="84"/>
      <c r="Z3" s="84"/>
    </row>
    <row r="4" spans="1:26">
      <c r="A4" s="326" t="s">
        <v>5</v>
      </c>
      <c r="B4" s="326"/>
      <c r="C4" s="326"/>
      <c r="D4" s="326"/>
      <c r="E4" s="341"/>
      <c r="F4" s="342"/>
      <c r="G4" s="342"/>
      <c r="H4" s="342"/>
      <c r="I4" s="342"/>
      <c r="J4" s="342"/>
      <c r="K4" s="342"/>
      <c r="L4" s="342"/>
      <c r="M4" s="342"/>
      <c r="N4" s="342"/>
      <c r="O4" s="342"/>
      <c r="P4" s="342"/>
      <c r="Q4" s="342"/>
      <c r="R4" s="342"/>
      <c r="S4" s="84"/>
      <c r="T4" s="84"/>
      <c r="U4" s="84"/>
      <c r="V4" s="84"/>
      <c r="W4" s="84"/>
      <c r="X4" s="84"/>
      <c r="Y4" s="84"/>
      <c r="Z4" s="84"/>
    </row>
    <row r="5" spans="1:26">
      <c r="A5" s="7" t="s">
        <v>2</v>
      </c>
      <c r="B5" s="7"/>
      <c r="C5" s="7"/>
      <c r="D5" s="7"/>
      <c r="E5" s="343"/>
      <c r="F5" s="343"/>
      <c r="G5" s="343"/>
      <c r="H5" s="343"/>
      <c r="I5" s="343"/>
      <c r="J5" s="343"/>
      <c r="K5" s="343"/>
      <c r="L5" s="343"/>
      <c r="M5" s="343"/>
      <c r="N5" s="343"/>
      <c r="O5" s="343"/>
      <c r="P5" s="343"/>
      <c r="Q5" s="343"/>
      <c r="R5" s="343"/>
      <c r="S5" s="84"/>
      <c r="T5" s="84"/>
      <c r="U5" s="84"/>
      <c r="V5" s="84"/>
      <c r="W5" s="84"/>
      <c r="X5" s="84"/>
      <c r="Y5" s="84"/>
      <c r="Z5" s="84"/>
    </row>
    <row r="6" spans="1:26">
      <c r="A6" s="84"/>
      <c r="B6" s="86"/>
      <c r="C6" s="84"/>
      <c r="D6" s="86"/>
      <c r="E6" s="86"/>
      <c r="F6" s="84"/>
      <c r="G6" s="84"/>
      <c r="H6" s="84"/>
      <c r="I6" s="84"/>
      <c r="J6" s="84"/>
      <c r="K6" s="84"/>
      <c r="L6" s="84"/>
      <c r="M6" s="84"/>
      <c r="N6" s="84"/>
      <c r="O6" s="84"/>
      <c r="P6" s="84"/>
      <c r="Q6" s="84"/>
      <c r="R6" s="84"/>
      <c r="S6" s="84"/>
      <c r="T6" s="84"/>
      <c r="U6" s="84"/>
      <c r="V6" s="84"/>
      <c r="W6" s="84"/>
      <c r="X6" s="84"/>
      <c r="Y6" s="84"/>
      <c r="Z6" s="84"/>
    </row>
    <row r="7" ht="15.15" spans="1:26">
      <c r="A7" s="84"/>
      <c r="B7" s="86"/>
      <c r="C7" s="84"/>
      <c r="D7" s="86"/>
      <c r="E7" s="86"/>
      <c r="F7" s="84"/>
      <c r="G7" s="84"/>
      <c r="H7" s="84"/>
      <c r="I7" s="84"/>
      <c r="J7" s="84"/>
      <c r="K7" s="84"/>
      <c r="L7" s="84"/>
      <c r="M7" s="84"/>
      <c r="N7" s="84"/>
      <c r="O7" s="84"/>
      <c r="P7" s="84"/>
      <c r="Q7" s="84"/>
      <c r="R7" s="84"/>
      <c r="S7" s="84"/>
      <c r="T7" s="84"/>
      <c r="U7" s="84"/>
      <c r="V7" s="84"/>
      <c r="W7" s="84"/>
      <c r="X7" s="84"/>
      <c r="Y7" s="84"/>
      <c r="Z7" s="84"/>
    </row>
    <row r="8" spans="1:26">
      <c r="A8" s="344" t="s">
        <v>6</v>
      </c>
      <c r="B8" s="345" t="s">
        <v>7</v>
      </c>
      <c r="C8" s="345" t="s">
        <v>8</v>
      </c>
      <c r="D8" s="345" t="s">
        <v>9</v>
      </c>
      <c r="E8" s="346"/>
      <c r="F8" s="84"/>
      <c r="G8" s="84"/>
      <c r="H8" s="84"/>
      <c r="I8" s="84"/>
      <c r="J8" s="84"/>
      <c r="K8" s="84"/>
      <c r="L8" s="84"/>
      <c r="M8" s="84"/>
      <c r="N8" s="84"/>
      <c r="O8" s="84"/>
      <c r="P8" s="84"/>
      <c r="Q8" s="84"/>
      <c r="R8" s="84"/>
      <c r="S8" s="84"/>
      <c r="T8" s="84"/>
      <c r="U8" s="84"/>
      <c r="V8" s="84"/>
      <c r="W8" s="84"/>
      <c r="X8" s="84"/>
      <c r="Y8" s="84"/>
      <c r="Z8" s="84"/>
    </row>
    <row r="9" spans="1:26">
      <c r="A9" s="347">
        <v>1</v>
      </c>
      <c r="B9" s="348" t="s">
        <v>10</v>
      </c>
      <c r="C9" s="349">
        <v>1</v>
      </c>
      <c r="D9" s="350" t="s">
        <v>11</v>
      </c>
      <c r="E9" s="351" t="s">
        <v>12</v>
      </c>
      <c r="F9" s="84"/>
      <c r="G9" s="84"/>
      <c r="H9" s="84"/>
      <c r="I9" s="84"/>
      <c r="J9" s="84"/>
      <c r="K9" s="84"/>
      <c r="L9" s="84"/>
      <c r="M9" s="84"/>
      <c r="N9" s="84"/>
      <c r="O9" s="84"/>
      <c r="P9" s="84"/>
      <c r="Q9" s="84"/>
      <c r="R9" s="84"/>
      <c r="S9" s="84"/>
      <c r="T9" s="84"/>
      <c r="U9" s="84"/>
      <c r="V9" s="84"/>
      <c r="W9" s="84"/>
      <c r="X9" s="84"/>
      <c r="Y9" s="84"/>
      <c r="Z9" s="84"/>
    </row>
    <row r="10" spans="1:26">
      <c r="A10" s="347"/>
      <c r="B10" s="348"/>
      <c r="C10" s="349">
        <v>2</v>
      </c>
      <c r="D10" s="350" t="s">
        <v>13</v>
      </c>
      <c r="E10" s="351" t="s">
        <v>14</v>
      </c>
      <c r="F10" s="84"/>
      <c r="G10" s="84"/>
      <c r="H10" s="84"/>
      <c r="I10" s="84"/>
      <c r="J10" s="84"/>
      <c r="K10" s="84"/>
      <c r="L10" s="84"/>
      <c r="M10" s="84"/>
      <c r="N10" s="84"/>
      <c r="O10" s="84"/>
      <c r="P10" s="84"/>
      <c r="Q10" s="84"/>
      <c r="R10" s="84"/>
      <c r="S10" s="84"/>
      <c r="T10" s="84"/>
      <c r="U10" s="84"/>
      <c r="V10" s="84"/>
      <c r="W10" s="84"/>
      <c r="X10" s="84"/>
      <c r="Y10" s="84"/>
      <c r="Z10" s="84"/>
    </row>
    <row r="11" spans="1:26">
      <c r="A11" s="347"/>
      <c r="B11" s="348" t="s">
        <v>15</v>
      </c>
      <c r="C11" s="349">
        <v>3</v>
      </c>
      <c r="D11" s="352" t="s">
        <v>16</v>
      </c>
      <c r="E11" s="351" t="s">
        <v>17</v>
      </c>
      <c r="F11" s="84"/>
      <c r="G11" s="84"/>
      <c r="H11" s="84"/>
      <c r="I11" s="84"/>
      <c r="J11" s="84"/>
      <c r="K11" s="84"/>
      <c r="L11" s="84"/>
      <c r="M11" s="84"/>
      <c r="N11" s="84"/>
      <c r="O11" s="84"/>
      <c r="P11" s="84"/>
      <c r="Q11" s="84"/>
      <c r="R11" s="84"/>
      <c r="S11" s="84"/>
      <c r="T11" s="84"/>
      <c r="U11" s="84"/>
      <c r="V11" s="84"/>
      <c r="W11" s="84"/>
      <c r="X11" s="84"/>
      <c r="Y11" s="84"/>
      <c r="Z11" s="84"/>
    </row>
    <row r="12" spans="1:26">
      <c r="A12" s="347"/>
      <c r="B12" s="348"/>
      <c r="C12" s="349">
        <v>4</v>
      </c>
      <c r="D12" s="352" t="s">
        <v>18</v>
      </c>
      <c r="E12" s="351"/>
      <c r="F12" s="84"/>
      <c r="G12" s="84"/>
      <c r="H12" s="84"/>
      <c r="I12" s="84"/>
      <c r="J12" s="84"/>
      <c r="K12" s="84"/>
      <c r="L12" s="84"/>
      <c r="M12" s="84"/>
      <c r="N12" s="84"/>
      <c r="O12" s="84"/>
      <c r="P12" s="84"/>
      <c r="Q12" s="84"/>
      <c r="R12" s="84"/>
      <c r="S12" s="84"/>
      <c r="T12" s="84"/>
      <c r="U12" s="84"/>
      <c r="V12" s="84"/>
      <c r="W12" s="84"/>
      <c r="X12" s="84"/>
      <c r="Y12" s="84"/>
      <c r="Z12" s="84"/>
    </row>
    <row r="13" spans="1:26">
      <c r="A13" s="347"/>
      <c r="B13" s="348"/>
      <c r="C13" s="349">
        <v>5</v>
      </c>
      <c r="D13" s="352" t="s">
        <v>19</v>
      </c>
      <c r="E13" s="351"/>
      <c r="F13" s="84"/>
      <c r="G13" s="84"/>
      <c r="H13" s="84"/>
      <c r="I13" s="84"/>
      <c r="J13" s="84"/>
      <c r="K13" s="84"/>
      <c r="L13" s="84"/>
      <c r="M13" s="84"/>
      <c r="N13" s="84"/>
      <c r="O13" s="84"/>
      <c r="P13" s="84"/>
      <c r="Q13" s="84"/>
      <c r="R13" s="84"/>
      <c r="S13" s="84"/>
      <c r="T13" s="84"/>
      <c r="U13" s="84"/>
      <c r="V13" s="84"/>
      <c r="W13" s="84"/>
      <c r="X13" s="84"/>
      <c r="Y13" s="84"/>
      <c r="Z13" s="84"/>
    </row>
    <row r="14" spans="1:26">
      <c r="A14" s="347"/>
      <c r="B14" s="348"/>
      <c r="C14" s="349">
        <v>6</v>
      </c>
      <c r="D14" s="352" t="s">
        <v>20</v>
      </c>
      <c r="E14" s="351"/>
      <c r="F14" s="84"/>
      <c r="G14" s="84"/>
      <c r="H14" s="84"/>
      <c r="I14" s="84"/>
      <c r="J14" s="84"/>
      <c r="K14" s="84"/>
      <c r="L14" s="84"/>
      <c r="M14" s="84"/>
      <c r="N14" s="84"/>
      <c r="O14" s="84"/>
      <c r="P14" s="84"/>
      <c r="Q14" s="84"/>
      <c r="R14" s="84"/>
      <c r="S14" s="84"/>
      <c r="T14" s="84"/>
      <c r="U14" s="84"/>
      <c r="V14" s="84"/>
      <c r="W14" s="84"/>
      <c r="X14" s="84"/>
      <c r="Y14" s="84"/>
      <c r="Z14" s="84"/>
    </row>
    <row r="15" spans="1:26">
      <c r="A15" s="347"/>
      <c r="B15" s="348"/>
      <c r="C15" s="349">
        <v>7</v>
      </c>
      <c r="D15" s="352" t="s">
        <v>21</v>
      </c>
      <c r="E15" s="351"/>
      <c r="F15" s="84"/>
      <c r="G15" s="84"/>
      <c r="H15" s="84"/>
      <c r="I15" s="84"/>
      <c r="J15" s="84"/>
      <c r="K15" s="84"/>
      <c r="L15" s="84"/>
      <c r="M15" s="84"/>
      <c r="N15" s="84"/>
      <c r="O15" s="84"/>
      <c r="P15" s="84"/>
      <c r="Q15" s="84"/>
      <c r="R15" s="84"/>
      <c r="S15" s="84"/>
      <c r="T15" s="84"/>
      <c r="U15" s="84"/>
      <c r="V15" s="84"/>
      <c r="W15" s="84"/>
      <c r="X15" s="84"/>
      <c r="Y15" s="84"/>
      <c r="Z15" s="84"/>
    </row>
    <row r="16" spans="1:26">
      <c r="A16" s="347"/>
      <c r="B16" s="348"/>
      <c r="C16" s="349">
        <v>8</v>
      </c>
      <c r="D16" s="352" t="s">
        <v>22</v>
      </c>
      <c r="E16" s="351"/>
      <c r="F16" s="84"/>
      <c r="G16" s="84"/>
      <c r="H16" s="84"/>
      <c r="I16" s="84"/>
      <c r="J16" s="84"/>
      <c r="K16" s="84"/>
      <c r="L16" s="84"/>
      <c r="M16" s="84"/>
      <c r="N16" s="84"/>
      <c r="O16" s="84"/>
      <c r="P16" s="84"/>
      <c r="Q16" s="84"/>
      <c r="R16" s="84"/>
      <c r="S16" s="84"/>
      <c r="T16" s="84"/>
      <c r="U16" s="84"/>
      <c r="V16" s="84"/>
      <c r="W16" s="84"/>
      <c r="X16" s="84"/>
      <c r="Y16" s="84"/>
      <c r="Z16" s="84"/>
    </row>
    <row r="17" spans="1:26">
      <c r="A17" s="347"/>
      <c r="B17" s="348"/>
      <c r="C17" s="349">
        <v>9</v>
      </c>
      <c r="D17" s="352" t="s">
        <v>23</v>
      </c>
      <c r="E17" s="351"/>
      <c r="F17" s="84"/>
      <c r="G17" s="84"/>
      <c r="H17" s="84"/>
      <c r="I17" s="84"/>
      <c r="J17" s="84"/>
      <c r="K17" s="84"/>
      <c r="L17" s="84"/>
      <c r="M17" s="84"/>
      <c r="N17" s="84"/>
      <c r="O17" s="84"/>
      <c r="P17" s="84"/>
      <c r="Q17" s="84"/>
      <c r="R17" s="84"/>
      <c r="S17" s="84"/>
      <c r="T17" s="84"/>
      <c r="U17" s="84"/>
      <c r="V17" s="84"/>
      <c r="W17" s="84"/>
      <c r="X17" s="84"/>
      <c r="Y17" s="84"/>
      <c r="Z17" s="84"/>
    </row>
    <row r="18" spans="1:26">
      <c r="A18" s="347"/>
      <c r="B18" s="348"/>
      <c r="C18" s="349">
        <v>10</v>
      </c>
      <c r="D18" s="352" t="s">
        <v>24</v>
      </c>
      <c r="E18" s="351"/>
      <c r="F18" s="84"/>
      <c r="G18" s="84"/>
      <c r="H18" s="84"/>
      <c r="I18" s="84"/>
      <c r="J18" s="84"/>
      <c r="K18" s="84"/>
      <c r="L18" s="84"/>
      <c r="M18" s="84"/>
      <c r="N18" s="84"/>
      <c r="O18" s="84"/>
      <c r="P18" s="84"/>
      <c r="Q18" s="84"/>
      <c r="R18" s="84"/>
      <c r="S18" s="84"/>
      <c r="T18" s="84"/>
      <c r="U18" s="84"/>
      <c r="V18" s="84"/>
      <c r="W18" s="84"/>
      <c r="X18" s="84"/>
      <c r="Y18" s="84"/>
      <c r="Z18" s="84"/>
    </row>
    <row r="19" spans="1:26">
      <c r="A19" s="347"/>
      <c r="B19" s="348"/>
      <c r="C19" s="349">
        <v>11</v>
      </c>
      <c r="D19" s="352" t="s">
        <v>25</v>
      </c>
      <c r="E19" s="351"/>
      <c r="F19" s="84"/>
      <c r="G19" s="84"/>
      <c r="H19" s="84"/>
      <c r="I19" s="84"/>
      <c r="J19" s="84"/>
      <c r="K19" s="84"/>
      <c r="L19" s="84"/>
      <c r="M19" s="84"/>
      <c r="N19" s="84"/>
      <c r="O19" s="84"/>
      <c r="P19" s="84"/>
      <c r="Q19" s="84"/>
      <c r="R19" s="84"/>
      <c r="S19" s="84"/>
      <c r="T19" s="84"/>
      <c r="U19" s="84"/>
      <c r="V19" s="84"/>
      <c r="W19" s="84"/>
      <c r="X19" s="84"/>
      <c r="Y19" s="84"/>
      <c r="Z19" s="84"/>
    </row>
    <row r="20" spans="1:26">
      <c r="A20" s="347"/>
      <c r="B20" s="348" t="s">
        <v>26</v>
      </c>
      <c r="C20" s="349">
        <v>12</v>
      </c>
      <c r="D20" s="352" t="s">
        <v>27</v>
      </c>
      <c r="E20" s="353" t="s">
        <v>17</v>
      </c>
      <c r="F20" s="84"/>
      <c r="G20" s="84"/>
      <c r="H20" s="84"/>
      <c r="I20" s="84"/>
      <c r="J20" s="84"/>
      <c r="K20" s="84"/>
      <c r="L20" s="84"/>
      <c r="M20" s="84"/>
      <c r="N20" s="84"/>
      <c r="O20" s="84"/>
      <c r="P20" s="84"/>
      <c r="Q20" s="84"/>
      <c r="R20" s="84"/>
      <c r="S20" s="84"/>
      <c r="T20" s="84"/>
      <c r="U20" s="84"/>
      <c r="V20" s="84"/>
      <c r="W20" s="84"/>
      <c r="X20" s="84"/>
      <c r="Y20" s="84"/>
      <c r="Z20" s="84"/>
    </row>
    <row r="21" spans="1:26">
      <c r="A21" s="347"/>
      <c r="B21" s="348"/>
      <c r="C21" s="349">
        <v>13</v>
      </c>
      <c r="D21" s="352" t="s">
        <v>28</v>
      </c>
      <c r="E21" s="353"/>
      <c r="F21" s="84"/>
      <c r="G21" s="84"/>
      <c r="H21" s="84"/>
      <c r="I21" s="84"/>
      <c r="J21" s="84"/>
      <c r="K21" s="84"/>
      <c r="L21" s="84"/>
      <c r="M21" s="84"/>
      <c r="N21" s="84"/>
      <c r="O21" s="84"/>
      <c r="P21" s="84"/>
      <c r="Q21" s="84"/>
      <c r="R21" s="84"/>
      <c r="S21" s="84"/>
      <c r="T21" s="84"/>
      <c r="U21" s="84"/>
      <c r="V21" s="84"/>
      <c r="W21" s="84"/>
      <c r="X21" s="84"/>
      <c r="Y21" s="84"/>
      <c r="Z21" s="84"/>
    </row>
    <row r="22" spans="1:26">
      <c r="A22" s="347"/>
      <c r="B22" s="348" t="s">
        <v>29</v>
      </c>
      <c r="C22" s="349">
        <v>14</v>
      </c>
      <c r="D22" s="352" t="s">
        <v>30</v>
      </c>
      <c r="E22" s="354" t="s">
        <v>17</v>
      </c>
      <c r="F22" s="84"/>
      <c r="G22" s="84"/>
      <c r="H22" s="84"/>
      <c r="I22" s="84"/>
      <c r="J22" s="84"/>
      <c r="K22" s="84"/>
      <c r="L22" s="84"/>
      <c r="M22" s="84"/>
      <c r="N22" s="84"/>
      <c r="O22" s="84"/>
      <c r="P22" s="84"/>
      <c r="Q22" s="84"/>
      <c r="R22" s="84"/>
      <c r="S22" s="84"/>
      <c r="T22" s="84"/>
      <c r="U22" s="84"/>
      <c r="V22" s="84"/>
      <c r="W22" s="84"/>
      <c r="X22" s="84"/>
      <c r="Y22" s="84"/>
      <c r="Z22" s="84"/>
    </row>
    <row r="23" spans="1:26">
      <c r="A23" s="347"/>
      <c r="B23" s="348"/>
      <c r="C23" s="349">
        <v>15</v>
      </c>
      <c r="D23" s="352" t="s">
        <v>31</v>
      </c>
      <c r="E23" s="354"/>
      <c r="F23" s="84"/>
      <c r="G23" s="84"/>
      <c r="H23" s="84"/>
      <c r="I23" s="84"/>
      <c r="J23" s="84"/>
      <c r="K23" s="84"/>
      <c r="L23" s="84"/>
      <c r="M23" s="84"/>
      <c r="N23" s="84"/>
      <c r="O23" s="84"/>
      <c r="P23" s="84"/>
      <c r="Q23" s="84"/>
      <c r="R23" s="84"/>
      <c r="S23" s="84"/>
      <c r="T23" s="84"/>
      <c r="U23" s="84"/>
      <c r="V23" s="84"/>
      <c r="W23" s="84"/>
      <c r="X23" s="84"/>
      <c r="Y23" s="84"/>
      <c r="Z23" s="84"/>
    </row>
    <row r="24" spans="1:26">
      <c r="A24" s="347"/>
      <c r="B24" s="348"/>
      <c r="C24" s="349">
        <v>16</v>
      </c>
      <c r="D24" s="352" t="s">
        <v>32</v>
      </c>
      <c r="E24" s="354"/>
      <c r="F24" s="84"/>
      <c r="G24" s="84"/>
      <c r="H24" s="84"/>
      <c r="I24" s="84"/>
      <c r="J24" s="84"/>
      <c r="K24" s="84"/>
      <c r="L24" s="84"/>
      <c r="M24" s="84"/>
      <c r="N24" s="84"/>
      <c r="O24" s="84"/>
      <c r="P24" s="84"/>
      <c r="Q24" s="84"/>
      <c r="R24" s="84"/>
      <c r="S24" s="84"/>
      <c r="T24" s="84"/>
      <c r="U24" s="84"/>
      <c r="V24" s="84"/>
      <c r="W24" s="84"/>
      <c r="X24" s="84"/>
      <c r="Y24" s="84"/>
      <c r="Z24" s="84"/>
    </row>
    <row r="25" spans="1:26">
      <c r="A25" s="347"/>
      <c r="B25" s="348"/>
      <c r="C25" s="349">
        <v>17</v>
      </c>
      <c r="D25" s="352" t="s">
        <v>33</v>
      </c>
      <c r="E25" s="354"/>
      <c r="F25" s="84"/>
      <c r="G25" s="84"/>
      <c r="H25" s="84"/>
      <c r="I25" s="84"/>
      <c r="J25" s="84"/>
      <c r="K25" s="84"/>
      <c r="L25" s="84"/>
      <c r="M25" s="84"/>
      <c r="N25" s="84"/>
      <c r="O25" s="84"/>
      <c r="P25" s="84"/>
      <c r="Q25" s="84"/>
      <c r="R25" s="84"/>
      <c r="S25" s="84"/>
      <c r="T25" s="84"/>
      <c r="U25" s="84"/>
      <c r="V25" s="84"/>
      <c r="W25" s="84"/>
      <c r="X25" s="84"/>
      <c r="Y25" s="84"/>
      <c r="Z25" s="84"/>
    </row>
    <row r="26" ht="27.6" spans="1:26">
      <c r="A26" s="347"/>
      <c r="B26" s="348"/>
      <c r="C26" s="349">
        <v>18</v>
      </c>
      <c r="D26" s="352" t="s">
        <v>34</v>
      </c>
      <c r="E26" s="353" t="s">
        <v>35</v>
      </c>
      <c r="F26" s="84"/>
      <c r="G26" s="84"/>
      <c r="H26" s="84"/>
      <c r="I26" s="84"/>
      <c r="J26" s="84"/>
      <c r="K26" s="84"/>
      <c r="L26" s="84"/>
      <c r="M26" s="84"/>
      <c r="N26" s="84"/>
      <c r="O26" s="84"/>
      <c r="P26" s="84"/>
      <c r="Q26" s="84"/>
      <c r="R26" s="84"/>
      <c r="S26" s="84"/>
      <c r="T26" s="84"/>
      <c r="U26" s="84"/>
      <c r="V26" s="84"/>
      <c r="W26" s="84"/>
      <c r="X26" s="84"/>
      <c r="Y26" s="84"/>
      <c r="Z26" s="84"/>
    </row>
    <row r="27" spans="1:26">
      <c r="A27" s="347"/>
      <c r="B27" s="348" t="s">
        <v>36</v>
      </c>
      <c r="C27" s="349">
        <v>19</v>
      </c>
      <c r="D27" s="352" t="s">
        <v>37</v>
      </c>
      <c r="E27" s="351" t="s">
        <v>17</v>
      </c>
      <c r="F27" s="84"/>
      <c r="G27" s="84"/>
      <c r="H27" s="84"/>
      <c r="I27" s="84"/>
      <c r="J27" s="84"/>
      <c r="K27" s="84"/>
      <c r="L27" s="84"/>
      <c r="M27" s="84"/>
      <c r="N27" s="84"/>
      <c r="O27" s="84"/>
      <c r="P27" s="84"/>
      <c r="Q27" s="84"/>
      <c r="R27" s="84"/>
      <c r="S27" s="84"/>
      <c r="T27" s="84"/>
      <c r="U27" s="84"/>
      <c r="V27" s="84"/>
      <c r="W27" s="84"/>
      <c r="X27" s="84"/>
      <c r="Y27" s="84"/>
      <c r="Z27" s="84"/>
    </row>
    <row r="28" spans="1:26">
      <c r="A28" s="347"/>
      <c r="B28" s="348"/>
      <c r="C28" s="349">
        <v>20</v>
      </c>
      <c r="D28" s="352" t="s">
        <v>38</v>
      </c>
      <c r="E28" s="351"/>
      <c r="F28" s="84"/>
      <c r="G28" s="84"/>
      <c r="H28" s="84"/>
      <c r="I28" s="84"/>
      <c r="J28" s="84"/>
      <c r="K28" s="84"/>
      <c r="L28" s="84"/>
      <c r="M28" s="84"/>
      <c r="N28" s="84"/>
      <c r="O28" s="84"/>
      <c r="P28" s="84"/>
      <c r="Q28" s="84"/>
      <c r="R28" s="84"/>
      <c r="S28" s="84"/>
      <c r="T28" s="84"/>
      <c r="U28" s="84"/>
      <c r="V28" s="84"/>
      <c r="W28" s="84"/>
      <c r="X28" s="84"/>
      <c r="Y28" s="84"/>
      <c r="Z28" s="84"/>
    </row>
    <row r="29" spans="1:26">
      <c r="A29" s="347"/>
      <c r="B29" s="348"/>
      <c r="C29" s="349">
        <v>21</v>
      </c>
      <c r="D29" s="352" t="s">
        <v>39</v>
      </c>
      <c r="E29" s="351"/>
      <c r="F29" s="84"/>
      <c r="G29" s="84"/>
      <c r="H29" s="84"/>
      <c r="I29" s="84"/>
      <c r="J29" s="84"/>
      <c r="K29" s="84"/>
      <c r="L29" s="84"/>
      <c r="M29" s="84"/>
      <c r="N29" s="84"/>
      <c r="O29" s="84"/>
      <c r="P29" s="84"/>
      <c r="Q29" s="84"/>
      <c r="R29" s="84"/>
      <c r="S29" s="84"/>
      <c r="T29" s="84"/>
      <c r="U29" s="84"/>
      <c r="V29" s="84"/>
      <c r="W29" s="84"/>
      <c r="X29" s="84"/>
      <c r="Y29" s="84"/>
      <c r="Z29" s="84"/>
    </row>
    <row r="30" spans="1:26">
      <c r="A30" s="347"/>
      <c r="B30" s="348" t="s">
        <v>40</v>
      </c>
      <c r="C30" s="349">
        <v>23</v>
      </c>
      <c r="D30" s="355" t="s">
        <v>41</v>
      </c>
      <c r="E30" s="351" t="s">
        <v>42</v>
      </c>
      <c r="F30" s="84"/>
      <c r="G30" s="84"/>
      <c r="H30" s="84"/>
      <c r="I30" s="84"/>
      <c r="J30" s="84"/>
      <c r="K30" s="84"/>
      <c r="L30" s="84"/>
      <c r="M30" s="84"/>
      <c r="N30" s="84"/>
      <c r="O30" s="84"/>
      <c r="P30" s="84"/>
      <c r="Q30" s="84"/>
      <c r="R30" s="84"/>
      <c r="S30" s="84"/>
      <c r="T30" s="84"/>
      <c r="U30" s="84"/>
      <c r="V30" s="84"/>
      <c r="W30" s="84"/>
      <c r="X30" s="84"/>
      <c r="Y30" s="84"/>
      <c r="Z30" s="84"/>
    </row>
    <row r="31" spans="1:26">
      <c r="A31" s="347"/>
      <c r="B31" s="348"/>
      <c r="C31" s="349">
        <v>24</v>
      </c>
      <c r="D31" s="355" t="s">
        <v>43</v>
      </c>
      <c r="E31" s="351"/>
      <c r="F31" s="84"/>
      <c r="G31" s="84"/>
      <c r="H31" s="84"/>
      <c r="I31" s="84"/>
      <c r="J31" s="84"/>
      <c r="K31" s="84"/>
      <c r="L31" s="84"/>
      <c r="M31" s="84"/>
      <c r="N31" s="84"/>
      <c r="O31" s="84"/>
      <c r="P31" s="84"/>
      <c r="Q31" s="84"/>
      <c r="R31" s="84"/>
      <c r="S31" s="84"/>
      <c r="T31" s="84"/>
      <c r="U31" s="84"/>
      <c r="V31" s="84"/>
      <c r="W31" s="84"/>
      <c r="X31" s="84"/>
      <c r="Y31" s="84"/>
      <c r="Z31" s="84"/>
    </row>
    <row r="32" spans="1:26">
      <c r="A32" s="347"/>
      <c r="B32" s="348"/>
      <c r="C32" s="349">
        <v>25</v>
      </c>
      <c r="D32" s="355" t="s">
        <v>44</v>
      </c>
      <c r="E32" s="351"/>
      <c r="F32" s="84"/>
      <c r="G32" s="84"/>
      <c r="H32" s="84"/>
      <c r="I32" s="84"/>
      <c r="J32" s="84"/>
      <c r="K32" s="84"/>
      <c r="L32" s="84"/>
      <c r="M32" s="84"/>
      <c r="N32" s="84"/>
      <c r="O32" s="84"/>
      <c r="P32" s="84"/>
      <c r="Q32" s="84"/>
      <c r="R32" s="84"/>
      <c r="S32" s="84"/>
      <c r="T32" s="84"/>
      <c r="U32" s="84"/>
      <c r="V32" s="84"/>
      <c r="W32" s="84"/>
      <c r="X32" s="84"/>
      <c r="Y32" s="84"/>
      <c r="Z32" s="84"/>
    </row>
    <row r="33" spans="1:26">
      <c r="A33" s="347"/>
      <c r="B33" s="348"/>
      <c r="C33" s="349">
        <v>26</v>
      </c>
      <c r="D33" s="355" t="s">
        <v>45</v>
      </c>
      <c r="E33" s="351"/>
      <c r="F33" s="84"/>
      <c r="G33" s="84"/>
      <c r="H33" s="84"/>
      <c r="I33" s="84"/>
      <c r="J33" s="84"/>
      <c r="K33" s="84"/>
      <c r="L33" s="84"/>
      <c r="M33" s="84"/>
      <c r="N33" s="84"/>
      <c r="O33" s="84"/>
      <c r="P33" s="84"/>
      <c r="Q33" s="84"/>
      <c r="R33" s="84"/>
      <c r="S33" s="84"/>
      <c r="T33" s="84"/>
      <c r="U33" s="84"/>
      <c r="V33" s="84"/>
      <c r="W33" s="84"/>
      <c r="X33" s="84"/>
      <c r="Y33" s="84"/>
      <c r="Z33" s="84"/>
    </row>
    <row r="34" spans="1:26">
      <c r="A34" s="347"/>
      <c r="B34" s="348"/>
      <c r="C34" s="349">
        <v>27</v>
      </c>
      <c r="D34" s="355" t="s">
        <v>46</v>
      </c>
      <c r="E34" s="351"/>
      <c r="F34" s="84"/>
      <c r="G34" s="84"/>
      <c r="H34" s="84"/>
      <c r="I34" s="84"/>
      <c r="J34" s="84"/>
      <c r="K34" s="84"/>
      <c r="L34" s="84"/>
      <c r="M34" s="84"/>
      <c r="N34" s="84"/>
      <c r="O34" s="84"/>
      <c r="P34" s="84"/>
      <c r="Q34" s="84"/>
      <c r="R34" s="84"/>
      <c r="S34" s="84"/>
      <c r="T34" s="84"/>
      <c r="U34" s="84"/>
      <c r="V34" s="84"/>
      <c r="W34" s="84"/>
      <c r="X34" s="84"/>
      <c r="Y34" s="84"/>
      <c r="Z34" s="84"/>
    </row>
    <row r="35" spans="1:26">
      <c r="A35" s="347"/>
      <c r="B35" s="348"/>
      <c r="C35" s="349">
        <v>28</v>
      </c>
      <c r="D35" s="350" t="s">
        <v>47</v>
      </c>
      <c r="E35" s="351"/>
      <c r="F35" s="84"/>
      <c r="G35" s="84"/>
      <c r="H35" s="84"/>
      <c r="I35" s="84"/>
      <c r="J35" s="84"/>
      <c r="K35" s="84"/>
      <c r="L35" s="84"/>
      <c r="M35" s="84"/>
      <c r="N35" s="84"/>
      <c r="O35" s="84"/>
      <c r="P35" s="84"/>
      <c r="Q35" s="84"/>
      <c r="R35" s="84"/>
      <c r="S35" s="84"/>
      <c r="T35" s="84"/>
      <c r="U35" s="84"/>
      <c r="V35" s="84"/>
      <c r="W35" s="84"/>
      <c r="X35" s="84"/>
      <c r="Y35" s="84"/>
      <c r="Z35" s="84"/>
    </row>
    <row r="36" spans="1:26">
      <c r="A36" s="347"/>
      <c r="B36" s="348"/>
      <c r="C36" s="349">
        <v>29</v>
      </c>
      <c r="D36" s="355" t="s">
        <v>48</v>
      </c>
      <c r="E36" s="351"/>
      <c r="F36" s="84"/>
      <c r="G36" s="84"/>
      <c r="H36" s="84"/>
      <c r="I36" s="84"/>
      <c r="J36" s="84"/>
      <c r="K36" s="84"/>
      <c r="L36" s="84"/>
      <c r="M36" s="84"/>
      <c r="N36" s="84"/>
      <c r="O36" s="84"/>
      <c r="P36" s="84"/>
      <c r="Q36" s="84"/>
      <c r="R36" s="84"/>
      <c r="S36" s="84"/>
      <c r="T36" s="84"/>
      <c r="U36" s="84"/>
      <c r="V36" s="84"/>
      <c r="W36" s="84"/>
      <c r="X36" s="84"/>
      <c r="Y36" s="84"/>
      <c r="Z36" s="84"/>
    </row>
    <row r="37" spans="1:26">
      <c r="A37" s="347"/>
      <c r="B37" s="348"/>
      <c r="C37" s="349">
        <v>30</v>
      </c>
      <c r="D37" s="355" t="s">
        <v>49</v>
      </c>
      <c r="E37" s="351"/>
      <c r="F37" s="84"/>
      <c r="G37" s="84"/>
      <c r="H37" s="84"/>
      <c r="I37" s="84"/>
      <c r="J37" s="84"/>
      <c r="K37" s="84"/>
      <c r="L37" s="84"/>
      <c r="M37" s="84"/>
      <c r="N37" s="84"/>
      <c r="O37" s="84"/>
      <c r="P37" s="84"/>
      <c r="Q37" s="84"/>
      <c r="R37" s="84"/>
      <c r="S37" s="84"/>
      <c r="T37" s="84"/>
      <c r="U37" s="84"/>
      <c r="V37" s="84"/>
      <c r="W37" s="84"/>
      <c r="X37" s="84"/>
      <c r="Y37" s="84"/>
      <c r="Z37" s="84"/>
    </row>
    <row r="38" spans="1:26">
      <c r="A38" s="347"/>
      <c r="B38" s="348"/>
      <c r="C38" s="349">
        <v>31</v>
      </c>
      <c r="D38" s="355" t="s">
        <v>50</v>
      </c>
      <c r="E38" s="351"/>
      <c r="F38" s="84"/>
      <c r="G38" s="84"/>
      <c r="H38" s="84"/>
      <c r="I38" s="84"/>
      <c r="J38" s="84"/>
      <c r="K38" s="84"/>
      <c r="L38" s="84"/>
      <c r="M38" s="84"/>
      <c r="N38" s="84"/>
      <c r="O38" s="84"/>
      <c r="P38" s="84"/>
      <c r="Q38" s="84"/>
      <c r="R38" s="84"/>
      <c r="S38" s="84"/>
      <c r="T38" s="84"/>
      <c r="U38" s="84"/>
      <c r="V38" s="84"/>
      <c r="W38" s="84"/>
      <c r="X38" s="84"/>
      <c r="Y38" s="84"/>
      <c r="Z38" s="84"/>
    </row>
    <row r="39" spans="1:26">
      <c r="A39" s="347"/>
      <c r="B39" s="348"/>
      <c r="C39" s="349">
        <v>32</v>
      </c>
      <c r="D39" s="355" t="s">
        <v>51</v>
      </c>
      <c r="E39" s="351"/>
      <c r="F39" s="84"/>
      <c r="G39" s="84"/>
      <c r="H39" s="84"/>
      <c r="I39" s="84"/>
      <c r="J39" s="84"/>
      <c r="K39" s="84"/>
      <c r="L39" s="84"/>
      <c r="M39" s="84"/>
      <c r="N39" s="84"/>
      <c r="O39" s="84"/>
      <c r="P39" s="84"/>
      <c r="Q39" s="84"/>
      <c r="R39" s="84"/>
      <c r="S39" s="84"/>
      <c r="T39" s="84"/>
      <c r="U39" s="84"/>
      <c r="V39" s="84"/>
      <c r="W39" s="84"/>
      <c r="X39" s="84"/>
      <c r="Y39" s="84"/>
      <c r="Z39" s="84"/>
    </row>
    <row r="40" spans="1:26">
      <c r="A40" s="347"/>
      <c r="B40" s="348" t="s">
        <v>52</v>
      </c>
      <c r="C40" s="349">
        <v>33</v>
      </c>
      <c r="D40" s="355" t="s">
        <v>53</v>
      </c>
      <c r="E40" s="351" t="s">
        <v>54</v>
      </c>
      <c r="F40" s="84"/>
      <c r="G40" s="84"/>
      <c r="H40" s="84"/>
      <c r="I40" s="84"/>
      <c r="J40" s="84"/>
      <c r="K40" s="84"/>
      <c r="L40" s="84"/>
      <c r="M40" s="84"/>
      <c r="N40" s="84"/>
      <c r="O40" s="84"/>
      <c r="P40" s="84"/>
      <c r="Q40" s="84"/>
      <c r="R40" s="84"/>
      <c r="S40" s="84"/>
      <c r="T40" s="84"/>
      <c r="U40" s="84"/>
      <c r="V40" s="84"/>
      <c r="W40" s="84"/>
      <c r="X40" s="84"/>
      <c r="Y40" s="84"/>
      <c r="Z40" s="84"/>
    </row>
    <row r="41" spans="1:26">
      <c r="A41" s="347"/>
      <c r="B41" s="348"/>
      <c r="C41" s="349">
        <v>34</v>
      </c>
      <c r="D41" s="355" t="s">
        <v>55</v>
      </c>
      <c r="E41" s="351"/>
      <c r="F41" s="84"/>
      <c r="G41" s="84"/>
      <c r="H41" s="84"/>
      <c r="I41" s="84"/>
      <c r="J41" s="84"/>
      <c r="K41" s="84"/>
      <c r="L41" s="84"/>
      <c r="M41" s="84"/>
      <c r="N41" s="84"/>
      <c r="O41" s="84"/>
      <c r="P41" s="84"/>
      <c r="Q41" s="84"/>
      <c r="R41" s="84"/>
      <c r="S41" s="84"/>
      <c r="T41" s="84"/>
      <c r="U41" s="84"/>
      <c r="V41" s="84"/>
      <c r="W41" s="84"/>
      <c r="X41" s="84"/>
      <c r="Y41" s="84"/>
      <c r="Z41" s="84"/>
    </row>
    <row r="42" spans="1:26">
      <c r="A42" s="347"/>
      <c r="B42" s="348"/>
      <c r="C42" s="349">
        <v>35</v>
      </c>
      <c r="D42" s="355" t="s">
        <v>56</v>
      </c>
      <c r="E42" s="351"/>
      <c r="F42" s="84"/>
      <c r="G42" s="84"/>
      <c r="H42" s="84"/>
      <c r="I42" s="84"/>
      <c r="J42" s="84"/>
      <c r="K42" s="84"/>
      <c r="L42" s="84"/>
      <c r="M42" s="84"/>
      <c r="N42" s="84"/>
      <c r="O42" s="84"/>
      <c r="P42" s="84"/>
      <c r="Q42" s="84"/>
      <c r="R42" s="84"/>
      <c r="S42" s="84"/>
      <c r="T42" s="84"/>
      <c r="U42" s="84"/>
      <c r="V42" s="84"/>
      <c r="W42" s="84"/>
      <c r="X42" s="84"/>
      <c r="Y42" s="84"/>
      <c r="Z42" s="84"/>
    </row>
    <row r="43" spans="1:26">
      <c r="A43" s="347"/>
      <c r="B43" s="348" t="s">
        <v>57</v>
      </c>
      <c r="C43" s="349">
        <v>36</v>
      </c>
      <c r="D43" s="355" t="s">
        <v>58</v>
      </c>
      <c r="E43" s="351" t="s">
        <v>54</v>
      </c>
      <c r="F43" s="84"/>
      <c r="G43" s="84"/>
      <c r="H43" s="84"/>
      <c r="I43" s="84"/>
      <c r="J43" s="84"/>
      <c r="K43" s="84"/>
      <c r="L43" s="84"/>
      <c r="M43" s="84"/>
      <c r="N43" s="84"/>
      <c r="O43" s="84"/>
      <c r="P43" s="84"/>
      <c r="Q43" s="84"/>
      <c r="R43" s="84"/>
      <c r="S43" s="84"/>
      <c r="T43" s="84"/>
      <c r="U43" s="84"/>
      <c r="V43" s="84"/>
      <c r="W43" s="84"/>
      <c r="X43" s="84"/>
      <c r="Y43" s="84"/>
      <c r="Z43" s="84"/>
    </row>
    <row r="44" spans="1:26">
      <c r="A44" s="347"/>
      <c r="B44" s="348"/>
      <c r="C44" s="349">
        <v>37</v>
      </c>
      <c r="D44" s="355" t="s">
        <v>59</v>
      </c>
      <c r="E44" s="351"/>
      <c r="F44" s="84"/>
      <c r="G44" s="84"/>
      <c r="H44" s="84"/>
      <c r="I44" s="84"/>
      <c r="J44" s="84"/>
      <c r="K44" s="84"/>
      <c r="L44" s="84"/>
      <c r="M44" s="84"/>
      <c r="N44" s="84"/>
      <c r="O44" s="84"/>
      <c r="P44" s="84"/>
      <c r="Q44" s="84"/>
      <c r="R44" s="84"/>
      <c r="S44" s="84"/>
      <c r="T44" s="84"/>
      <c r="U44" s="84"/>
      <c r="V44" s="84"/>
      <c r="W44" s="84"/>
      <c r="X44" s="84"/>
      <c r="Y44" s="84"/>
      <c r="Z44" s="84"/>
    </row>
    <row r="45" spans="1:26">
      <c r="A45" s="347"/>
      <c r="B45" s="348" t="s">
        <v>60</v>
      </c>
      <c r="C45" s="349">
        <v>38</v>
      </c>
      <c r="D45" s="355" t="s">
        <v>61</v>
      </c>
      <c r="E45" s="351" t="s">
        <v>62</v>
      </c>
      <c r="F45" s="84"/>
      <c r="G45" s="84"/>
      <c r="H45" s="84"/>
      <c r="I45" s="84"/>
      <c r="J45" s="84"/>
      <c r="K45" s="84"/>
      <c r="L45" s="84"/>
      <c r="M45" s="84"/>
      <c r="N45" s="84"/>
      <c r="O45" s="84"/>
      <c r="P45" s="84"/>
      <c r="Q45" s="84"/>
      <c r="R45" s="84"/>
      <c r="S45" s="84"/>
      <c r="T45" s="84"/>
      <c r="U45" s="84"/>
      <c r="V45" s="84"/>
      <c r="W45" s="84"/>
      <c r="X45" s="84"/>
      <c r="Y45" s="84"/>
      <c r="Z45" s="84"/>
    </row>
    <row r="46" spans="1:26">
      <c r="A46" s="347"/>
      <c r="B46" s="348"/>
      <c r="C46" s="349">
        <v>39</v>
      </c>
      <c r="D46" s="355" t="s">
        <v>63</v>
      </c>
      <c r="E46" s="351"/>
      <c r="F46" s="84"/>
      <c r="G46" s="84"/>
      <c r="H46" s="84"/>
      <c r="I46" s="84"/>
      <c r="J46" s="84"/>
      <c r="K46" s="84"/>
      <c r="L46" s="84"/>
      <c r="M46" s="84"/>
      <c r="N46" s="84"/>
      <c r="O46" s="84"/>
      <c r="P46" s="84"/>
      <c r="Q46" s="84"/>
      <c r="R46" s="84"/>
      <c r="S46" s="84"/>
      <c r="T46" s="84"/>
      <c r="U46" s="84"/>
      <c r="V46" s="84"/>
      <c r="W46" s="84"/>
      <c r="X46" s="84"/>
      <c r="Y46" s="84"/>
      <c r="Z46" s="84"/>
    </row>
    <row r="47" spans="1:26">
      <c r="A47" s="347"/>
      <c r="B47" s="348"/>
      <c r="C47" s="349">
        <v>40</v>
      </c>
      <c r="D47" s="355" t="s">
        <v>64</v>
      </c>
      <c r="E47" s="351"/>
      <c r="F47" s="84"/>
      <c r="G47" s="84"/>
      <c r="H47" s="84"/>
      <c r="I47" s="84"/>
      <c r="J47" s="84"/>
      <c r="K47" s="84"/>
      <c r="L47" s="84"/>
      <c r="M47" s="84"/>
      <c r="N47" s="84"/>
      <c r="O47" s="84"/>
      <c r="P47" s="84"/>
      <c r="Q47" s="84"/>
      <c r="R47" s="84"/>
      <c r="S47" s="84"/>
      <c r="T47" s="84"/>
      <c r="U47" s="84"/>
      <c r="V47" s="84"/>
      <c r="W47" s="84"/>
      <c r="X47" s="84"/>
      <c r="Y47" s="84"/>
      <c r="Z47" s="84"/>
    </row>
    <row r="48" spans="1:26">
      <c r="A48" s="347"/>
      <c r="B48" s="348"/>
      <c r="C48" s="349">
        <v>41</v>
      </c>
      <c r="D48" s="355" t="s">
        <v>65</v>
      </c>
      <c r="E48" s="351"/>
      <c r="F48" s="84"/>
      <c r="G48" s="84"/>
      <c r="H48" s="84"/>
      <c r="I48" s="84"/>
      <c r="J48" s="84"/>
      <c r="K48" s="84"/>
      <c r="L48" s="84"/>
      <c r="M48" s="84"/>
      <c r="N48" s="84"/>
      <c r="O48" s="84"/>
      <c r="P48" s="84"/>
      <c r="Q48" s="84"/>
      <c r="R48" s="84"/>
      <c r="S48" s="84"/>
      <c r="T48" s="84"/>
      <c r="U48" s="84"/>
      <c r="V48" s="84"/>
      <c r="W48" s="84"/>
      <c r="X48" s="84"/>
      <c r="Y48" s="84"/>
      <c r="Z48" s="84"/>
    </row>
    <row r="49" spans="1:26">
      <c r="A49" s="347"/>
      <c r="B49" s="348"/>
      <c r="C49" s="349">
        <v>42</v>
      </c>
      <c r="D49" s="355" t="s">
        <v>66</v>
      </c>
      <c r="E49" s="351"/>
      <c r="F49" s="84"/>
      <c r="G49" s="84"/>
      <c r="H49" s="84"/>
      <c r="I49" s="84"/>
      <c r="J49" s="84"/>
      <c r="K49" s="84"/>
      <c r="L49" s="84"/>
      <c r="M49" s="84"/>
      <c r="N49" s="84"/>
      <c r="O49" s="84"/>
      <c r="P49" s="84"/>
      <c r="Q49" s="84"/>
      <c r="R49" s="84"/>
      <c r="S49" s="84"/>
      <c r="T49" s="84"/>
      <c r="U49" s="84"/>
      <c r="V49" s="84"/>
      <c r="W49" s="84"/>
      <c r="X49" s="84"/>
      <c r="Y49" s="84"/>
      <c r="Z49" s="84"/>
    </row>
    <row r="50" spans="1:26">
      <c r="A50" s="347"/>
      <c r="B50" s="348"/>
      <c r="C50" s="349">
        <v>43</v>
      </c>
      <c r="D50" s="355" t="s">
        <v>67</v>
      </c>
      <c r="E50" s="351"/>
      <c r="F50" s="84"/>
      <c r="G50" s="84"/>
      <c r="H50" s="84"/>
      <c r="I50" s="84"/>
      <c r="J50" s="84"/>
      <c r="K50" s="84"/>
      <c r="L50" s="84"/>
      <c r="M50" s="84"/>
      <c r="N50" s="84"/>
      <c r="O50" s="84"/>
      <c r="P50" s="84"/>
      <c r="Q50" s="84"/>
      <c r="R50" s="84"/>
      <c r="S50" s="84"/>
      <c r="T50" s="84"/>
      <c r="U50" s="84"/>
      <c r="V50" s="84"/>
      <c r="W50" s="84"/>
      <c r="X50" s="84"/>
      <c r="Y50" s="84"/>
      <c r="Z50" s="84"/>
    </row>
    <row r="51" spans="1:26">
      <c r="A51" s="347"/>
      <c r="B51" s="348"/>
      <c r="C51" s="349">
        <v>44</v>
      </c>
      <c r="D51" s="355" t="s">
        <v>68</v>
      </c>
      <c r="E51" s="351"/>
      <c r="F51" s="84"/>
      <c r="G51" s="84"/>
      <c r="H51" s="84"/>
      <c r="I51" s="84"/>
      <c r="J51" s="84"/>
      <c r="K51" s="84"/>
      <c r="L51" s="84"/>
      <c r="M51" s="84"/>
      <c r="N51" s="84"/>
      <c r="O51" s="84"/>
      <c r="P51" s="84"/>
      <c r="Q51" s="84"/>
      <c r="R51" s="84"/>
      <c r="S51" s="84"/>
      <c r="T51" s="84"/>
      <c r="U51" s="84"/>
      <c r="V51" s="84"/>
      <c r="W51" s="84"/>
      <c r="X51" s="84"/>
      <c r="Y51" s="84"/>
      <c r="Z51" s="84"/>
    </row>
    <row r="52" spans="1:26">
      <c r="A52" s="347"/>
      <c r="B52" s="348" t="s">
        <v>69</v>
      </c>
      <c r="C52" s="349">
        <v>45</v>
      </c>
      <c r="D52" s="355" t="s">
        <v>70</v>
      </c>
      <c r="E52" s="351" t="s">
        <v>62</v>
      </c>
      <c r="F52" s="84"/>
      <c r="G52" s="84"/>
      <c r="H52" s="84"/>
      <c r="I52" s="84"/>
      <c r="J52" s="84"/>
      <c r="K52" s="84"/>
      <c r="L52" s="84"/>
      <c r="M52" s="84"/>
      <c r="N52" s="84"/>
      <c r="O52" s="84"/>
      <c r="P52" s="84"/>
      <c r="Q52" s="84"/>
      <c r="R52" s="84"/>
      <c r="S52" s="84"/>
      <c r="T52" s="84"/>
      <c r="U52" s="84"/>
      <c r="V52" s="84"/>
      <c r="W52" s="84"/>
      <c r="X52" s="84"/>
      <c r="Y52" s="84"/>
      <c r="Z52" s="84"/>
    </row>
    <row r="53" spans="1:26">
      <c r="A53" s="347"/>
      <c r="B53" s="348"/>
      <c r="C53" s="349">
        <v>46</v>
      </c>
      <c r="D53" s="355" t="s">
        <v>71</v>
      </c>
      <c r="E53" s="351"/>
      <c r="F53" s="84"/>
      <c r="G53" s="84"/>
      <c r="H53" s="84"/>
      <c r="I53" s="84"/>
      <c r="J53" s="84"/>
      <c r="K53" s="84"/>
      <c r="L53" s="84"/>
      <c r="M53" s="84"/>
      <c r="N53" s="84"/>
      <c r="O53" s="84"/>
      <c r="P53" s="84"/>
      <c r="Q53" s="84"/>
      <c r="R53" s="84"/>
      <c r="S53" s="84"/>
      <c r="T53" s="84"/>
      <c r="U53" s="84"/>
      <c r="V53" s="84"/>
      <c r="W53" s="84"/>
      <c r="X53" s="84"/>
      <c r="Y53" s="84"/>
      <c r="Z53" s="84"/>
    </row>
    <row r="54" spans="1:26">
      <c r="A54" s="347"/>
      <c r="B54" s="348" t="s">
        <v>72</v>
      </c>
      <c r="C54" s="349">
        <v>47</v>
      </c>
      <c r="D54" s="355" t="s">
        <v>73</v>
      </c>
      <c r="E54" s="351" t="s">
        <v>62</v>
      </c>
      <c r="F54" s="84"/>
      <c r="G54" s="84"/>
      <c r="H54" s="84"/>
      <c r="I54" s="84"/>
      <c r="J54" s="84"/>
      <c r="K54" s="84"/>
      <c r="L54" s="84"/>
      <c r="M54" s="84"/>
      <c r="N54" s="84"/>
      <c r="O54" s="84"/>
      <c r="P54" s="84"/>
      <c r="Q54" s="84"/>
      <c r="R54" s="84"/>
      <c r="S54" s="84"/>
      <c r="T54" s="84"/>
      <c r="U54" s="84"/>
      <c r="V54" s="84"/>
      <c r="W54" s="84"/>
      <c r="X54" s="84"/>
      <c r="Y54" s="84"/>
      <c r="Z54" s="84"/>
    </row>
    <row r="55" spans="1:26">
      <c r="A55" s="347"/>
      <c r="B55" s="348"/>
      <c r="C55" s="349">
        <v>48</v>
      </c>
      <c r="D55" s="356" t="s">
        <v>74</v>
      </c>
      <c r="E55" s="351"/>
      <c r="F55" s="84"/>
      <c r="G55" s="84"/>
      <c r="H55" s="84"/>
      <c r="I55" s="84"/>
      <c r="J55" s="84"/>
      <c r="K55" s="84"/>
      <c r="L55" s="84"/>
      <c r="M55" s="84"/>
      <c r="N55" s="84"/>
      <c r="O55" s="84"/>
      <c r="P55" s="84"/>
      <c r="Q55" s="84"/>
      <c r="R55" s="84"/>
      <c r="S55" s="84"/>
      <c r="T55" s="84"/>
      <c r="U55" s="84"/>
      <c r="V55" s="84"/>
      <c r="W55" s="84"/>
      <c r="X55" s="84"/>
      <c r="Y55" s="84"/>
      <c r="Z55" s="84"/>
    </row>
    <row r="56" spans="1:26">
      <c r="A56" s="347"/>
      <c r="B56" s="348"/>
      <c r="C56" s="349">
        <v>49</v>
      </c>
      <c r="D56" s="355" t="s">
        <v>75</v>
      </c>
      <c r="E56" s="351"/>
      <c r="F56" s="84"/>
      <c r="G56" s="84"/>
      <c r="H56" s="84"/>
      <c r="I56" s="84"/>
      <c r="J56" s="84"/>
      <c r="K56" s="84"/>
      <c r="L56" s="84"/>
      <c r="M56" s="84"/>
      <c r="N56" s="84"/>
      <c r="O56" s="84"/>
      <c r="P56" s="84"/>
      <c r="Q56" s="84"/>
      <c r="R56" s="84"/>
      <c r="S56" s="84"/>
      <c r="T56" s="84"/>
      <c r="U56" s="84"/>
      <c r="V56" s="84"/>
      <c r="W56" s="84"/>
      <c r="X56" s="84"/>
      <c r="Y56" s="84"/>
      <c r="Z56" s="84"/>
    </row>
    <row r="57" spans="1:26">
      <c r="A57" s="347"/>
      <c r="B57" s="348" t="s">
        <v>76</v>
      </c>
      <c r="C57" s="349">
        <v>50</v>
      </c>
      <c r="D57" s="355" t="s">
        <v>77</v>
      </c>
      <c r="E57" s="351" t="s">
        <v>62</v>
      </c>
      <c r="F57" s="84"/>
      <c r="G57" s="84"/>
      <c r="H57" s="84"/>
      <c r="I57" s="84"/>
      <c r="J57" s="84"/>
      <c r="K57" s="84"/>
      <c r="L57" s="84"/>
      <c r="M57" s="84"/>
      <c r="N57" s="84"/>
      <c r="O57" s="84"/>
      <c r="P57" s="84"/>
      <c r="Q57" s="84"/>
      <c r="R57" s="84"/>
      <c r="S57" s="84"/>
      <c r="T57" s="84"/>
      <c r="U57" s="84"/>
      <c r="V57" s="84"/>
      <c r="W57" s="84"/>
      <c r="X57" s="84"/>
      <c r="Y57" s="84"/>
      <c r="Z57" s="84"/>
    </row>
    <row r="58" spans="1:26">
      <c r="A58" s="347"/>
      <c r="B58" s="348"/>
      <c r="C58" s="349">
        <v>51</v>
      </c>
      <c r="D58" s="355" t="s">
        <v>78</v>
      </c>
      <c r="E58" s="351"/>
      <c r="F58" s="84"/>
      <c r="G58" s="84"/>
      <c r="H58" s="84"/>
      <c r="I58" s="84"/>
      <c r="J58" s="84"/>
      <c r="K58" s="84"/>
      <c r="L58" s="84"/>
      <c r="M58" s="84"/>
      <c r="N58" s="84"/>
      <c r="O58" s="84"/>
      <c r="P58" s="84"/>
      <c r="Q58" s="84"/>
      <c r="R58" s="84"/>
      <c r="S58" s="84"/>
      <c r="T58" s="84"/>
      <c r="U58" s="84"/>
      <c r="V58" s="84"/>
      <c r="W58" s="84"/>
      <c r="X58" s="84"/>
      <c r="Y58" s="84"/>
      <c r="Z58" s="84"/>
    </row>
    <row r="59" ht="27.6" spans="1:26">
      <c r="A59" s="347"/>
      <c r="B59" s="348" t="s">
        <v>79</v>
      </c>
      <c r="C59" s="349">
        <v>52</v>
      </c>
      <c r="D59" s="355" t="s">
        <v>80</v>
      </c>
      <c r="E59" s="353" t="s">
        <v>42</v>
      </c>
      <c r="F59" s="84"/>
      <c r="G59" s="84"/>
      <c r="H59" s="84"/>
      <c r="I59" s="84"/>
      <c r="J59" s="84"/>
      <c r="K59" s="84"/>
      <c r="L59" s="84"/>
      <c r="M59" s="84"/>
      <c r="N59" s="84"/>
      <c r="O59" s="84"/>
      <c r="P59" s="84"/>
      <c r="Q59" s="84"/>
      <c r="R59" s="84"/>
      <c r="S59" s="84"/>
      <c r="T59" s="84"/>
      <c r="U59" s="84"/>
      <c r="V59" s="84"/>
      <c r="W59" s="84"/>
      <c r="X59" s="84"/>
      <c r="Y59" s="84"/>
      <c r="Z59" s="84"/>
    </row>
    <row r="60" ht="27.6" spans="1:26">
      <c r="A60" s="347"/>
      <c r="B60" s="348"/>
      <c r="C60" s="349">
        <v>53</v>
      </c>
      <c r="D60" s="355" t="s">
        <v>81</v>
      </c>
      <c r="E60" s="353" t="s">
        <v>62</v>
      </c>
      <c r="F60" s="84"/>
      <c r="G60" s="84"/>
      <c r="H60" s="84"/>
      <c r="I60" s="84"/>
      <c r="J60" s="84"/>
      <c r="K60" s="84"/>
      <c r="L60" s="84"/>
      <c r="M60" s="84"/>
      <c r="N60" s="84"/>
      <c r="O60" s="84"/>
      <c r="P60" s="84"/>
      <c r="Q60" s="84"/>
      <c r="R60" s="84"/>
      <c r="S60" s="84"/>
      <c r="T60" s="84"/>
      <c r="U60" s="84"/>
      <c r="V60" s="84"/>
      <c r="W60" s="84"/>
      <c r="X60" s="84"/>
      <c r="Y60" s="84"/>
      <c r="Z60" s="84"/>
    </row>
    <row r="61" ht="27.6" spans="1:26">
      <c r="A61" s="347"/>
      <c r="B61" s="348"/>
      <c r="C61" s="349">
        <v>54</v>
      </c>
      <c r="D61" s="350" t="s">
        <v>82</v>
      </c>
      <c r="E61" s="351" t="s">
        <v>83</v>
      </c>
      <c r="F61" s="84"/>
      <c r="G61" s="84"/>
      <c r="H61" s="84"/>
      <c r="I61" s="84"/>
      <c r="J61" s="84"/>
      <c r="K61" s="84"/>
      <c r="L61" s="84"/>
      <c r="M61" s="84"/>
      <c r="N61" s="84"/>
      <c r="O61" s="84"/>
      <c r="P61" s="84"/>
      <c r="Q61" s="84"/>
      <c r="R61" s="84"/>
      <c r="S61" s="84"/>
      <c r="T61" s="84"/>
      <c r="U61" s="84"/>
      <c r="V61" s="84"/>
      <c r="W61" s="84"/>
      <c r="X61" s="84"/>
      <c r="Y61" s="84"/>
      <c r="Z61" s="84"/>
    </row>
    <row r="62" spans="1:26">
      <c r="A62" s="347"/>
      <c r="B62" s="348"/>
      <c r="C62" s="349">
        <v>55</v>
      </c>
      <c r="D62" s="350" t="s">
        <v>84</v>
      </c>
      <c r="E62" s="353" t="s">
        <v>12</v>
      </c>
      <c r="F62" s="84"/>
      <c r="G62" s="84"/>
      <c r="H62" s="84"/>
      <c r="I62" s="84"/>
      <c r="J62" s="84"/>
      <c r="K62" s="84"/>
      <c r="L62" s="84"/>
      <c r="M62" s="84"/>
      <c r="N62" s="84"/>
      <c r="O62" s="84"/>
      <c r="P62" s="84"/>
      <c r="Q62" s="84"/>
      <c r="R62" s="84"/>
      <c r="S62" s="84"/>
      <c r="T62" s="84"/>
      <c r="U62" s="84"/>
      <c r="V62" s="84"/>
      <c r="W62" s="84"/>
      <c r="X62" s="84"/>
      <c r="Y62" s="84"/>
      <c r="Z62" s="84"/>
    </row>
    <row r="63" ht="27.6" spans="1:26">
      <c r="A63" s="347"/>
      <c r="B63" s="348"/>
      <c r="C63" s="349">
        <v>56</v>
      </c>
      <c r="D63" s="355" t="s">
        <v>85</v>
      </c>
      <c r="E63" s="353" t="s">
        <v>42</v>
      </c>
      <c r="F63" s="84"/>
      <c r="G63" s="84"/>
      <c r="H63" s="84"/>
      <c r="I63" s="84"/>
      <c r="J63" s="84"/>
      <c r="K63" s="84"/>
      <c r="L63" s="84"/>
      <c r="M63" s="84"/>
      <c r="N63" s="84"/>
      <c r="O63" s="84"/>
      <c r="P63" s="84"/>
      <c r="Q63" s="84"/>
      <c r="R63" s="84"/>
      <c r="S63" s="84"/>
      <c r="T63" s="84"/>
      <c r="U63" s="84"/>
      <c r="V63" s="84"/>
      <c r="W63" s="84"/>
      <c r="X63" s="84"/>
      <c r="Y63" s="84"/>
      <c r="Z63" s="84"/>
    </row>
    <row r="64" ht="27.6" spans="1:26">
      <c r="A64" s="347"/>
      <c r="B64" s="348"/>
      <c r="C64" s="349">
        <v>57</v>
      </c>
      <c r="D64" s="350" t="s">
        <v>86</v>
      </c>
      <c r="E64" s="351" t="s">
        <v>87</v>
      </c>
      <c r="F64" s="84"/>
      <c r="G64" s="84"/>
      <c r="H64" s="84"/>
      <c r="I64" s="84"/>
      <c r="J64" s="84"/>
      <c r="K64" s="84"/>
      <c r="L64" s="84"/>
      <c r="M64" s="84"/>
      <c r="N64" s="84"/>
      <c r="O64" s="84"/>
      <c r="P64" s="84"/>
      <c r="Q64" s="84"/>
      <c r="R64" s="84"/>
      <c r="S64" s="84"/>
      <c r="T64" s="84"/>
      <c r="U64" s="84"/>
      <c r="V64" s="84"/>
      <c r="W64" s="84"/>
      <c r="X64" s="84"/>
      <c r="Y64" s="84"/>
      <c r="Z64" s="84"/>
    </row>
    <row r="65" ht="27.6" spans="1:26">
      <c r="A65" s="347"/>
      <c r="B65" s="348" t="s">
        <v>88</v>
      </c>
      <c r="C65" s="349">
        <v>58</v>
      </c>
      <c r="D65" s="355" t="s">
        <v>89</v>
      </c>
      <c r="E65" s="351" t="s">
        <v>90</v>
      </c>
      <c r="F65" s="84"/>
      <c r="G65" s="84"/>
      <c r="H65" s="84"/>
      <c r="I65" s="84"/>
      <c r="J65" s="84"/>
      <c r="K65" s="84"/>
      <c r="L65" s="84"/>
      <c r="M65" s="84"/>
      <c r="N65" s="84"/>
      <c r="O65" s="84"/>
      <c r="P65" s="84"/>
      <c r="Q65" s="84"/>
      <c r="R65" s="84"/>
      <c r="S65" s="84"/>
      <c r="T65" s="84"/>
      <c r="U65" s="84"/>
      <c r="V65" s="84"/>
      <c r="W65" s="84"/>
      <c r="X65" s="84"/>
      <c r="Y65" s="84"/>
      <c r="Z65" s="84"/>
    </row>
    <row r="66" ht="27.6" spans="1:26">
      <c r="A66" s="347"/>
      <c r="B66" s="348"/>
      <c r="C66" s="349">
        <v>59</v>
      </c>
      <c r="D66" s="355" t="s">
        <v>91</v>
      </c>
      <c r="E66" s="351" t="s">
        <v>92</v>
      </c>
      <c r="F66" s="84"/>
      <c r="G66" s="84"/>
      <c r="H66" s="84"/>
      <c r="I66" s="84"/>
      <c r="J66" s="84"/>
      <c r="K66" s="84"/>
      <c r="L66" s="84"/>
      <c r="M66" s="84"/>
      <c r="N66" s="84"/>
      <c r="O66" s="84"/>
      <c r="P66" s="84"/>
      <c r="Q66" s="84"/>
      <c r="R66" s="84"/>
      <c r="S66" s="84"/>
      <c r="T66" s="84"/>
      <c r="U66" s="84"/>
      <c r="V66" s="84"/>
      <c r="W66" s="84"/>
      <c r="X66" s="84"/>
      <c r="Y66" s="84"/>
      <c r="Z66" s="84"/>
    </row>
    <row r="67" ht="27.6" spans="1:26">
      <c r="A67" s="347"/>
      <c r="B67" s="348"/>
      <c r="C67" s="349">
        <v>60</v>
      </c>
      <c r="D67" s="355" t="s">
        <v>93</v>
      </c>
      <c r="E67" s="351" t="s">
        <v>94</v>
      </c>
      <c r="F67" s="84"/>
      <c r="G67" s="84"/>
      <c r="H67" s="84"/>
      <c r="I67" s="84"/>
      <c r="J67" s="84"/>
      <c r="K67" s="84"/>
      <c r="L67" s="84"/>
      <c r="M67" s="84"/>
      <c r="N67" s="84"/>
      <c r="O67" s="84"/>
      <c r="P67" s="84"/>
      <c r="Q67" s="84"/>
      <c r="R67" s="84"/>
      <c r="S67" s="84"/>
      <c r="T67" s="84"/>
      <c r="U67" s="84"/>
      <c r="V67" s="84"/>
      <c r="W67" s="84"/>
      <c r="X67" s="84"/>
      <c r="Y67" s="84"/>
      <c r="Z67" s="84"/>
    </row>
    <row r="68" spans="1:26">
      <c r="A68" s="347"/>
      <c r="B68" s="348"/>
      <c r="C68" s="349">
        <v>61</v>
      </c>
      <c r="D68" s="355" t="s">
        <v>95</v>
      </c>
      <c r="E68" s="351" t="s">
        <v>96</v>
      </c>
      <c r="F68" s="84"/>
      <c r="G68" s="84"/>
      <c r="H68" s="84"/>
      <c r="I68" s="84"/>
      <c r="J68" s="84"/>
      <c r="K68" s="84"/>
      <c r="L68" s="84"/>
      <c r="M68" s="84"/>
      <c r="N68" s="84"/>
      <c r="O68" s="84"/>
      <c r="P68" s="84"/>
      <c r="Q68" s="84"/>
      <c r="R68" s="84"/>
      <c r="S68" s="84"/>
      <c r="T68" s="84"/>
      <c r="U68" s="84"/>
      <c r="V68" s="84"/>
      <c r="W68" s="84"/>
      <c r="X68" s="84"/>
      <c r="Y68" s="84"/>
      <c r="Z68" s="84"/>
    </row>
    <row r="69" spans="1:26">
      <c r="A69" s="347"/>
      <c r="B69" s="348"/>
      <c r="C69" s="349">
        <v>62</v>
      </c>
      <c r="D69" s="355" t="s">
        <v>97</v>
      </c>
      <c r="E69" s="351" t="s">
        <v>98</v>
      </c>
      <c r="F69" s="84"/>
      <c r="G69" s="84"/>
      <c r="H69" s="84"/>
      <c r="I69" s="84"/>
      <c r="J69" s="84"/>
      <c r="K69" s="84"/>
      <c r="L69" s="84"/>
      <c r="M69" s="84"/>
      <c r="N69" s="84"/>
      <c r="O69" s="84"/>
      <c r="P69" s="84"/>
      <c r="Q69" s="84"/>
      <c r="R69" s="84"/>
      <c r="S69" s="84"/>
      <c r="T69" s="84"/>
      <c r="U69" s="84"/>
      <c r="V69" s="84"/>
      <c r="W69" s="84"/>
      <c r="X69" s="84"/>
      <c r="Y69" s="84"/>
      <c r="Z69" s="84"/>
    </row>
    <row r="70" ht="27.6" spans="1:26">
      <c r="A70" s="347"/>
      <c r="B70" s="348"/>
      <c r="C70" s="349">
        <v>63</v>
      </c>
      <c r="D70" s="355" t="s">
        <v>99</v>
      </c>
      <c r="E70" s="351" t="s">
        <v>83</v>
      </c>
      <c r="F70" s="84"/>
      <c r="G70" s="84"/>
      <c r="H70" s="84"/>
      <c r="I70" s="84"/>
      <c r="J70" s="84"/>
      <c r="K70" s="84"/>
      <c r="L70" s="84"/>
      <c r="M70" s="84"/>
      <c r="N70" s="84"/>
      <c r="O70" s="84"/>
      <c r="P70" s="84"/>
      <c r="Q70" s="84"/>
      <c r="R70" s="84"/>
      <c r="S70" s="84"/>
      <c r="T70" s="84"/>
      <c r="U70" s="84"/>
      <c r="V70" s="84"/>
      <c r="W70" s="84"/>
      <c r="X70" s="84"/>
      <c r="Y70" s="84"/>
      <c r="Z70" s="84"/>
    </row>
    <row r="71" ht="27.6" spans="1:26">
      <c r="A71" s="347"/>
      <c r="B71" s="348"/>
      <c r="C71" s="349">
        <v>64</v>
      </c>
      <c r="D71" s="350" t="s">
        <v>100</v>
      </c>
      <c r="E71" s="351" t="s">
        <v>101</v>
      </c>
      <c r="F71" s="84"/>
      <c r="G71" s="84"/>
      <c r="H71" s="84"/>
      <c r="I71" s="84"/>
      <c r="J71" s="84"/>
      <c r="K71" s="84"/>
      <c r="L71" s="84"/>
      <c r="M71" s="84"/>
      <c r="N71" s="84"/>
      <c r="O71" s="84"/>
      <c r="P71" s="84"/>
      <c r="Q71" s="84"/>
      <c r="R71" s="84"/>
      <c r="S71" s="84"/>
      <c r="T71" s="84"/>
      <c r="U71" s="84"/>
      <c r="V71" s="84"/>
      <c r="W71" s="84"/>
      <c r="X71" s="84"/>
      <c r="Y71" s="84"/>
      <c r="Z71" s="84"/>
    </row>
    <row r="72" ht="27.6" spans="1:26">
      <c r="A72" s="347"/>
      <c r="B72" s="348"/>
      <c r="C72" s="349">
        <v>65</v>
      </c>
      <c r="D72" s="355" t="s">
        <v>102</v>
      </c>
      <c r="E72" s="351" t="s">
        <v>103</v>
      </c>
      <c r="F72" s="84"/>
      <c r="G72" s="84"/>
      <c r="H72" s="84"/>
      <c r="I72" s="84"/>
      <c r="J72" s="84"/>
      <c r="K72" s="84"/>
      <c r="L72" s="84"/>
      <c r="M72" s="84"/>
      <c r="N72" s="84"/>
      <c r="O72" s="84"/>
      <c r="P72" s="84"/>
      <c r="Q72" s="84"/>
      <c r="R72" s="84"/>
      <c r="S72" s="84"/>
      <c r="T72" s="84"/>
      <c r="U72" s="84"/>
      <c r="V72" s="84"/>
      <c r="W72" s="84"/>
      <c r="X72" s="84"/>
      <c r="Y72" s="84"/>
      <c r="Z72" s="84"/>
    </row>
    <row r="73" ht="27.6" spans="1:26">
      <c r="A73" s="347"/>
      <c r="B73" s="348" t="s">
        <v>104</v>
      </c>
      <c r="C73" s="349">
        <v>66</v>
      </c>
      <c r="D73" s="355" t="s">
        <v>105</v>
      </c>
      <c r="E73" s="351" t="s">
        <v>106</v>
      </c>
      <c r="F73" s="84"/>
      <c r="G73" s="84"/>
      <c r="H73" s="84"/>
      <c r="I73" s="84"/>
      <c r="J73" s="84"/>
      <c r="K73" s="84"/>
      <c r="L73" s="84"/>
      <c r="M73" s="84"/>
      <c r="N73" s="84"/>
      <c r="O73" s="84"/>
      <c r="P73" s="84"/>
      <c r="Q73" s="84"/>
      <c r="R73" s="84"/>
      <c r="S73" s="84"/>
      <c r="T73" s="84"/>
      <c r="U73" s="84"/>
      <c r="V73" s="84"/>
      <c r="W73" s="84"/>
      <c r="X73" s="84"/>
      <c r="Y73" s="84"/>
      <c r="Z73" s="84"/>
    </row>
    <row r="74" spans="1:26">
      <c r="A74" s="347"/>
      <c r="B74" s="348"/>
      <c r="C74" s="349">
        <v>67</v>
      </c>
      <c r="D74" s="355" t="s">
        <v>107</v>
      </c>
      <c r="E74" s="351" t="s">
        <v>108</v>
      </c>
      <c r="F74" s="84"/>
      <c r="G74" s="84"/>
      <c r="H74" s="84"/>
      <c r="I74" s="84"/>
      <c r="J74" s="84"/>
      <c r="K74" s="84"/>
      <c r="L74" s="84"/>
      <c r="M74" s="84"/>
      <c r="N74" s="84"/>
      <c r="O74" s="84"/>
      <c r="P74" s="84"/>
      <c r="Q74" s="84"/>
      <c r="R74" s="84"/>
      <c r="S74" s="84"/>
      <c r="T74" s="84"/>
      <c r="U74" s="84"/>
      <c r="V74" s="84"/>
      <c r="W74" s="84"/>
      <c r="X74" s="84"/>
      <c r="Y74" s="84"/>
      <c r="Z74" s="84"/>
    </row>
    <row r="75" ht="27.6" spans="1:26">
      <c r="A75" s="347"/>
      <c r="B75" s="348" t="s">
        <v>109</v>
      </c>
      <c r="C75" s="349">
        <v>68</v>
      </c>
      <c r="D75" s="355" t="s">
        <v>110</v>
      </c>
      <c r="E75" s="351" t="s">
        <v>111</v>
      </c>
      <c r="F75" s="84"/>
      <c r="G75" s="84"/>
      <c r="H75" s="84"/>
      <c r="I75" s="84"/>
      <c r="J75" s="84"/>
      <c r="K75" s="84"/>
      <c r="L75" s="84"/>
      <c r="M75" s="84"/>
      <c r="N75" s="84"/>
      <c r="O75" s="84"/>
      <c r="P75" s="84"/>
      <c r="Q75" s="84"/>
      <c r="R75" s="84"/>
      <c r="S75" s="84"/>
      <c r="T75" s="84"/>
      <c r="U75" s="84"/>
      <c r="V75" s="84"/>
      <c r="W75" s="84"/>
      <c r="X75" s="84"/>
      <c r="Y75" s="84"/>
      <c r="Z75" s="84"/>
    </row>
    <row r="76" ht="27.6" spans="1:26">
      <c r="A76" s="347"/>
      <c r="B76" s="348"/>
      <c r="C76" s="349">
        <v>69</v>
      </c>
      <c r="D76" s="355" t="s">
        <v>112</v>
      </c>
      <c r="E76" s="351" t="s">
        <v>113</v>
      </c>
      <c r="F76" s="84"/>
      <c r="G76" s="84"/>
      <c r="H76" s="84"/>
      <c r="I76" s="84"/>
      <c r="J76" s="84"/>
      <c r="K76" s="84"/>
      <c r="L76" s="84"/>
      <c r="M76" s="84"/>
      <c r="N76" s="84"/>
      <c r="O76" s="84"/>
      <c r="P76" s="84"/>
      <c r="Q76" s="84"/>
      <c r="R76" s="84"/>
      <c r="S76" s="84"/>
      <c r="T76" s="84"/>
      <c r="U76" s="84"/>
      <c r="V76" s="84"/>
      <c r="W76" s="84"/>
      <c r="X76" s="84"/>
      <c r="Y76" s="84"/>
      <c r="Z76" s="84"/>
    </row>
    <row r="77" ht="27.6" spans="1:26">
      <c r="A77" s="347"/>
      <c r="B77" s="348" t="s">
        <v>114</v>
      </c>
      <c r="C77" s="349">
        <v>70</v>
      </c>
      <c r="D77" s="355" t="s">
        <v>115</v>
      </c>
      <c r="E77" s="351" t="s">
        <v>116</v>
      </c>
      <c r="F77" s="84"/>
      <c r="G77" s="84"/>
      <c r="H77" s="84"/>
      <c r="I77" s="84"/>
      <c r="J77" s="84"/>
      <c r="K77" s="84"/>
      <c r="L77" s="84"/>
      <c r="M77" s="84"/>
      <c r="N77" s="84"/>
      <c r="O77" s="84"/>
      <c r="P77" s="84"/>
      <c r="Q77" s="84"/>
      <c r="R77" s="84"/>
      <c r="S77" s="84"/>
      <c r="T77" s="84"/>
      <c r="U77" s="84"/>
      <c r="V77" s="84"/>
      <c r="W77" s="84"/>
      <c r="X77" s="84"/>
      <c r="Y77" s="84"/>
      <c r="Z77" s="84"/>
    </row>
    <row r="78" ht="27.6" spans="1:26">
      <c r="A78" s="347"/>
      <c r="B78" s="348"/>
      <c r="C78" s="349">
        <v>71</v>
      </c>
      <c r="D78" s="355" t="s">
        <v>117</v>
      </c>
      <c r="E78" s="351" t="s">
        <v>54</v>
      </c>
      <c r="F78" s="84"/>
      <c r="G78" s="84"/>
      <c r="H78" s="84"/>
      <c r="I78" s="84"/>
      <c r="J78" s="84"/>
      <c r="K78" s="84"/>
      <c r="L78" s="84"/>
      <c r="M78" s="84"/>
      <c r="N78" s="84"/>
      <c r="O78" s="84"/>
      <c r="P78" s="84"/>
      <c r="Q78" s="84"/>
      <c r="R78" s="84"/>
      <c r="S78" s="84"/>
      <c r="T78" s="84"/>
      <c r="U78" s="84"/>
      <c r="V78" s="84"/>
      <c r="W78" s="84"/>
      <c r="X78" s="84"/>
      <c r="Y78" s="84"/>
      <c r="Z78" s="84"/>
    </row>
    <row r="79" ht="27.6" spans="1:26">
      <c r="A79" s="347"/>
      <c r="B79" s="348" t="s">
        <v>118</v>
      </c>
      <c r="C79" s="349">
        <v>72</v>
      </c>
      <c r="D79" s="355" t="s">
        <v>119</v>
      </c>
      <c r="E79" s="351" t="s">
        <v>54</v>
      </c>
      <c r="F79" s="84"/>
      <c r="G79" s="84"/>
      <c r="H79" s="84"/>
      <c r="I79" s="84"/>
      <c r="J79" s="84"/>
      <c r="K79" s="84"/>
      <c r="L79" s="84"/>
      <c r="M79" s="84"/>
      <c r="N79" s="84"/>
      <c r="O79" s="84"/>
      <c r="P79" s="84"/>
      <c r="Q79" s="84"/>
      <c r="R79" s="84"/>
      <c r="S79" s="84"/>
      <c r="T79" s="84"/>
      <c r="U79" s="84"/>
      <c r="V79" s="84"/>
      <c r="W79" s="84"/>
      <c r="X79" s="84"/>
      <c r="Y79" s="84"/>
      <c r="Z79" s="84"/>
    </row>
    <row r="80" ht="27.6" spans="1:26">
      <c r="A80" s="347"/>
      <c r="B80" s="348"/>
      <c r="C80" s="349">
        <v>73</v>
      </c>
      <c r="D80" s="355" t="s">
        <v>120</v>
      </c>
      <c r="E80" s="351" t="s">
        <v>62</v>
      </c>
      <c r="F80" s="84"/>
      <c r="G80" s="84"/>
      <c r="H80" s="84"/>
      <c r="I80" s="84"/>
      <c r="J80" s="84"/>
      <c r="K80" s="84"/>
      <c r="L80" s="84"/>
      <c r="M80" s="84"/>
      <c r="N80" s="84"/>
      <c r="O80" s="84"/>
      <c r="P80" s="84"/>
      <c r="Q80" s="84"/>
      <c r="R80" s="84"/>
      <c r="S80" s="84"/>
      <c r="T80" s="84"/>
      <c r="U80" s="84"/>
      <c r="V80" s="84"/>
      <c r="W80" s="84"/>
      <c r="X80" s="84"/>
      <c r="Y80" s="84"/>
      <c r="Z80" s="84"/>
    </row>
    <row r="81" ht="27.6" spans="1:26">
      <c r="A81" s="347"/>
      <c r="B81" s="348" t="s">
        <v>121</v>
      </c>
      <c r="C81" s="349">
        <v>74</v>
      </c>
      <c r="D81" s="350" t="s">
        <v>122</v>
      </c>
      <c r="E81" s="351" t="s">
        <v>123</v>
      </c>
      <c r="F81" s="84"/>
      <c r="G81" s="84"/>
      <c r="H81" s="84"/>
      <c r="I81" s="84"/>
      <c r="J81" s="84"/>
      <c r="K81" s="84"/>
      <c r="L81" s="84"/>
      <c r="M81" s="84"/>
      <c r="N81" s="84"/>
      <c r="O81" s="84"/>
      <c r="P81" s="84"/>
      <c r="Q81" s="84"/>
      <c r="R81" s="84"/>
      <c r="S81" s="84"/>
      <c r="T81" s="84"/>
      <c r="U81" s="84"/>
      <c r="V81" s="84"/>
      <c r="W81" s="84"/>
      <c r="X81" s="84"/>
      <c r="Y81" s="84"/>
      <c r="Z81" s="84"/>
    </row>
    <row r="82" ht="27.6" spans="1:26">
      <c r="A82" s="347"/>
      <c r="B82" s="348"/>
      <c r="C82" s="349">
        <v>75</v>
      </c>
      <c r="D82" s="350" t="s">
        <v>124</v>
      </c>
      <c r="E82" s="351" t="s">
        <v>125</v>
      </c>
      <c r="F82" s="84"/>
      <c r="G82" s="84"/>
      <c r="H82" s="84"/>
      <c r="I82" s="84"/>
      <c r="J82" s="84"/>
      <c r="K82" s="84"/>
      <c r="L82" s="84"/>
      <c r="M82" s="84"/>
      <c r="N82" s="84"/>
      <c r="O82" s="84"/>
      <c r="P82" s="84"/>
      <c r="Q82" s="84"/>
      <c r="R82" s="84"/>
      <c r="S82" s="84"/>
      <c r="T82" s="84"/>
      <c r="U82" s="84"/>
      <c r="V82" s="84"/>
      <c r="W82" s="84"/>
      <c r="X82" s="84"/>
      <c r="Y82" s="84"/>
      <c r="Z82" s="84"/>
    </row>
    <row r="83" ht="27.6" spans="1:26">
      <c r="A83" s="347"/>
      <c r="B83" s="348"/>
      <c r="C83" s="349">
        <v>76</v>
      </c>
      <c r="D83" s="350" t="s">
        <v>126</v>
      </c>
      <c r="E83" s="351" t="s">
        <v>127</v>
      </c>
      <c r="F83" s="84"/>
      <c r="G83" s="84"/>
      <c r="H83" s="84"/>
      <c r="I83" s="84"/>
      <c r="J83" s="84"/>
      <c r="K83" s="84"/>
      <c r="L83" s="84"/>
      <c r="M83" s="84"/>
      <c r="N83" s="84"/>
      <c r="O83" s="84"/>
      <c r="P83" s="84"/>
      <c r="Q83" s="84"/>
      <c r="R83" s="84"/>
      <c r="S83" s="84"/>
      <c r="T83" s="84"/>
      <c r="U83" s="84"/>
      <c r="V83" s="84"/>
      <c r="W83" s="84"/>
      <c r="X83" s="84"/>
      <c r="Y83" s="84"/>
      <c r="Z83" s="84"/>
    </row>
    <row r="84" ht="27.6" spans="1:26">
      <c r="A84" s="347"/>
      <c r="B84" s="348"/>
      <c r="C84" s="349">
        <v>77</v>
      </c>
      <c r="D84" s="350" t="s">
        <v>128</v>
      </c>
      <c r="E84" s="351" t="s">
        <v>87</v>
      </c>
      <c r="F84" s="84"/>
      <c r="G84" s="84"/>
      <c r="H84" s="84"/>
      <c r="I84" s="84"/>
      <c r="J84" s="84"/>
      <c r="K84" s="84"/>
      <c r="L84" s="84"/>
      <c r="M84" s="84"/>
      <c r="N84" s="84"/>
      <c r="O84" s="84"/>
      <c r="P84" s="84"/>
      <c r="Q84" s="84"/>
      <c r="R84" s="84"/>
      <c r="S84" s="84"/>
      <c r="T84" s="84"/>
      <c r="U84" s="84"/>
      <c r="V84" s="84"/>
      <c r="W84" s="84"/>
      <c r="X84" s="84"/>
      <c r="Y84" s="84"/>
      <c r="Z84" s="84"/>
    </row>
    <row r="85" ht="27.6" spans="1:26">
      <c r="A85" s="347"/>
      <c r="B85" s="348"/>
      <c r="C85" s="349">
        <v>78</v>
      </c>
      <c r="D85" s="350" t="s">
        <v>129</v>
      </c>
      <c r="E85" s="351" t="s">
        <v>87</v>
      </c>
      <c r="F85" s="84"/>
      <c r="G85" s="84"/>
      <c r="H85" s="84"/>
      <c r="I85" s="84"/>
      <c r="J85" s="84"/>
      <c r="K85" s="84"/>
      <c r="L85" s="84"/>
      <c r="M85" s="84"/>
      <c r="N85" s="84"/>
      <c r="O85" s="84"/>
      <c r="P85" s="84"/>
      <c r="Q85" s="84"/>
      <c r="R85" s="84"/>
      <c r="S85" s="84"/>
      <c r="T85" s="84"/>
      <c r="U85" s="84"/>
      <c r="V85" s="84"/>
      <c r="W85" s="84"/>
      <c r="X85" s="84"/>
      <c r="Y85" s="84"/>
      <c r="Z85" s="84"/>
    </row>
    <row r="86" ht="27.6" spans="1:26">
      <c r="A86" s="347"/>
      <c r="B86" s="348"/>
      <c r="C86" s="349">
        <v>79</v>
      </c>
      <c r="D86" s="350" t="s">
        <v>130</v>
      </c>
      <c r="E86" s="351" t="s">
        <v>87</v>
      </c>
      <c r="F86" s="84"/>
      <c r="G86" s="84"/>
      <c r="H86" s="84"/>
      <c r="I86" s="84"/>
      <c r="J86" s="84"/>
      <c r="K86" s="84"/>
      <c r="L86" s="84"/>
      <c r="M86" s="84"/>
      <c r="N86" s="84"/>
      <c r="O86" s="84"/>
      <c r="P86" s="84"/>
      <c r="Q86" s="84"/>
      <c r="R86" s="84"/>
      <c r="S86" s="84"/>
      <c r="T86" s="84"/>
      <c r="U86" s="84"/>
      <c r="V86" s="84"/>
      <c r="W86" s="84"/>
      <c r="X86" s="84"/>
      <c r="Y86" s="84"/>
      <c r="Z86" s="84"/>
    </row>
    <row r="87" ht="27.6" spans="1:26">
      <c r="A87" s="347"/>
      <c r="B87" s="348"/>
      <c r="C87" s="349">
        <v>80</v>
      </c>
      <c r="D87" s="350" t="s">
        <v>131</v>
      </c>
      <c r="E87" s="351" t="s">
        <v>132</v>
      </c>
      <c r="F87" s="84"/>
      <c r="G87" s="84"/>
      <c r="H87" s="84"/>
      <c r="I87" s="84"/>
      <c r="J87" s="84"/>
      <c r="K87" s="84"/>
      <c r="L87" s="84"/>
      <c r="M87" s="84"/>
      <c r="N87" s="84"/>
      <c r="O87" s="84"/>
      <c r="P87" s="84"/>
      <c r="Q87" s="84"/>
      <c r="R87" s="84"/>
      <c r="S87" s="84"/>
      <c r="T87" s="84"/>
      <c r="U87" s="84"/>
      <c r="V87" s="84"/>
      <c r="W87" s="84"/>
      <c r="X87" s="84"/>
      <c r="Y87" s="84"/>
      <c r="Z87" s="84"/>
    </row>
    <row r="88" ht="27.6" spans="1:26">
      <c r="A88" s="347"/>
      <c r="B88" s="348"/>
      <c r="C88" s="349">
        <v>81</v>
      </c>
      <c r="D88" s="350" t="s">
        <v>133</v>
      </c>
      <c r="E88" s="351" t="s">
        <v>134</v>
      </c>
      <c r="F88" s="84"/>
      <c r="G88" s="84"/>
      <c r="H88" s="84"/>
      <c r="I88" s="84"/>
      <c r="J88" s="84"/>
      <c r="K88" s="84"/>
      <c r="L88" s="84"/>
      <c r="M88" s="84"/>
      <c r="N88" s="84"/>
      <c r="O88" s="84"/>
      <c r="P88" s="84"/>
      <c r="Q88" s="84"/>
      <c r="R88" s="84"/>
      <c r="S88" s="84"/>
      <c r="T88" s="84"/>
      <c r="U88" s="84"/>
      <c r="V88" s="84"/>
      <c r="W88" s="84"/>
      <c r="X88" s="84"/>
      <c r="Y88" s="84"/>
      <c r="Z88" s="84"/>
    </row>
    <row r="89" spans="1:26">
      <c r="A89" s="347"/>
      <c r="B89" s="348" t="s">
        <v>135</v>
      </c>
      <c r="C89" s="349">
        <v>82</v>
      </c>
      <c r="D89" s="355" t="s">
        <v>136</v>
      </c>
      <c r="E89" s="351" t="s">
        <v>137</v>
      </c>
      <c r="F89" s="84"/>
      <c r="G89" s="84"/>
      <c r="H89" s="84"/>
      <c r="I89" s="84"/>
      <c r="J89" s="84"/>
      <c r="K89" s="84"/>
      <c r="L89" s="84"/>
      <c r="M89" s="84"/>
      <c r="N89" s="84"/>
      <c r="O89" s="84"/>
      <c r="P89" s="84"/>
      <c r="Q89" s="84"/>
      <c r="R89" s="84"/>
      <c r="S89" s="84"/>
      <c r="T89" s="84"/>
      <c r="U89" s="84"/>
      <c r="V89" s="84"/>
      <c r="W89" s="84"/>
      <c r="X89" s="84"/>
      <c r="Y89" s="84"/>
      <c r="Z89" s="84"/>
    </row>
    <row r="90" spans="1:26">
      <c r="A90" s="347"/>
      <c r="B90" s="348"/>
      <c r="C90" s="349">
        <v>83</v>
      </c>
      <c r="D90" s="355" t="s">
        <v>138</v>
      </c>
      <c r="E90" s="351"/>
      <c r="F90" s="84"/>
      <c r="G90" s="84"/>
      <c r="H90" s="84"/>
      <c r="I90" s="84"/>
      <c r="J90" s="84"/>
      <c r="K90" s="84"/>
      <c r="L90" s="84"/>
      <c r="M90" s="84"/>
      <c r="N90" s="84"/>
      <c r="O90" s="84"/>
      <c r="P90" s="84"/>
      <c r="Q90" s="84"/>
      <c r="R90" s="84"/>
      <c r="S90" s="84"/>
      <c r="T90" s="84"/>
      <c r="U90" s="84"/>
      <c r="V90" s="84"/>
      <c r="W90" s="84"/>
      <c r="X90" s="84"/>
      <c r="Y90" s="84"/>
      <c r="Z90" s="84"/>
    </row>
    <row r="91" ht="27.6" spans="1:26">
      <c r="A91" s="347"/>
      <c r="B91" s="348"/>
      <c r="C91" s="349">
        <v>84</v>
      </c>
      <c r="D91" s="350" t="s">
        <v>139</v>
      </c>
      <c r="E91" s="351" t="s">
        <v>140</v>
      </c>
    </row>
    <row r="92" ht="27.6" spans="1:26">
      <c r="A92" s="347"/>
      <c r="B92" s="348"/>
      <c r="C92" s="349">
        <v>85</v>
      </c>
      <c r="D92" s="350" t="s">
        <v>141</v>
      </c>
      <c r="E92" s="351" t="s">
        <v>142</v>
      </c>
    </row>
    <row r="93" ht="27.6" spans="1:26">
      <c r="A93" s="347"/>
      <c r="B93" s="348" t="s">
        <v>143</v>
      </c>
      <c r="C93" s="349">
        <v>86</v>
      </c>
      <c r="D93" s="350" t="s">
        <v>144</v>
      </c>
      <c r="E93" s="351" t="s">
        <v>145</v>
      </c>
    </row>
    <row r="94" ht="27.6" spans="1:26">
      <c r="A94" s="347"/>
      <c r="B94" s="348"/>
      <c r="C94" s="349">
        <v>87</v>
      </c>
      <c r="D94" s="350" t="s">
        <v>146</v>
      </c>
      <c r="E94" s="351" t="s">
        <v>147</v>
      </c>
    </row>
    <row r="95" ht="27.6" spans="1:26">
      <c r="A95" s="347"/>
      <c r="B95" s="348"/>
      <c r="C95" s="349">
        <v>88</v>
      </c>
      <c r="D95" s="350" t="s">
        <v>148</v>
      </c>
      <c r="E95" s="351" t="s">
        <v>147</v>
      </c>
    </row>
    <row r="96" ht="27.6" spans="1:26">
      <c r="A96" s="347"/>
      <c r="B96" s="348" t="s">
        <v>149</v>
      </c>
      <c r="C96" s="349">
        <v>89</v>
      </c>
      <c r="D96" s="350" t="s">
        <v>150</v>
      </c>
      <c r="E96" s="351" t="s">
        <v>151</v>
      </c>
    </row>
    <row r="97" ht="28.35" spans="1:5">
      <c r="A97" s="357"/>
      <c r="B97" s="358"/>
      <c r="C97" s="359">
        <v>90</v>
      </c>
      <c r="D97" s="360" t="s">
        <v>152</v>
      </c>
      <c r="E97" s="361" t="s">
        <v>153</v>
      </c>
    </row>
  </sheetData>
  <mergeCells count="40">
    <mergeCell ref="A1:D1"/>
    <mergeCell ref="A2:D2"/>
    <mergeCell ref="A4:D4"/>
    <mergeCell ref="A5:D5"/>
    <mergeCell ref="D8:E8"/>
    <mergeCell ref="A9:A97"/>
    <mergeCell ref="B9:B10"/>
    <mergeCell ref="B11:B19"/>
    <mergeCell ref="B20:B21"/>
    <mergeCell ref="B22:B26"/>
    <mergeCell ref="B27:B29"/>
    <mergeCell ref="B30:B39"/>
    <mergeCell ref="B40:B42"/>
    <mergeCell ref="B43:B44"/>
    <mergeCell ref="B45:B51"/>
    <mergeCell ref="B52:B53"/>
    <mergeCell ref="B54:B56"/>
    <mergeCell ref="B57:B58"/>
    <mergeCell ref="B59:B64"/>
    <mergeCell ref="B65:B72"/>
    <mergeCell ref="B73:B74"/>
    <mergeCell ref="B75:B76"/>
    <mergeCell ref="B77:B78"/>
    <mergeCell ref="B79:B80"/>
    <mergeCell ref="B81:B88"/>
    <mergeCell ref="B89:B92"/>
    <mergeCell ref="B93:B95"/>
    <mergeCell ref="B96:B97"/>
    <mergeCell ref="E11:E19"/>
    <mergeCell ref="E20:E21"/>
    <mergeCell ref="E22:E25"/>
    <mergeCell ref="E27:E29"/>
    <mergeCell ref="E30:E39"/>
    <mergeCell ref="E40:E42"/>
    <mergeCell ref="E43:E44"/>
    <mergeCell ref="E45:E51"/>
    <mergeCell ref="E52:E53"/>
    <mergeCell ref="E54:E56"/>
    <mergeCell ref="E57:E58"/>
    <mergeCell ref="E89:E90"/>
  </mergeCells>
  <pageMargins left="0.511805555555556" right="0.511805555555556" top="0.869444444444444" bottom="0.786805555555556" header="0" footer="0"/>
  <pageSetup paperSize="9" scale="66" orientation="portrait"/>
  <headerFooter>
    <oddHeader>&amp;C23069.157132/2026-61
PE 900XX/2026</oddHeader>
    <oddFooter>&amp;L&amp;A</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0"/>
  <sheetViews>
    <sheetView topLeftCell="A5" workbookViewId="0">
      <selection activeCell="A37" sqref="A37:A61"/>
    </sheetView>
  </sheetViews>
  <sheetFormatPr defaultColWidth="14.4259259259259" defaultRowHeight="14.4" outlineLevelCol="6"/>
  <cols>
    <col min="1" max="1" width="5.13888888888889" customWidth="1"/>
    <col min="2" max="2" width="46.8611111111111" customWidth="1"/>
    <col min="3" max="3" width="27.8611111111111" style="82" customWidth="1"/>
    <col min="4" max="4" width="16.1388888888889" customWidth="1"/>
    <col min="5" max="5" width="11.8611111111111" customWidth="1"/>
    <col min="6" max="7" width="10.712962962963" customWidth="1"/>
    <col min="8" max="20" width="8.71296296296296" customWidth="1"/>
  </cols>
  <sheetData>
    <row r="1" spans="1:7">
      <c r="A1" s="323" t="s">
        <v>0</v>
      </c>
      <c r="B1" s="323"/>
      <c r="C1" s="323"/>
      <c r="D1" s="323"/>
      <c r="E1" s="323"/>
    </row>
    <row r="2" spans="1:7">
      <c r="A2" s="324" t="s">
        <v>1</v>
      </c>
      <c r="B2" s="324"/>
      <c r="C2" s="324"/>
      <c r="D2" s="324"/>
      <c r="E2" s="324"/>
    </row>
    <row r="3" spans="1:7">
      <c r="A3" s="211"/>
      <c r="B3" s="34"/>
      <c r="C3" s="325"/>
      <c r="D3" s="34"/>
      <c r="E3" s="34"/>
    </row>
    <row r="4" spans="1:7">
      <c r="A4" s="326" t="s">
        <v>154</v>
      </c>
      <c r="B4" s="326"/>
      <c r="C4" s="326"/>
      <c r="D4" s="326"/>
      <c r="E4" s="326"/>
    </row>
    <row r="5" spans="1:7">
      <c r="A5" s="7" t="s">
        <v>2</v>
      </c>
      <c r="B5" s="7"/>
      <c r="C5" s="7"/>
      <c r="D5" s="7"/>
      <c r="E5" s="7"/>
    </row>
    <row r="6" ht="43.2" spans="1:7">
      <c r="A6" s="327" t="s">
        <v>6</v>
      </c>
      <c r="B6" s="327" t="s">
        <v>155</v>
      </c>
      <c r="C6" s="327" t="s">
        <v>156</v>
      </c>
      <c r="D6" s="15" t="s">
        <v>157</v>
      </c>
      <c r="E6" s="328" t="s">
        <v>158</v>
      </c>
      <c r="F6" s="328" t="s">
        <v>159</v>
      </c>
      <c r="G6" s="328" t="s">
        <v>160</v>
      </c>
    </row>
    <row r="7" ht="15.6" spans="1:7">
      <c r="A7" s="329">
        <v>1</v>
      </c>
      <c r="B7" s="18" t="s">
        <v>161</v>
      </c>
      <c r="C7" s="330" t="s">
        <v>162</v>
      </c>
      <c r="D7" s="19">
        <v>10</v>
      </c>
      <c r="E7" s="331">
        <v>2638.33</v>
      </c>
      <c r="F7" s="332"/>
      <c r="G7" s="332">
        <f>AVERAGE(E7:F7)</f>
        <v>2638.33</v>
      </c>
    </row>
    <row r="8" ht="15.6" spans="1:7">
      <c r="A8" s="329">
        <v>2</v>
      </c>
      <c r="B8" s="18" t="s">
        <v>163</v>
      </c>
      <c r="C8" s="330" t="s">
        <v>162</v>
      </c>
      <c r="D8" s="22">
        <v>1</v>
      </c>
      <c r="E8" s="331">
        <v>2638.33</v>
      </c>
      <c r="F8" s="332"/>
      <c r="G8" s="332">
        <f t="shared" ref="G8:G13" si="0">AVERAGE(E8:F8)</f>
        <v>2638.33</v>
      </c>
    </row>
    <row r="9" ht="15.6" spans="1:7">
      <c r="A9" s="329">
        <v>3</v>
      </c>
      <c r="B9" s="18" t="s">
        <v>164</v>
      </c>
      <c r="C9" s="330" t="s">
        <v>165</v>
      </c>
      <c r="D9" s="22">
        <v>14</v>
      </c>
      <c r="E9" s="331">
        <v>1966.52</v>
      </c>
      <c r="F9" s="332"/>
      <c r="G9" s="332">
        <f t="shared" si="0"/>
        <v>1966.52</v>
      </c>
    </row>
    <row r="10" ht="15.6" spans="1:7">
      <c r="A10" s="329">
        <v>4</v>
      </c>
      <c r="B10" s="18" t="s">
        <v>166</v>
      </c>
      <c r="C10" s="330" t="s">
        <v>165</v>
      </c>
      <c r="D10" s="23">
        <v>1</v>
      </c>
      <c r="E10" s="331">
        <v>1966.52</v>
      </c>
      <c r="F10" s="332"/>
      <c r="G10" s="332">
        <f t="shared" si="0"/>
        <v>1966.52</v>
      </c>
    </row>
    <row r="11" spans="1:7">
      <c r="A11" s="329">
        <v>5</v>
      </c>
      <c r="B11" s="18" t="s">
        <v>167</v>
      </c>
      <c r="C11" s="123" t="s">
        <v>168</v>
      </c>
      <c r="D11" s="23">
        <v>16</v>
      </c>
      <c r="E11" s="331">
        <v>2271.96</v>
      </c>
      <c r="F11" s="332"/>
      <c r="G11" s="332">
        <f t="shared" si="0"/>
        <v>2271.96</v>
      </c>
    </row>
    <row r="12" spans="1:7">
      <c r="A12" s="329">
        <v>6</v>
      </c>
      <c r="B12" s="18" t="s">
        <v>169</v>
      </c>
      <c r="C12" s="123" t="s">
        <v>170</v>
      </c>
      <c r="D12" s="23">
        <v>2</v>
      </c>
      <c r="E12" s="331">
        <v>2271.96</v>
      </c>
      <c r="F12" s="332"/>
      <c r="G12" s="332">
        <f t="shared" si="0"/>
        <v>2271.96</v>
      </c>
    </row>
    <row r="13" spans="1:7">
      <c r="A13" s="329">
        <v>7</v>
      </c>
      <c r="B13" s="26" t="s">
        <v>171</v>
      </c>
      <c r="C13" s="123" t="s">
        <v>172</v>
      </c>
      <c r="D13" s="23">
        <v>1</v>
      </c>
      <c r="E13" s="331"/>
      <c r="F13" s="332">
        <v>1952.97</v>
      </c>
      <c r="G13" s="332">
        <f t="shared" si="0"/>
        <v>1952.97</v>
      </c>
    </row>
    <row r="14" spans="1:7">
      <c r="A14" s="333" t="s">
        <v>173</v>
      </c>
      <c r="B14" s="333"/>
      <c r="C14" s="184"/>
      <c r="D14" s="334">
        <f>SUM(D7:D13)</f>
        <v>45</v>
      </c>
      <c r="E14" s="331"/>
      <c r="F14" s="335"/>
      <c r="G14" s="335"/>
    </row>
    <row r="15" spans="1:7">
      <c r="A15" s="150"/>
    </row>
    <row r="16" spans="1:7">
      <c r="A16" s="336" t="s">
        <v>174</v>
      </c>
      <c r="B16" s="15" t="s">
        <v>175</v>
      </c>
      <c r="C16" s="15" t="s">
        <v>176</v>
      </c>
      <c r="D16" s="337" t="s">
        <v>177</v>
      </c>
    </row>
    <row r="17" ht="28.8" spans="1:4">
      <c r="A17" s="329">
        <v>1</v>
      </c>
      <c r="B17" s="123" t="s">
        <v>178</v>
      </c>
      <c r="C17" s="123" t="s">
        <v>179</v>
      </c>
      <c r="D17" s="338" t="s">
        <v>180</v>
      </c>
    </row>
    <row r="18" ht="28.8" spans="1:4">
      <c r="A18" s="329">
        <v>2</v>
      </c>
      <c r="B18" s="123" t="s">
        <v>178</v>
      </c>
      <c r="C18" s="123" t="s">
        <v>179</v>
      </c>
      <c r="D18" s="123" t="s">
        <v>180</v>
      </c>
    </row>
    <row r="19" ht="28.8" spans="1:4">
      <c r="A19" s="329">
        <v>3</v>
      </c>
      <c r="B19" s="123" t="s">
        <v>178</v>
      </c>
      <c r="C19" s="123" t="s">
        <v>179</v>
      </c>
      <c r="D19" s="123" t="s">
        <v>180</v>
      </c>
    </row>
    <row r="20" ht="28.8" spans="1:4">
      <c r="A20" s="329">
        <v>4</v>
      </c>
      <c r="B20" s="123" t="s">
        <v>178</v>
      </c>
      <c r="C20" s="123" t="s">
        <v>179</v>
      </c>
      <c r="D20" s="123" t="s">
        <v>180</v>
      </c>
    </row>
    <row r="21" spans="1:4">
      <c r="A21" s="329">
        <v>5</v>
      </c>
      <c r="B21" s="123" t="s">
        <v>178</v>
      </c>
      <c r="C21" s="123" t="s">
        <v>181</v>
      </c>
      <c r="D21" s="123" t="s">
        <v>180</v>
      </c>
    </row>
    <row r="22" ht="28.8" spans="1:4">
      <c r="A22" s="329">
        <v>6</v>
      </c>
      <c r="B22" s="123" t="s">
        <v>178</v>
      </c>
      <c r="C22" s="123" t="s">
        <v>182</v>
      </c>
      <c r="D22" s="123" t="s">
        <v>180</v>
      </c>
    </row>
    <row r="23" spans="1:4">
      <c r="A23" s="329">
        <v>7</v>
      </c>
      <c r="B23" s="123" t="s">
        <v>178</v>
      </c>
      <c r="C23" s="123" t="s">
        <v>183</v>
      </c>
      <c r="D23" s="123" t="s">
        <v>180</v>
      </c>
    </row>
    <row r="24" ht="28.8" spans="1:4">
      <c r="A24" s="329">
        <v>8</v>
      </c>
      <c r="B24" s="123" t="s">
        <v>178</v>
      </c>
      <c r="C24" s="123" t="s">
        <v>184</v>
      </c>
      <c r="D24" s="123" t="s">
        <v>180</v>
      </c>
    </row>
    <row r="25" spans="1:4">
      <c r="A25" s="329">
        <v>9</v>
      </c>
      <c r="B25" s="123" t="s">
        <v>178</v>
      </c>
      <c r="C25" s="123" t="s">
        <v>185</v>
      </c>
      <c r="D25" s="123" t="s">
        <v>180</v>
      </c>
    </row>
    <row r="26" spans="1:4">
      <c r="A26" s="329">
        <v>10</v>
      </c>
      <c r="B26" s="123" t="s">
        <v>178</v>
      </c>
      <c r="C26" s="123" t="s">
        <v>186</v>
      </c>
      <c r="D26" s="123" t="s">
        <v>180</v>
      </c>
    </row>
    <row r="27" ht="28.8" spans="1:4">
      <c r="A27" s="329">
        <v>11</v>
      </c>
      <c r="B27" s="123" t="s">
        <v>187</v>
      </c>
      <c r="C27" s="123" t="s">
        <v>179</v>
      </c>
      <c r="D27" s="123" t="s">
        <v>180</v>
      </c>
    </row>
    <row r="28" ht="28.8" spans="1:4">
      <c r="A28" s="329">
        <v>12</v>
      </c>
      <c r="B28" s="123" t="s">
        <v>188</v>
      </c>
      <c r="C28" s="123" t="s">
        <v>189</v>
      </c>
      <c r="D28" s="123" t="s">
        <v>180</v>
      </c>
    </row>
    <row r="29" ht="28.8" spans="1:4">
      <c r="A29" s="329">
        <v>13</v>
      </c>
      <c r="B29" s="123" t="s">
        <v>188</v>
      </c>
      <c r="C29" s="123" t="s">
        <v>189</v>
      </c>
      <c r="D29" s="123" t="s">
        <v>180</v>
      </c>
    </row>
    <row r="30" ht="28.8" spans="1:4">
      <c r="A30" s="329">
        <v>14</v>
      </c>
      <c r="B30" s="123" t="s">
        <v>188</v>
      </c>
      <c r="C30" s="123" t="s">
        <v>189</v>
      </c>
      <c r="D30" s="123" t="s">
        <v>180</v>
      </c>
    </row>
    <row r="31" ht="28.8" spans="1:4">
      <c r="A31" s="329">
        <v>15</v>
      </c>
      <c r="B31" s="123" t="s">
        <v>188</v>
      </c>
      <c r="C31" s="123" t="s">
        <v>189</v>
      </c>
      <c r="D31" s="123" t="s">
        <v>180</v>
      </c>
    </row>
    <row r="32" ht="28.8" spans="1:4">
      <c r="A32" s="329">
        <v>16</v>
      </c>
      <c r="B32" s="123" t="s">
        <v>188</v>
      </c>
      <c r="C32" s="123" t="s">
        <v>189</v>
      </c>
      <c r="D32" s="123" t="s">
        <v>180</v>
      </c>
    </row>
    <row r="33" ht="28.8" spans="1:4">
      <c r="A33" s="329">
        <v>17</v>
      </c>
      <c r="B33" s="123" t="s">
        <v>188</v>
      </c>
      <c r="C33" s="123" t="s">
        <v>189</v>
      </c>
      <c r="D33" s="123" t="s">
        <v>180</v>
      </c>
    </row>
    <row r="34" ht="28.8" spans="1:4">
      <c r="A34" s="329">
        <v>18</v>
      </c>
      <c r="B34" s="123" t="s">
        <v>188</v>
      </c>
      <c r="C34" s="123" t="s">
        <v>189</v>
      </c>
      <c r="D34" s="123" t="s">
        <v>180</v>
      </c>
    </row>
    <row r="35" ht="28.8" spans="1:4">
      <c r="A35" s="329">
        <v>19</v>
      </c>
      <c r="B35" s="123" t="s">
        <v>188</v>
      </c>
      <c r="C35" s="123" t="s">
        <v>190</v>
      </c>
      <c r="D35" s="123" t="s">
        <v>180</v>
      </c>
    </row>
    <row r="36" ht="28.8" spans="1:4">
      <c r="A36" s="329">
        <v>20</v>
      </c>
      <c r="B36" s="123" t="s">
        <v>188</v>
      </c>
      <c r="C36" s="123" t="s">
        <v>179</v>
      </c>
      <c r="D36" s="123" t="s">
        <v>180</v>
      </c>
    </row>
    <row r="37" ht="28.8" spans="1:4">
      <c r="A37" s="329">
        <v>21</v>
      </c>
      <c r="B37" s="123" t="s">
        <v>188</v>
      </c>
      <c r="C37" s="123" t="s">
        <v>179</v>
      </c>
      <c r="D37" s="123" t="s">
        <v>180</v>
      </c>
    </row>
    <row r="38" ht="28.8" spans="1:4">
      <c r="A38" s="329">
        <v>22</v>
      </c>
      <c r="B38" s="123" t="s">
        <v>188</v>
      </c>
      <c r="C38" s="123" t="s">
        <v>179</v>
      </c>
      <c r="D38" s="123" t="s">
        <v>180</v>
      </c>
    </row>
    <row r="39" ht="28.8" spans="1:4">
      <c r="A39" s="329">
        <v>23</v>
      </c>
      <c r="B39" s="123" t="s">
        <v>188</v>
      </c>
      <c r="C39" s="123" t="s">
        <v>179</v>
      </c>
      <c r="D39" s="123" t="s">
        <v>180</v>
      </c>
    </row>
    <row r="40" ht="28.8" spans="1:4">
      <c r="A40" s="329">
        <v>24</v>
      </c>
      <c r="B40" s="123" t="s">
        <v>188</v>
      </c>
      <c r="C40" s="123" t="s">
        <v>179</v>
      </c>
      <c r="D40" s="123" t="s">
        <v>180</v>
      </c>
    </row>
    <row r="41" ht="28.8" spans="1:4">
      <c r="A41" s="329">
        <v>25</v>
      </c>
      <c r="B41" s="123" t="s">
        <v>188</v>
      </c>
      <c r="C41" s="123" t="s">
        <v>179</v>
      </c>
      <c r="D41" s="123" t="s">
        <v>180</v>
      </c>
    </row>
    <row r="42" ht="28.8" spans="1:4">
      <c r="A42" s="329">
        <v>26</v>
      </c>
      <c r="B42" s="123" t="s">
        <v>191</v>
      </c>
      <c r="C42" s="123" t="s">
        <v>189</v>
      </c>
      <c r="D42" s="123" t="s">
        <v>180</v>
      </c>
    </row>
    <row r="43" spans="1:4">
      <c r="A43" s="329">
        <v>27</v>
      </c>
      <c r="B43" s="123" t="s">
        <v>192</v>
      </c>
      <c r="C43" s="123" t="s">
        <v>193</v>
      </c>
      <c r="D43" s="123" t="s">
        <v>180</v>
      </c>
    </row>
    <row r="44" spans="1:4">
      <c r="A44" s="329">
        <v>28</v>
      </c>
      <c r="B44" s="123" t="s">
        <v>192</v>
      </c>
      <c r="C44" s="123" t="s">
        <v>193</v>
      </c>
      <c r="D44" s="123" t="s">
        <v>180</v>
      </c>
    </row>
    <row r="45" spans="1:4">
      <c r="A45" s="329">
        <v>29</v>
      </c>
      <c r="B45" s="123" t="s">
        <v>192</v>
      </c>
      <c r="C45" s="123" t="s">
        <v>193</v>
      </c>
      <c r="D45" s="123" t="s">
        <v>180</v>
      </c>
    </row>
    <row r="46" spans="1:4">
      <c r="A46" s="329">
        <v>30</v>
      </c>
      <c r="B46" s="123" t="s">
        <v>192</v>
      </c>
      <c r="C46" s="123" t="s">
        <v>193</v>
      </c>
      <c r="D46" s="123" t="s">
        <v>180</v>
      </c>
    </row>
    <row r="47" spans="1:4">
      <c r="A47" s="329">
        <v>31</v>
      </c>
      <c r="B47" s="123" t="s">
        <v>192</v>
      </c>
      <c r="C47" s="123" t="s">
        <v>194</v>
      </c>
      <c r="D47" s="123" t="s">
        <v>180</v>
      </c>
    </row>
    <row r="48" spans="1:4">
      <c r="A48" s="329">
        <v>32</v>
      </c>
      <c r="B48" s="123" t="s">
        <v>192</v>
      </c>
      <c r="C48" s="123" t="s">
        <v>194</v>
      </c>
      <c r="D48" s="123" t="s">
        <v>180</v>
      </c>
    </row>
    <row r="49" spans="1:4">
      <c r="A49" s="329">
        <v>33</v>
      </c>
      <c r="B49" s="123" t="s">
        <v>192</v>
      </c>
      <c r="C49" s="123" t="s">
        <v>194</v>
      </c>
      <c r="D49" s="123" t="s">
        <v>180</v>
      </c>
    </row>
    <row r="50" spans="1:4">
      <c r="A50" s="329">
        <v>34</v>
      </c>
      <c r="B50" s="123" t="s">
        <v>192</v>
      </c>
      <c r="C50" s="123" t="s">
        <v>183</v>
      </c>
      <c r="D50" s="123" t="s">
        <v>180</v>
      </c>
    </row>
    <row r="51" spans="1:4">
      <c r="A51" s="329">
        <v>35</v>
      </c>
      <c r="B51" s="123" t="s">
        <v>192</v>
      </c>
      <c r="C51" s="123" t="s">
        <v>183</v>
      </c>
      <c r="D51" s="123" t="s">
        <v>180</v>
      </c>
    </row>
    <row r="52" spans="1:4">
      <c r="A52" s="329">
        <v>36</v>
      </c>
      <c r="B52" s="123" t="s">
        <v>192</v>
      </c>
      <c r="C52" s="123" t="s">
        <v>183</v>
      </c>
      <c r="D52" s="123" t="s">
        <v>180</v>
      </c>
    </row>
    <row r="53" spans="1:4">
      <c r="A53" s="329">
        <v>37</v>
      </c>
      <c r="B53" s="123" t="s">
        <v>192</v>
      </c>
      <c r="C53" s="123" t="s">
        <v>195</v>
      </c>
      <c r="D53" s="123" t="s">
        <v>180</v>
      </c>
    </row>
    <row r="54" spans="1:4">
      <c r="A54" s="329">
        <v>38</v>
      </c>
      <c r="B54" s="123" t="s">
        <v>192</v>
      </c>
      <c r="C54" s="123" t="s">
        <v>195</v>
      </c>
      <c r="D54" s="123" t="s">
        <v>180</v>
      </c>
    </row>
    <row r="55" spans="1:4">
      <c r="A55" s="329">
        <v>39</v>
      </c>
      <c r="B55" s="123" t="s">
        <v>192</v>
      </c>
      <c r="C55" s="123" t="s">
        <v>195</v>
      </c>
      <c r="D55" s="123" t="s">
        <v>180</v>
      </c>
    </row>
    <row r="56" ht="28.8" spans="1:4">
      <c r="A56" s="329">
        <v>40</v>
      </c>
      <c r="B56" s="123" t="s">
        <v>192</v>
      </c>
      <c r="C56" s="123" t="s">
        <v>179</v>
      </c>
      <c r="D56" s="123" t="s">
        <v>180</v>
      </c>
    </row>
    <row r="57" ht="28.8" spans="1:4">
      <c r="A57" s="329">
        <v>41</v>
      </c>
      <c r="B57" s="123" t="s">
        <v>192</v>
      </c>
      <c r="C57" s="123" t="s">
        <v>179</v>
      </c>
      <c r="D57" s="123"/>
    </row>
    <row r="58" ht="28.8" spans="1:4">
      <c r="A58" s="329">
        <v>42</v>
      </c>
      <c r="B58" s="123" t="s">
        <v>192</v>
      </c>
      <c r="C58" s="123" t="s">
        <v>179</v>
      </c>
      <c r="D58" s="123"/>
    </row>
    <row r="59" spans="1:4">
      <c r="A59" s="329">
        <v>43</v>
      </c>
      <c r="B59" s="123" t="s">
        <v>169</v>
      </c>
      <c r="C59" s="123" t="s">
        <v>196</v>
      </c>
      <c r="D59" s="123" t="s">
        <v>180</v>
      </c>
    </row>
    <row r="60" spans="1:4">
      <c r="A60" s="329">
        <v>44</v>
      </c>
      <c r="B60" s="123" t="s">
        <v>169</v>
      </c>
      <c r="C60" s="123" t="s">
        <v>196</v>
      </c>
      <c r="D60" s="123" t="s">
        <v>180</v>
      </c>
    </row>
    <row r="61" spans="1:4">
      <c r="A61" s="329">
        <v>45</v>
      </c>
      <c r="B61" s="123" t="s">
        <v>197</v>
      </c>
      <c r="C61" s="123" t="s">
        <v>186</v>
      </c>
      <c r="D61" s="123" t="s">
        <v>180</v>
      </c>
    </row>
    <row r="62" spans="1:4">
      <c r="A62" s="150"/>
    </row>
    <row r="63" spans="1:4">
      <c r="A63" s="150"/>
    </row>
    <row r="64" spans="1:4">
      <c r="A64" s="150"/>
    </row>
    <row r="65" spans="1:1">
      <c r="A65" s="150"/>
    </row>
    <row r="66" spans="1:1">
      <c r="A66" s="150"/>
    </row>
    <row r="67" spans="1:1">
      <c r="A67" s="150"/>
    </row>
    <row r="68" spans="1:1">
      <c r="A68" s="150"/>
    </row>
    <row r="69" spans="1:1">
      <c r="A69" s="150"/>
    </row>
    <row r="70" spans="1:1">
      <c r="A70" s="150"/>
    </row>
    <row r="71" spans="1:1">
      <c r="A71" s="150"/>
    </row>
    <row r="72" spans="1:1">
      <c r="A72" s="150"/>
    </row>
    <row r="73" spans="1:1">
      <c r="A73" s="150"/>
    </row>
    <row r="74" spans="1:1">
      <c r="A74" s="150"/>
    </row>
    <row r="75" spans="1:1">
      <c r="A75" s="150"/>
    </row>
    <row r="76" spans="1:1">
      <c r="A76" s="150"/>
    </row>
    <row r="77" spans="1:1">
      <c r="A77" s="150"/>
    </row>
    <row r="78" spans="1:1">
      <c r="A78" s="150"/>
    </row>
    <row r="79" spans="1:1">
      <c r="A79" s="150"/>
    </row>
    <row r="80" spans="1:1">
      <c r="A80" s="150"/>
    </row>
    <row r="81" spans="1:1">
      <c r="A81" s="150"/>
    </row>
    <row r="82" spans="1:1">
      <c r="A82" s="150"/>
    </row>
    <row r="83" spans="1:1">
      <c r="A83" s="150"/>
    </row>
    <row r="84" spans="1:1">
      <c r="A84" s="150"/>
    </row>
    <row r="85" spans="1:1">
      <c r="A85" s="150"/>
    </row>
    <row r="86" spans="1:1">
      <c r="A86" s="150"/>
    </row>
    <row r="87" spans="1:1">
      <c r="A87" s="150"/>
    </row>
    <row r="88" spans="1:1">
      <c r="A88" s="150"/>
    </row>
    <row r="89" spans="1:1">
      <c r="A89" s="150"/>
    </row>
    <row r="90" spans="1:1">
      <c r="A90" s="150"/>
    </row>
    <row r="91" spans="1:1">
      <c r="A91" s="150"/>
    </row>
    <row r="92" spans="1:1">
      <c r="A92" s="150"/>
    </row>
    <row r="93" spans="1:1">
      <c r="A93" s="150"/>
    </row>
    <row r="94" spans="1:1">
      <c r="A94" s="150"/>
    </row>
    <row r="95" spans="1:1">
      <c r="A95" s="150"/>
    </row>
    <row r="96" spans="1:1">
      <c r="A96" s="150"/>
    </row>
    <row r="97" spans="1:1">
      <c r="A97" s="150"/>
    </row>
    <row r="98" spans="1:1">
      <c r="A98" s="150"/>
    </row>
    <row r="99" spans="1:1">
      <c r="A99" s="150"/>
    </row>
    <row r="100" spans="1:1">
      <c r="A100" s="150"/>
    </row>
    <row r="101" spans="1:1">
      <c r="A101" s="150"/>
    </row>
    <row r="102" spans="1:1">
      <c r="A102" s="150"/>
    </row>
    <row r="103" spans="1:1">
      <c r="A103" s="150"/>
    </row>
    <row r="104" spans="1:1">
      <c r="A104" s="150"/>
    </row>
    <row r="105" spans="1:1">
      <c r="A105" s="150"/>
    </row>
    <row r="106" spans="1:1">
      <c r="A106" s="150"/>
    </row>
    <row r="107" spans="1:1">
      <c r="A107" s="150"/>
    </row>
    <row r="108" spans="1:1">
      <c r="A108" s="150"/>
    </row>
    <row r="109" spans="1:1">
      <c r="A109" s="150"/>
    </row>
    <row r="110" spans="1:1">
      <c r="A110" s="150"/>
    </row>
    <row r="111" spans="1:1">
      <c r="A111" s="150"/>
    </row>
    <row r="112" spans="1:1">
      <c r="A112" s="150"/>
    </row>
    <row r="113" spans="1:1">
      <c r="A113" s="150"/>
    </row>
    <row r="114" spans="1:1">
      <c r="A114" s="150"/>
    </row>
    <row r="115" spans="1:1">
      <c r="A115" s="150"/>
    </row>
    <row r="116" spans="1:1">
      <c r="A116" s="150"/>
    </row>
    <row r="117" spans="1:1">
      <c r="A117" s="150"/>
    </row>
    <row r="118" spans="1:1">
      <c r="A118" s="150"/>
    </row>
    <row r="119" spans="1:1">
      <c r="A119" s="150"/>
    </row>
    <row r="120" spans="1:1">
      <c r="A120" s="150"/>
    </row>
    <row r="121" spans="1:1">
      <c r="A121" s="150"/>
    </row>
    <row r="122" spans="1:1">
      <c r="A122" s="150"/>
    </row>
    <row r="123" spans="1:1">
      <c r="A123" s="150"/>
    </row>
    <row r="124" spans="1:1">
      <c r="A124" s="150"/>
    </row>
    <row r="125" spans="1:1">
      <c r="A125" s="150"/>
    </row>
    <row r="126" spans="1:1">
      <c r="A126" s="150"/>
    </row>
    <row r="127" spans="1:1">
      <c r="A127" s="150"/>
    </row>
    <row r="128" spans="1:1">
      <c r="A128" s="150"/>
    </row>
    <row r="129" spans="1:1">
      <c r="A129" s="150"/>
    </row>
    <row r="130" spans="1:1">
      <c r="A130" s="150"/>
    </row>
    <row r="131" spans="1:1">
      <c r="A131" s="150"/>
    </row>
    <row r="132" spans="1:1">
      <c r="A132" s="150"/>
    </row>
    <row r="133" spans="1:1">
      <c r="A133" s="150"/>
    </row>
    <row r="134" spans="1:1">
      <c r="A134" s="150"/>
    </row>
    <row r="135" spans="1:1">
      <c r="A135" s="150"/>
    </row>
    <row r="136" spans="1:1">
      <c r="A136" s="150"/>
    </row>
    <row r="137" spans="1:1">
      <c r="A137" s="150"/>
    </row>
    <row r="138" spans="1:1">
      <c r="A138" s="150"/>
    </row>
    <row r="139" spans="1:1">
      <c r="A139" s="150"/>
    </row>
    <row r="140" spans="1:1">
      <c r="A140" s="150"/>
    </row>
    <row r="141" spans="1:1">
      <c r="A141" s="150"/>
    </row>
    <row r="142" spans="1:1">
      <c r="A142" s="150"/>
    </row>
    <row r="143" spans="1:1">
      <c r="A143" s="150"/>
    </row>
    <row r="144" spans="1:1">
      <c r="A144" s="150"/>
    </row>
    <row r="145" spans="1:1">
      <c r="A145" s="150"/>
    </row>
    <row r="146" spans="1:1">
      <c r="A146" s="150"/>
    </row>
    <row r="147" spans="1:1">
      <c r="A147" s="150"/>
    </row>
    <row r="148" spans="1:1">
      <c r="A148" s="150"/>
    </row>
    <row r="149" spans="1:1">
      <c r="A149" s="150"/>
    </row>
    <row r="150" spans="1:1">
      <c r="A150" s="150"/>
    </row>
    <row r="151" spans="1:1">
      <c r="A151" s="150"/>
    </row>
    <row r="152" spans="1:1">
      <c r="A152" s="150"/>
    </row>
    <row r="153" spans="1:1">
      <c r="A153" s="150"/>
    </row>
    <row r="154" spans="1:1">
      <c r="A154" s="150"/>
    </row>
    <row r="155" spans="1:1">
      <c r="A155" s="150"/>
    </row>
    <row r="156" spans="1:1">
      <c r="A156" s="150"/>
    </row>
    <row r="157" spans="1:1">
      <c r="A157" s="150"/>
    </row>
    <row r="158" spans="1:1">
      <c r="A158" s="150"/>
    </row>
    <row r="159" spans="1:1">
      <c r="A159" s="150"/>
    </row>
    <row r="160" spans="1:1">
      <c r="A160" s="150"/>
    </row>
    <row r="161" spans="1:1">
      <c r="A161" s="150"/>
    </row>
    <row r="162" spans="1:1">
      <c r="A162" s="150"/>
    </row>
    <row r="163" spans="1:1">
      <c r="A163" s="150"/>
    </row>
    <row r="164" spans="1:1">
      <c r="A164" s="150"/>
    </row>
    <row r="165" spans="1:1">
      <c r="A165" s="150"/>
    </row>
    <row r="166" spans="1:1">
      <c r="A166" s="150"/>
    </row>
    <row r="167" spans="1:1">
      <c r="A167" s="150"/>
    </row>
    <row r="168" spans="1:1">
      <c r="A168" s="150"/>
    </row>
    <row r="169" spans="1:1">
      <c r="A169" s="150"/>
    </row>
    <row r="170" spans="1:1">
      <c r="A170" s="150"/>
    </row>
    <row r="171" spans="1:1">
      <c r="A171" s="150"/>
    </row>
    <row r="172" spans="1:1">
      <c r="A172" s="150"/>
    </row>
    <row r="173" spans="1:1">
      <c r="A173" s="150"/>
    </row>
    <row r="174" spans="1:1">
      <c r="A174" s="150"/>
    </row>
    <row r="175" spans="1:1">
      <c r="A175" s="150"/>
    </row>
    <row r="176" spans="1:1">
      <c r="A176" s="150"/>
    </row>
    <row r="177" spans="1:1">
      <c r="A177" s="150"/>
    </row>
    <row r="178" spans="1:1">
      <c r="A178" s="150"/>
    </row>
    <row r="179" spans="1:1">
      <c r="A179" s="150"/>
    </row>
    <row r="180" spans="1:1">
      <c r="A180" s="150"/>
    </row>
    <row r="181" spans="1:1">
      <c r="A181" s="150"/>
    </row>
    <row r="182" spans="1:1">
      <c r="A182" s="150"/>
    </row>
    <row r="183" spans="1:1">
      <c r="A183" s="150"/>
    </row>
    <row r="184" spans="1:1">
      <c r="A184" s="150"/>
    </row>
    <row r="185" spans="1:1">
      <c r="A185" s="150"/>
    </row>
    <row r="186" spans="1:1">
      <c r="A186" s="150"/>
    </row>
    <row r="187" spans="1:1">
      <c r="A187" s="150"/>
    </row>
    <row r="188" spans="1:1">
      <c r="A188" s="150"/>
    </row>
    <row r="189" spans="1:1">
      <c r="A189" s="150"/>
    </row>
    <row r="190" spans="1:1">
      <c r="A190" s="150"/>
    </row>
    <row r="191" spans="1:1">
      <c r="A191" s="150"/>
    </row>
    <row r="192" spans="1:1">
      <c r="A192" s="150"/>
    </row>
    <row r="193" spans="1:1">
      <c r="A193" s="150"/>
    </row>
    <row r="194" spans="1:1">
      <c r="A194" s="150"/>
    </row>
    <row r="195" spans="1:1">
      <c r="A195" s="150"/>
    </row>
    <row r="196" spans="1:1">
      <c r="A196" s="150"/>
    </row>
    <row r="197" spans="1:1">
      <c r="A197" s="150"/>
    </row>
    <row r="198" spans="1:1">
      <c r="A198" s="150"/>
    </row>
    <row r="199" spans="1:1">
      <c r="A199" s="150"/>
    </row>
    <row r="200" spans="1:1">
      <c r="A200" s="150"/>
    </row>
    <row r="201" spans="1:1">
      <c r="A201" s="150"/>
    </row>
    <row r="202" spans="1:1">
      <c r="A202" s="150"/>
    </row>
    <row r="203" spans="1:1">
      <c r="A203" s="150"/>
    </row>
    <row r="204" spans="1:1">
      <c r="A204" s="150"/>
    </row>
    <row r="205" spans="1:1">
      <c r="A205" s="150"/>
    </row>
    <row r="206" spans="1:1">
      <c r="A206" s="150"/>
    </row>
    <row r="207" spans="1:1">
      <c r="A207" s="150"/>
    </row>
    <row r="208" spans="1:1">
      <c r="A208" s="150"/>
    </row>
    <row r="209" spans="1:1">
      <c r="A209" s="150"/>
    </row>
    <row r="210" spans="1:1">
      <c r="A210" s="150"/>
    </row>
    <row r="211" spans="1:1">
      <c r="A211" s="150"/>
    </row>
    <row r="212" spans="1:1">
      <c r="A212" s="150"/>
    </row>
    <row r="213" spans="1:1">
      <c r="A213" s="150"/>
    </row>
    <row r="214" spans="1:1">
      <c r="A214" s="150"/>
    </row>
    <row r="215" spans="1:1">
      <c r="A215" s="150"/>
    </row>
    <row r="216" spans="1:1">
      <c r="A216" s="150"/>
    </row>
    <row r="217" spans="1:1">
      <c r="A217" s="150"/>
    </row>
    <row r="218" spans="1:1">
      <c r="A218" s="150"/>
    </row>
    <row r="219" spans="1:1">
      <c r="A219" s="150"/>
    </row>
    <row r="220" spans="1:1">
      <c r="A220" s="150"/>
    </row>
    <row r="221" spans="1:1">
      <c r="A221" s="150"/>
    </row>
    <row r="222" spans="1:1">
      <c r="A222" s="150"/>
    </row>
    <row r="223" spans="1:1">
      <c r="A223" s="150"/>
    </row>
    <row r="224" spans="1:1">
      <c r="A224" s="150"/>
    </row>
    <row r="225" spans="1:1">
      <c r="A225" s="150"/>
    </row>
    <row r="226" spans="1:1">
      <c r="A226" s="150"/>
    </row>
    <row r="227" spans="1:1">
      <c r="A227" s="150"/>
    </row>
    <row r="228" spans="1:1">
      <c r="A228" s="150"/>
    </row>
    <row r="229" spans="1:1">
      <c r="A229" s="150"/>
    </row>
    <row r="230" spans="1:1">
      <c r="A230" s="150"/>
    </row>
    <row r="231" spans="1:1">
      <c r="A231" s="150"/>
    </row>
    <row r="232" spans="1:1">
      <c r="A232" s="150"/>
    </row>
    <row r="233" spans="1:1">
      <c r="A233" s="150"/>
    </row>
    <row r="234" spans="1:1">
      <c r="A234" s="150"/>
    </row>
    <row r="235" spans="1:1">
      <c r="A235" s="150"/>
    </row>
    <row r="236" spans="1:1">
      <c r="A236" s="150"/>
    </row>
    <row r="237" spans="1:1">
      <c r="A237" s="150"/>
    </row>
    <row r="238" spans="1:1">
      <c r="A238" s="150"/>
    </row>
    <row r="239" spans="1:1">
      <c r="A239" s="150"/>
    </row>
    <row r="240" spans="1:1">
      <c r="A240" s="150"/>
    </row>
    <row r="241" spans="1:1">
      <c r="A241" s="150"/>
    </row>
    <row r="242" spans="1:1">
      <c r="A242" s="150"/>
    </row>
    <row r="243" spans="1:1">
      <c r="A243" s="150"/>
    </row>
    <row r="244" spans="1:1">
      <c r="A244" s="150"/>
    </row>
    <row r="245" spans="1:1">
      <c r="A245" s="150"/>
    </row>
    <row r="246" spans="1:1">
      <c r="A246" s="150"/>
    </row>
    <row r="247" spans="1:1">
      <c r="A247" s="150"/>
    </row>
    <row r="248" spans="1:1">
      <c r="A248" s="150"/>
    </row>
    <row r="249" spans="1:1">
      <c r="A249" s="150"/>
    </row>
    <row r="250" spans="1:1">
      <c r="A250" s="150"/>
    </row>
    <row r="251" spans="1:1">
      <c r="A251" s="150"/>
    </row>
    <row r="252" spans="1:1">
      <c r="A252" s="150"/>
    </row>
    <row r="253" spans="1:1">
      <c r="A253" s="150"/>
    </row>
    <row r="254" spans="1:1">
      <c r="A254" s="150"/>
    </row>
    <row r="255" spans="1:1">
      <c r="A255" s="150"/>
    </row>
    <row r="256" spans="1:1">
      <c r="A256" s="150"/>
    </row>
    <row r="257" spans="1:1">
      <c r="A257" s="150"/>
    </row>
    <row r="258" spans="1:1">
      <c r="A258" s="150"/>
    </row>
    <row r="259" spans="1:1">
      <c r="A259" s="150"/>
    </row>
    <row r="260" spans="1:1">
      <c r="A260" s="150"/>
    </row>
    <row r="261" spans="1:1">
      <c r="A261" s="150"/>
    </row>
    <row r="262" spans="1:1">
      <c r="A262" s="150"/>
    </row>
    <row r="263" spans="1:1">
      <c r="A263" s="150"/>
    </row>
    <row r="264" spans="1:1">
      <c r="A264" s="150"/>
    </row>
    <row r="265" spans="1:1">
      <c r="A265" s="150"/>
    </row>
    <row r="266" spans="1:1">
      <c r="A266" s="150"/>
    </row>
    <row r="267" spans="1:1">
      <c r="A267" s="150"/>
    </row>
    <row r="268" spans="1:1">
      <c r="A268" s="150"/>
    </row>
    <row r="269" spans="1:1">
      <c r="A269" s="150"/>
    </row>
    <row r="270" spans="1:1">
      <c r="A270" s="150"/>
    </row>
    <row r="271" spans="1:1">
      <c r="A271" s="150"/>
    </row>
    <row r="272" spans="1:1">
      <c r="A272" s="150"/>
    </row>
    <row r="273" spans="1:1">
      <c r="A273" s="150"/>
    </row>
    <row r="274" spans="1:1">
      <c r="A274" s="150"/>
    </row>
    <row r="275" spans="1:1">
      <c r="A275" s="150"/>
    </row>
    <row r="276" spans="1:1">
      <c r="A276" s="150"/>
    </row>
    <row r="277" spans="1:1">
      <c r="A277" s="150"/>
    </row>
    <row r="278" spans="1:1">
      <c r="A278" s="150"/>
    </row>
    <row r="279" spans="1:1">
      <c r="A279" s="150"/>
    </row>
    <row r="280" spans="1:1">
      <c r="A280" s="150"/>
    </row>
    <row r="281" spans="1:1">
      <c r="A281" s="150"/>
    </row>
    <row r="282" spans="1:1">
      <c r="A282" s="150"/>
    </row>
    <row r="283" spans="1:1">
      <c r="A283" s="150"/>
    </row>
    <row r="284" spans="1:1">
      <c r="A284" s="150"/>
    </row>
    <row r="285" spans="1:1">
      <c r="A285" s="150"/>
    </row>
    <row r="286" spans="1:1">
      <c r="A286" s="150"/>
    </row>
    <row r="287" spans="1:1">
      <c r="A287" s="150"/>
    </row>
    <row r="288" spans="1:1">
      <c r="A288" s="150"/>
    </row>
    <row r="289" spans="1:1">
      <c r="A289" s="150"/>
    </row>
    <row r="290" spans="1:1">
      <c r="A290" s="150"/>
    </row>
    <row r="291" spans="1:1">
      <c r="A291" s="150"/>
    </row>
    <row r="292" spans="1:1">
      <c r="A292" s="150"/>
    </row>
    <row r="293" spans="1:1">
      <c r="A293" s="150"/>
    </row>
    <row r="294" spans="1:1">
      <c r="A294" s="150"/>
    </row>
    <row r="295" spans="1:1">
      <c r="A295" s="150"/>
    </row>
    <row r="296" spans="1:1">
      <c r="A296" s="150"/>
    </row>
    <row r="297" spans="1:1">
      <c r="A297" s="150"/>
    </row>
    <row r="298" spans="1:1">
      <c r="A298" s="150"/>
    </row>
    <row r="299" spans="1:1">
      <c r="A299" s="150"/>
    </row>
    <row r="300" spans="1:1">
      <c r="A300" s="150"/>
    </row>
    <row r="301" spans="1:1">
      <c r="A301" s="150"/>
    </row>
    <row r="302" spans="1:1">
      <c r="A302" s="150"/>
    </row>
    <row r="303" spans="1:1">
      <c r="A303" s="150"/>
    </row>
    <row r="304" spans="1:1">
      <c r="A304" s="150"/>
    </row>
    <row r="305" spans="1:1">
      <c r="A305" s="150"/>
    </row>
    <row r="306" spans="1:1">
      <c r="A306" s="150"/>
    </row>
    <row r="307" spans="1:1">
      <c r="A307" s="150"/>
    </row>
    <row r="308" spans="1:1">
      <c r="A308" s="150"/>
    </row>
    <row r="309" spans="1:1">
      <c r="A309" s="150"/>
    </row>
    <row r="310" spans="1:1">
      <c r="A310" s="150"/>
    </row>
    <row r="311" spans="1:1">
      <c r="A311" s="150"/>
    </row>
    <row r="312" spans="1:1">
      <c r="A312" s="150"/>
    </row>
    <row r="313" spans="1:1">
      <c r="A313" s="150"/>
    </row>
    <row r="314" spans="1:1">
      <c r="A314" s="150"/>
    </row>
    <row r="315" spans="1:1">
      <c r="A315" s="150"/>
    </row>
    <row r="316" spans="1:1">
      <c r="A316" s="150"/>
    </row>
    <row r="317" spans="1:1">
      <c r="A317" s="150"/>
    </row>
    <row r="318" spans="1:1">
      <c r="A318" s="150"/>
    </row>
    <row r="319" spans="1:1">
      <c r="A319" s="150"/>
    </row>
    <row r="320" spans="1:1">
      <c r="A320" s="150"/>
    </row>
    <row r="321" spans="1:1">
      <c r="A321" s="150"/>
    </row>
    <row r="322" spans="1:1">
      <c r="A322" s="150"/>
    </row>
    <row r="323" spans="1:1">
      <c r="A323" s="150"/>
    </row>
    <row r="324" spans="1:1">
      <c r="A324" s="150"/>
    </row>
    <row r="325" spans="1:1">
      <c r="A325" s="150"/>
    </row>
    <row r="326" spans="1:1">
      <c r="A326" s="150"/>
    </row>
    <row r="327" spans="1:1">
      <c r="A327" s="150"/>
    </row>
    <row r="328" spans="1:1">
      <c r="A328" s="150"/>
    </row>
    <row r="329" spans="1:1">
      <c r="A329" s="150"/>
    </row>
    <row r="330" spans="1:1">
      <c r="A330" s="150"/>
    </row>
    <row r="331" spans="1:1">
      <c r="A331" s="150"/>
    </row>
    <row r="332" spans="1:1">
      <c r="A332" s="150"/>
    </row>
    <row r="333" spans="1:1">
      <c r="A333" s="150"/>
    </row>
    <row r="334" spans="1:1">
      <c r="A334" s="150"/>
    </row>
    <row r="335" spans="1:1">
      <c r="A335" s="150"/>
    </row>
    <row r="336" spans="1:1">
      <c r="A336" s="150"/>
    </row>
    <row r="337" spans="1:1">
      <c r="A337" s="150"/>
    </row>
    <row r="338" spans="1:1">
      <c r="A338" s="150"/>
    </row>
    <row r="339" spans="1:1">
      <c r="A339" s="150"/>
    </row>
    <row r="340" spans="1:1">
      <c r="A340" s="150"/>
    </row>
    <row r="341" spans="1:1">
      <c r="A341" s="150"/>
    </row>
    <row r="342" spans="1:1">
      <c r="A342" s="150"/>
    </row>
    <row r="343" spans="1:1">
      <c r="A343" s="150"/>
    </row>
    <row r="344" spans="1:1">
      <c r="A344" s="150"/>
    </row>
    <row r="345" spans="1:1">
      <c r="A345" s="150"/>
    </row>
    <row r="346" spans="1:1">
      <c r="A346" s="150"/>
    </row>
    <row r="347" spans="1:1">
      <c r="A347" s="150"/>
    </row>
    <row r="348" spans="1:1">
      <c r="A348" s="150"/>
    </row>
    <row r="349" spans="1:1">
      <c r="A349" s="150"/>
    </row>
    <row r="350" spans="1:1">
      <c r="A350" s="150"/>
    </row>
    <row r="351" spans="1:1">
      <c r="A351" s="150"/>
    </row>
    <row r="352" spans="1:1">
      <c r="A352" s="150"/>
    </row>
    <row r="353" spans="1:1">
      <c r="A353" s="150"/>
    </row>
    <row r="354" spans="1:1">
      <c r="A354" s="150"/>
    </row>
    <row r="355" spans="1:1">
      <c r="A355" s="150"/>
    </row>
    <row r="356" spans="1:1">
      <c r="A356" s="150"/>
    </row>
    <row r="357" spans="1:1">
      <c r="A357" s="150"/>
    </row>
    <row r="358" spans="1:1">
      <c r="A358" s="150"/>
    </row>
    <row r="359" spans="1:1">
      <c r="A359" s="150"/>
    </row>
    <row r="360" spans="1:1">
      <c r="A360" s="150"/>
    </row>
    <row r="361" spans="1:1">
      <c r="A361" s="150"/>
    </row>
    <row r="362" spans="1:1">
      <c r="A362" s="150"/>
    </row>
    <row r="363" spans="1:1">
      <c r="A363" s="150"/>
    </row>
    <row r="364" spans="1:1">
      <c r="A364" s="150"/>
    </row>
    <row r="365" spans="1:1">
      <c r="A365" s="150"/>
    </row>
    <row r="366" spans="1:1">
      <c r="A366" s="150"/>
    </row>
    <row r="367" spans="1:1">
      <c r="A367" s="150"/>
    </row>
    <row r="368" spans="1:1">
      <c r="A368" s="150"/>
    </row>
    <row r="369" spans="1:1">
      <c r="A369" s="150"/>
    </row>
    <row r="370" spans="1:1">
      <c r="A370" s="150"/>
    </row>
    <row r="371" spans="1:1">
      <c r="A371" s="150"/>
    </row>
    <row r="372" spans="1:1">
      <c r="A372" s="150"/>
    </row>
    <row r="373" spans="1:1">
      <c r="A373" s="150"/>
    </row>
    <row r="374" spans="1:1">
      <c r="A374" s="150"/>
    </row>
    <row r="375" spans="1:1">
      <c r="A375" s="150"/>
    </row>
    <row r="376" spans="1:1">
      <c r="A376" s="150"/>
    </row>
    <row r="377" spans="1:1">
      <c r="A377" s="150"/>
    </row>
    <row r="378" spans="1:1">
      <c r="A378" s="150"/>
    </row>
    <row r="379" spans="1:1">
      <c r="A379" s="150"/>
    </row>
    <row r="380" spans="1:1">
      <c r="A380" s="150"/>
    </row>
    <row r="381" spans="1:1">
      <c r="A381" s="150"/>
    </row>
    <row r="382" spans="1:1">
      <c r="A382" s="150"/>
    </row>
    <row r="383" spans="1:1">
      <c r="A383" s="150"/>
    </row>
    <row r="384" spans="1:1">
      <c r="A384" s="150"/>
    </row>
    <row r="385" spans="1:1">
      <c r="A385" s="150"/>
    </row>
    <row r="386" spans="1:1">
      <c r="A386" s="150"/>
    </row>
    <row r="387" spans="1:1">
      <c r="A387" s="150"/>
    </row>
    <row r="388" spans="1:1">
      <c r="A388" s="150"/>
    </row>
    <row r="389" spans="1:1">
      <c r="A389" s="150"/>
    </row>
    <row r="390" spans="1:1">
      <c r="A390" s="150"/>
    </row>
    <row r="391" spans="1:1">
      <c r="A391" s="150"/>
    </row>
    <row r="392" spans="1:1">
      <c r="A392" s="150"/>
    </row>
    <row r="393" spans="1:1">
      <c r="A393" s="150"/>
    </row>
    <row r="394" spans="1:1">
      <c r="A394" s="150"/>
    </row>
    <row r="395" spans="1:1">
      <c r="A395" s="150"/>
    </row>
    <row r="396" spans="1:1">
      <c r="A396" s="150"/>
    </row>
    <row r="397" spans="1:1">
      <c r="A397" s="150"/>
    </row>
    <row r="398" spans="1:1">
      <c r="A398" s="150"/>
    </row>
    <row r="399" spans="1:1">
      <c r="A399" s="150"/>
    </row>
    <row r="400" spans="1:1">
      <c r="A400" s="150"/>
    </row>
    <row r="401" spans="1:1">
      <c r="A401" s="150"/>
    </row>
    <row r="402" spans="1:1">
      <c r="A402" s="150"/>
    </row>
    <row r="403" spans="1:1">
      <c r="A403" s="150"/>
    </row>
    <row r="404" spans="1:1">
      <c r="A404" s="150"/>
    </row>
    <row r="405" spans="1:1">
      <c r="A405" s="150"/>
    </row>
    <row r="406" spans="1:1">
      <c r="A406" s="150"/>
    </row>
    <row r="407" spans="1:1">
      <c r="A407" s="150"/>
    </row>
    <row r="408" spans="1:1">
      <c r="A408" s="150"/>
    </row>
    <row r="409" spans="1:1">
      <c r="A409" s="150"/>
    </row>
    <row r="410" spans="1:1">
      <c r="A410" s="150"/>
    </row>
    <row r="411" spans="1:1">
      <c r="A411" s="150"/>
    </row>
    <row r="412" spans="1:1">
      <c r="A412" s="150"/>
    </row>
    <row r="413" spans="1:1">
      <c r="A413" s="150"/>
    </row>
    <row r="414" spans="1:1">
      <c r="A414" s="150"/>
    </row>
    <row r="415" spans="1:1">
      <c r="A415" s="150"/>
    </row>
    <row r="416" spans="1:1">
      <c r="A416" s="150"/>
    </row>
    <row r="417" spans="1:1">
      <c r="A417" s="150"/>
    </row>
    <row r="418" spans="1:1">
      <c r="A418" s="150"/>
    </row>
    <row r="419" spans="1:1">
      <c r="A419" s="150"/>
    </row>
    <row r="420" spans="1:1">
      <c r="A420" s="150"/>
    </row>
    <row r="421" spans="1:1">
      <c r="A421" s="150"/>
    </row>
    <row r="422" spans="1:1">
      <c r="A422" s="150"/>
    </row>
    <row r="423" spans="1:1">
      <c r="A423" s="150"/>
    </row>
    <row r="424" spans="1:1">
      <c r="A424" s="150"/>
    </row>
    <row r="425" spans="1:1">
      <c r="A425" s="150"/>
    </row>
    <row r="426" spans="1:1">
      <c r="A426" s="150"/>
    </row>
    <row r="427" spans="1:1">
      <c r="A427" s="150"/>
    </row>
    <row r="428" spans="1:1">
      <c r="A428" s="150"/>
    </row>
    <row r="429" spans="1:1">
      <c r="A429" s="150"/>
    </row>
    <row r="430" spans="1:1">
      <c r="A430" s="150"/>
    </row>
    <row r="431" spans="1:1">
      <c r="A431" s="150"/>
    </row>
    <row r="432" spans="1:1">
      <c r="A432" s="150"/>
    </row>
    <row r="433" spans="1:1">
      <c r="A433" s="150"/>
    </row>
    <row r="434" spans="1:1">
      <c r="A434" s="150"/>
    </row>
    <row r="435" spans="1:1">
      <c r="A435" s="150"/>
    </row>
    <row r="436" spans="1:1">
      <c r="A436" s="150"/>
    </row>
    <row r="437" spans="1:1">
      <c r="A437" s="150"/>
    </row>
    <row r="438" spans="1:1">
      <c r="A438" s="150"/>
    </row>
    <row r="439" spans="1:1">
      <c r="A439" s="150"/>
    </row>
    <row r="440" spans="1:1">
      <c r="A440" s="150"/>
    </row>
    <row r="441" spans="1:1">
      <c r="A441" s="150"/>
    </row>
    <row r="442" spans="1:1">
      <c r="A442" s="150"/>
    </row>
    <row r="443" spans="1:1">
      <c r="A443" s="150"/>
    </row>
    <row r="444" spans="1:1">
      <c r="A444" s="150"/>
    </row>
    <row r="445" spans="1:1">
      <c r="A445" s="150"/>
    </row>
    <row r="446" spans="1:1">
      <c r="A446" s="150"/>
    </row>
    <row r="447" spans="1:1">
      <c r="A447" s="150"/>
    </row>
    <row r="448" spans="1:1">
      <c r="A448" s="150"/>
    </row>
    <row r="449" spans="1:1">
      <c r="A449" s="150"/>
    </row>
    <row r="450" spans="1:1">
      <c r="A450" s="150"/>
    </row>
    <row r="451" spans="1:1">
      <c r="A451" s="150"/>
    </row>
    <row r="452" spans="1:1">
      <c r="A452" s="150"/>
    </row>
    <row r="453" spans="1:1">
      <c r="A453" s="150"/>
    </row>
    <row r="454" spans="1:1">
      <c r="A454" s="150"/>
    </row>
    <row r="455" spans="1:1">
      <c r="A455" s="150"/>
    </row>
    <row r="456" spans="1:1">
      <c r="A456" s="150"/>
    </row>
    <row r="457" spans="1:1">
      <c r="A457" s="150"/>
    </row>
    <row r="458" spans="1:1">
      <c r="A458" s="150"/>
    </row>
    <row r="459" spans="1:1">
      <c r="A459" s="150"/>
    </row>
    <row r="460" spans="1:1">
      <c r="A460" s="150"/>
    </row>
    <row r="461" spans="1:1">
      <c r="A461" s="150"/>
    </row>
    <row r="462" spans="1:1">
      <c r="A462" s="150"/>
    </row>
    <row r="463" spans="1:1">
      <c r="A463" s="150"/>
    </row>
    <row r="464" spans="1:1">
      <c r="A464" s="150"/>
    </row>
    <row r="465" spans="1:1">
      <c r="A465" s="150"/>
    </row>
    <row r="466" spans="1:1">
      <c r="A466" s="150"/>
    </row>
    <row r="467" spans="1:1">
      <c r="A467" s="150"/>
    </row>
    <row r="468" spans="1:1">
      <c r="A468" s="150"/>
    </row>
    <row r="469" spans="1:1">
      <c r="A469" s="150"/>
    </row>
    <row r="470" spans="1:1">
      <c r="A470" s="150"/>
    </row>
    <row r="471" spans="1:1">
      <c r="A471" s="150"/>
    </row>
    <row r="472" spans="1:1">
      <c r="A472" s="150"/>
    </row>
    <row r="473" spans="1:1">
      <c r="A473" s="150"/>
    </row>
    <row r="474" spans="1:1">
      <c r="A474" s="150"/>
    </row>
    <row r="475" spans="1:1">
      <c r="A475" s="150"/>
    </row>
    <row r="476" spans="1:1">
      <c r="A476" s="150"/>
    </row>
    <row r="477" spans="1:1">
      <c r="A477" s="150"/>
    </row>
    <row r="478" spans="1:1">
      <c r="A478" s="150"/>
    </row>
    <row r="479" spans="1:1">
      <c r="A479" s="150"/>
    </row>
    <row r="480" spans="1:1">
      <c r="A480" s="150"/>
    </row>
    <row r="481" spans="1:1">
      <c r="A481" s="150"/>
    </row>
    <row r="482" spans="1:1">
      <c r="A482" s="150"/>
    </row>
    <row r="483" spans="1:1">
      <c r="A483" s="150"/>
    </row>
    <row r="484" spans="1:1">
      <c r="A484" s="150"/>
    </row>
    <row r="485" spans="1:1">
      <c r="A485" s="150"/>
    </row>
    <row r="486" spans="1:1">
      <c r="A486" s="150"/>
    </row>
    <row r="487" spans="1:1">
      <c r="A487" s="150"/>
    </row>
    <row r="488" spans="1:1">
      <c r="A488" s="150"/>
    </row>
    <row r="489" spans="1:1">
      <c r="A489" s="150"/>
    </row>
    <row r="490" spans="1:1">
      <c r="A490" s="150"/>
    </row>
    <row r="491" spans="1:1">
      <c r="A491" s="150"/>
    </row>
    <row r="492" spans="1:1">
      <c r="A492" s="150"/>
    </row>
    <row r="493" spans="1:1">
      <c r="A493" s="150"/>
    </row>
    <row r="494" spans="1:1">
      <c r="A494" s="150"/>
    </row>
    <row r="495" spans="1:1">
      <c r="A495" s="150"/>
    </row>
    <row r="496" spans="1:1">
      <c r="A496" s="150"/>
    </row>
    <row r="497" spans="1:1">
      <c r="A497" s="150"/>
    </row>
    <row r="498" spans="1:1">
      <c r="A498" s="150"/>
    </row>
    <row r="499" spans="1:1">
      <c r="A499" s="150"/>
    </row>
    <row r="500" spans="1:1">
      <c r="A500" s="150"/>
    </row>
    <row r="501" spans="1:1">
      <c r="A501" s="150"/>
    </row>
    <row r="502" spans="1:1">
      <c r="A502" s="150"/>
    </row>
    <row r="503" spans="1:1">
      <c r="A503" s="150"/>
    </row>
    <row r="504" spans="1:1">
      <c r="A504" s="150"/>
    </row>
    <row r="505" spans="1:1">
      <c r="A505" s="150"/>
    </row>
    <row r="506" spans="1:1">
      <c r="A506" s="150"/>
    </row>
    <row r="507" spans="1:1">
      <c r="A507" s="150"/>
    </row>
    <row r="508" spans="1:1">
      <c r="A508" s="150"/>
    </row>
    <row r="509" spans="1:1">
      <c r="A509" s="150"/>
    </row>
    <row r="510" spans="1:1">
      <c r="A510" s="150"/>
    </row>
    <row r="511" spans="1:1">
      <c r="A511" s="150"/>
    </row>
    <row r="512" spans="1:1">
      <c r="A512" s="150"/>
    </row>
    <row r="513" spans="1:1">
      <c r="A513" s="150"/>
    </row>
    <row r="514" spans="1:1">
      <c r="A514" s="150"/>
    </row>
    <row r="515" spans="1:1">
      <c r="A515" s="150"/>
    </row>
    <row r="516" spans="1:1">
      <c r="A516" s="150"/>
    </row>
    <row r="517" spans="1:1">
      <c r="A517" s="150"/>
    </row>
    <row r="518" spans="1:1">
      <c r="A518" s="150"/>
    </row>
    <row r="519" spans="1:1">
      <c r="A519" s="150"/>
    </row>
    <row r="520" spans="1:1">
      <c r="A520" s="150"/>
    </row>
    <row r="521" spans="1:1">
      <c r="A521" s="150"/>
    </row>
    <row r="522" spans="1:1">
      <c r="A522" s="150"/>
    </row>
    <row r="523" spans="1:1">
      <c r="A523" s="150"/>
    </row>
    <row r="524" spans="1:1">
      <c r="A524" s="150"/>
    </row>
    <row r="525" spans="1:1">
      <c r="A525" s="150"/>
    </row>
    <row r="526" spans="1:1">
      <c r="A526" s="150"/>
    </row>
    <row r="527" spans="1:1">
      <c r="A527" s="150"/>
    </row>
    <row r="528" spans="1:1">
      <c r="A528" s="150"/>
    </row>
    <row r="529" spans="1:1">
      <c r="A529" s="150"/>
    </row>
    <row r="530" spans="1:1">
      <c r="A530" s="150"/>
    </row>
    <row r="531" spans="1:1">
      <c r="A531" s="150"/>
    </row>
    <row r="532" spans="1:1">
      <c r="A532" s="150"/>
    </row>
    <row r="533" spans="1:1">
      <c r="A533" s="150"/>
    </row>
    <row r="534" spans="1:1">
      <c r="A534" s="150"/>
    </row>
    <row r="535" spans="1:1">
      <c r="A535" s="150"/>
    </row>
    <row r="536" spans="1:1">
      <c r="A536" s="150"/>
    </row>
    <row r="537" spans="1:1">
      <c r="A537" s="150"/>
    </row>
    <row r="538" spans="1:1">
      <c r="A538" s="150"/>
    </row>
    <row r="539" spans="1:1">
      <c r="A539" s="150"/>
    </row>
    <row r="540" spans="1:1">
      <c r="A540" s="150"/>
    </row>
    <row r="541" spans="1:1">
      <c r="A541" s="150"/>
    </row>
    <row r="542" spans="1:1">
      <c r="A542" s="150"/>
    </row>
    <row r="543" spans="1:1">
      <c r="A543" s="150"/>
    </row>
    <row r="544" spans="1:1">
      <c r="A544" s="150"/>
    </row>
    <row r="545" spans="1:1">
      <c r="A545" s="150"/>
    </row>
    <row r="546" spans="1:1">
      <c r="A546" s="150"/>
    </row>
    <row r="547" spans="1:1">
      <c r="A547" s="150"/>
    </row>
    <row r="548" spans="1:1">
      <c r="A548" s="150"/>
    </row>
    <row r="549" spans="1:1">
      <c r="A549" s="150"/>
    </row>
    <row r="550" spans="1:1">
      <c r="A550" s="150"/>
    </row>
    <row r="551" spans="1:1">
      <c r="A551" s="150"/>
    </row>
    <row r="552" spans="1:1">
      <c r="A552" s="150"/>
    </row>
    <row r="553" spans="1:1">
      <c r="A553" s="150"/>
    </row>
    <row r="554" spans="1:1">
      <c r="A554" s="150"/>
    </row>
    <row r="555" spans="1:1">
      <c r="A555" s="150"/>
    </row>
    <row r="556" spans="1:1">
      <c r="A556" s="150"/>
    </row>
    <row r="557" spans="1:1">
      <c r="A557" s="150"/>
    </row>
    <row r="558" spans="1:1">
      <c r="A558" s="150"/>
    </row>
    <row r="559" spans="1:1">
      <c r="A559" s="150"/>
    </row>
    <row r="560" spans="1:1">
      <c r="A560" s="150"/>
    </row>
    <row r="561" spans="1:1">
      <c r="A561" s="150"/>
    </row>
    <row r="562" spans="1:1">
      <c r="A562" s="150"/>
    </row>
    <row r="563" spans="1:1">
      <c r="A563" s="150"/>
    </row>
    <row r="564" spans="1:1">
      <c r="A564" s="150"/>
    </row>
    <row r="565" spans="1:1">
      <c r="A565" s="150"/>
    </row>
    <row r="566" spans="1:1">
      <c r="A566" s="150"/>
    </row>
    <row r="567" spans="1:1">
      <c r="A567" s="150"/>
    </row>
    <row r="568" spans="1:1">
      <c r="A568" s="150"/>
    </row>
    <row r="569" spans="1:1">
      <c r="A569" s="150"/>
    </row>
    <row r="570" spans="1:1">
      <c r="A570" s="150"/>
    </row>
    <row r="571" spans="1:1">
      <c r="A571" s="150"/>
    </row>
    <row r="572" spans="1:1">
      <c r="A572" s="150"/>
    </row>
    <row r="573" spans="1:1">
      <c r="A573" s="150"/>
    </row>
    <row r="574" spans="1:1">
      <c r="A574" s="150"/>
    </row>
    <row r="575" spans="1:1">
      <c r="A575" s="150"/>
    </row>
    <row r="576" spans="1:1">
      <c r="A576" s="150"/>
    </row>
    <row r="577" spans="1:1">
      <c r="A577" s="150"/>
    </row>
    <row r="578" spans="1:1">
      <c r="A578" s="150"/>
    </row>
    <row r="579" spans="1:1">
      <c r="A579" s="150"/>
    </row>
    <row r="580" spans="1:1">
      <c r="A580" s="150"/>
    </row>
    <row r="581" spans="1:1">
      <c r="A581" s="150"/>
    </row>
    <row r="582" spans="1:1">
      <c r="A582" s="150"/>
    </row>
    <row r="583" spans="1:1">
      <c r="A583" s="150"/>
    </row>
    <row r="584" spans="1:1">
      <c r="A584" s="150"/>
    </row>
    <row r="585" spans="1:1">
      <c r="A585" s="150"/>
    </row>
    <row r="586" spans="1:1">
      <c r="A586" s="150"/>
    </row>
    <row r="587" spans="1:1">
      <c r="A587" s="150"/>
    </row>
    <row r="588" spans="1:1">
      <c r="A588" s="150"/>
    </row>
    <row r="589" spans="1:1">
      <c r="A589" s="150"/>
    </row>
    <row r="590" spans="1:1">
      <c r="A590" s="150"/>
    </row>
    <row r="591" spans="1:1">
      <c r="A591" s="150"/>
    </row>
    <row r="592" spans="1:1">
      <c r="A592" s="150"/>
    </row>
    <row r="593" spans="1:1">
      <c r="A593" s="150"/>
    </row>
    <row r="594" spans="1:1">
      <c r="A594" s="150"/>
    </row>
    <row r="595" spans="1:1">
      <c r="A595" s="150"/>
    </row>
    <row r="596" spans="1:1">
      <c r="A596" s="150"/>
    </row>
    <row r="597" spans="1:1">
      <c r="A597" s="150"/>
    </row>
    <row r="598" spans="1:1">
      <c r="A598" s="150"/>
    </row>
    <row r="599" spans="1:1">
      <c r="A599" s="150"/>
    </row>
    <row r="600" spans="1:1">
      <c r="A600" s="150"/>
    </row>
    <row r="601" spans="1:1">
      <c r="A601" s="150"/>
    </row>
    <row r="602" spans="1:1">
      <c r="A602" s="150"/>
    </row>
    <row r="603" spans="1:1">
      <c r="A603" s="150"/>
    </row>
    <row r="604" spans="1:1">
      <c r="A604" s="150"/>
    </row>
    <row r="605" spans="1:1">
      <c r="A605" s="150"/>
    </row>
    <row r="606" spans="1:1">
      <c r="A606" s="150"/>
    </row>
    <row r="607" spans="1:1">
      <c r="A607" s="150"/>
    </row>
    <row r="608" spans="1:1">
      <c r="A608" s="150"/>
    </row>
    <row r="609" spans="1:1">
      <c r="A609" s="150"/>
    </row>
    <row r="610" spans="1:1">
      <c r="A610" s="150"/>
    </row>
    <row r="611" spans="1:1">
      <c r="A611" s="150"/>
    </row>
    <row r="612" spans="1:1">
      <c r="A612" s="150"/>
    </row>
    <row r="613" spans="1:1">
      <c r="A613" s="150"/>
    </row>
    <row r="614" spans="1:1">
      <c r="A614" s="150"/>
    </row>
    <row r="615" spans="1:1">
      <c r="A615" s="150"/>
    </row>
    <row r="616" spans="1:1">
      <c r="A616" s="150"/>
    </row>
    <row r="617" spans="1:1">
      <c r="A617" s="150"/>
    </row>
    <row r="618" spans="1:1">
      <c r="A618" s="150"/>
    </row>
    <row r="619" spans="1:1">
      <c r="A619" s="150"/>
    </row>
    <row r="620" spans="1:1">
      <c r="A620" s="150"/>
    </row>
    <row r="621" spans="1:1">
      <c r="A621" s="150"/>
    </row>
    <row r="622" spans="1:1">
      <c r="A622" s="150"/>
    </row>
    <row r="623" spans="1:1">
      <c r="A623" s="150"/>
    </row>
    <row r="624" spans="1:1">
      <c r="A624" s="150"/>
    </row>
    <row r="625" spans="1:1">
      <c r="A625" s="150"/>
    </row>
    <row r="626" spans="1:1">
      <c r="A626" s="150"/>
    </row>
    <row r="627" spans="1:1">
      <c r="A627" s="150"/>
    </row>
    <row r="628" spans="1:1">
      <c r="A628" s="150"/>
    </row>
    <row r="629" spans="1:1">
      <c r="A629" s="150"/>
    </row>
    <row r="630" spans="1:1">
      <c r="A630" s="150"/>
    </row>
    <row r="631" spans="1:1">
      <c r="A631" s="150"/>
    </row>
    <row r="632" spans="1:1">
      <c r="A632" s="150"/>
    </row>
    <row r="633" spans="1:1">
      <c r="A633" s="150"/>
    </row>
    <row r="634" spans="1:1">
      <c r="A634" s="150"/>
    </row>
    <row r="635" spans="1:1">
      <c r="A635" s="150"/>
    </row>
    <row r="636" spans="1:1">
      <c r="A636" s="150"/>
    </row>
    <row r="637" spans="1:1">
      <c r="A637" s="150"/>
    </row>
    <row r="638" spans="1:1">
      <c r="A638" s="150"/>
    </row>
    <row r="639" spans="1:1">
      <c r="A639" s="150"/>
    </row>
    <row r="640" spans="1:1">
      <c r="A640" s="150"/>
    </row>
    <row r="641" spans="1:1">
      <c r="A641" s="150"/>
    </row>
    <row r="642" spans="1:1">
      <c r="A642" s="150"/>
    </row>
    <row r="643" spans="1:1">
      <c r="A643" s="150"/>
    </row>
    <row r="644" spans="1:1">
      <c r="A644" s="150"/>
    </row>
    <row r="645" spans="1:1">
      <c r="A645" s="150"/>
    </row>
    <row r="646" spans="1:1">
      <c r="A646" s="150"/>
    </row>
    <row r="647" spans="1:1">
      <c r="A647" s="150"/>
    </row>
    <row r="648" spans="1:1">
      <c r="A648" s="150"/>
    </row>
    <row r="649" spans="1:1">
      <c r="A649" s="150"/>
    </row>
    <row r="650" spans="1:1">
      <c r="A650" s="150"/>
    </row>
    <row r="651" spans="1:1">
      <c r="A651" s="150"/>
    </row>
    <row r="652" spans="1:1">
      <c r="A652" s="150"/>
    </row>
    <row r="653" spans="1:1">
      <c r="A653" s="150"/>
    </row>
    <row r="654" spans="1:1">
      <c r="A654" s="150"/>
    </row>
    <row r="655" spans="1:1">
      <c r="A655" s="150"/>
    </row>
    <row r="656" spans="1:1">
      <c r="A656" s="150"/>
    </row>
    <row r="657" spans="1:1">
      <c r="A657" s="150"/>
    </row>
    <row r="658" spans="1:1">
      <c r="A658" s="150"/>
    </row>
    <row r="659" spans="1:1">
      <c r="A659" s="150"/>
    </row>
    <row r="660" spans="1:1">
      <c r="A660" s="150"/>
    </row>
    <row r="661" spans="1:1">
      <c r="A661" s="150"/>
    </row>
    <row r="662" spans="1:1">
      <c r="A662" s="150"/>
    </row>
    <row r="663" spans="1:1">
      <c r="A663" s="150"/>
    </row>
    <row r="664" spans="1:1">
      <c r="A664" s="150"/>
    </row>
    <row r="665" spans="1:1">
      <c r="A665" s="150"/>
    </row>
    <row r="666" spans="1:1">
      <c r="A666" s="150"/>
    </row>
    <row r="667" spans="1:1">
      <c r="A667" s="150"/>
    </row>
    <row r="668" spans="1:1">
      <c r="A668" s="150"/>
    </row>
    <row r="669" spans="1:1">
      <c r="A669" s="150"/>
    </row>
    <row r="670" spans="1:1">
      <c r="A670" s="150"/>
    </row>
    <row r="671" spans="1:1">
      <c r="A671" s="150"/>
    </row>
    <row r="672" spans="1:1">
      <c r="A672" s="150"/>
    </row>
    <row r="673" spans="1:1">
      <c r="A673" s="150"/>
    </row>
    <row r="674" spans="1:1">
      <c r="A674" s="150"/>
    </row>
    <row r="675" spans="1:1">
      <c r="A675" s="150"/>
    </row>
    <row r="676" spans="1:1">
      <c r="A676" s="150"/>
    </row>
    <row r="677" spans="1:1">
      <c r="A677" s="150"/>
    </row>
    <row r="678" spans="1:1">
      <c r="A678" s="150"/>
    </row>
    <row r="679" spans="1:1">
      <c r="A679" s="150"/>
    </row>
    <row r="680" spans="1:1">
      <c r="A680" s="150"/>
    </row>
    <row r="681" spans="1:1">
      <c r="A681" s="150"/>
    </row>
    <row r="682" spans="1:1">
      <c r="A682" s="150"/>
    </row>
    <row r="683" spans="1:1">
      <c r="A683" s="150"/>
    </row>
    <row r="684" spans="1:1">
      <c r="A684" s="150"/>
    </row>
    <row r="685" spans="1:1">
      <c r="A685" s="150"/>
    </row>
    <row r="686" spans="1:1">
      <c r="A686" s="150"/>
    </row>
    <row r="687" spans="1:1">
      <c r="A687" s="150"/>
    </row>
    <row r="688" spans="1:1">
      <c r="A688" s="150"/>
    </row>
    <row r="689" spans="1:1">
      <c r="A689" s="150"/>
    </row>
    <row r="690" spans="1:1">
      <c r="A690" s="150"/>
    </row>
    <row r="691" spans="1:1">
      <c r="A691" s="150"/>
    </row>
    <row r="692" spans="1:1">
      <c r="A692" s="150"/>
    </row>
    <row r="693" spans="1:1">
      <c r="A693" s="150"/>
    </row>
    <row r="694" spans="1:1">
      <c r="A694" s="150"/>
    </row>
    <row r="695" spans="1:1">
      <c r="A695" s="150"/>
    </row>
    <row r="696" spans="1:1">
      <c r="A696" s="150"/>
    </row>
    <row r="697" spans="1:1">
      <c r="A697" s="150"/>
    </row>
    <row r="698" spans="1:1">
      <c r="A698" s="150"/>
    </row>
    <row r="699" spans="1:1">
      <c r="A699" s="150"/>
    </row>
    <row r="700" spans="1:1">
      <c r="A700" s="150"/>
    </row>
    <row r="701" spans="1:1">
      <c r="A701" s="150"/>
    </row>
    <row r="702" spans="1:1">
      <c r="A702" s="150"/>
    </row>
    <row r="703" spans="1:1">
      <c r="A703" s="150"/>
    </row>
    <row r="704" spans="1:1">
      <c r="A704" s="150"/>
    </row>
    <row r="705" spans="1:1">
      <c r="A705" s="150"/>
    </row>
    <row r="706" spans="1:1">
      <c r="A706" s="150"/>
    </row>
    <row r="707" spans="1:1">
      <c r="A707" s="150"/>
    </row>
    <row r="708" spans="1:1">
      <c r="A708" s="150"/>
    </row>
    <row r="709" spans="1:1">
      <c r="A709" s="150"/>
    </row>
    <row r="710" spans="1:1">
      <c r="A710" s="150"/>
    </row>
    <row r="711" spans="1:1">
      <c r="A711" s="150"/>
    </row>
    <row r="712" spans="1:1">
      <c r="A712" s="150"/>
    </row>
    <row r="713" spans="1:1">
      <c r="A713" s="150"/>
    </row>
    <row r="714" spans="1:1">
      <c r="A714" s="150"/>
    </row>
    <row r="715" spans="1:1">
      <c r="A715" s="150"/>
    </row>
    <row r="716" spans="1:1">
      <c r="A716" s="150"/>
    </row>
    <row r="717" spans="1:1">
      <c r="A717" s="150"/>
    </row>
    <row r="718" spans="1:1">
      <c r="A718" s="150"/>
    </row>
    <row r="719" spans="1:1">
      <c r="A719" s="150"/>
    </row>
    <row r="720" spans="1:1">
      <c r="A720" s="150"/>
    </row>
    <row r="721" spans="1:1">
      <c r="A721" s="150"/>
    </row>
    <row r="722" spans="1:1">
      <c r="A722" s="150"/>
    </row>
    <row r="723" spans="1:1">
      <c r="A723" s="150"/>
    </row>
    <row r="724" spans="1:1">
      <c r="A724" s="150"/>
    </row>
    <row r="725" spans="1:1">
      <c r="A725" s="150"/>
    </row>
    <row r="726" spans="1:1">
      <c r="A726" s="150"/>
    </row>
    <row r="727" spans="1:1">
      <c r="A727" s="150"/>
    </row>
    <row r="728" spans="1:1">
      <c r="A728" s="150"/>
    </row>
    <row r="729" spans="1:1">
      <c r="A729" s="150"/>
    </row>
    <row r="730" spans="1:1">
      <c r="A730" s="150"/>
    </row>
    <row r="731" spans="1:1">
      <c r="A731" s="150"/>
    </row>
    <row r="732" spans="1:1">
      <c r="A732" s="150"/>
    </row>
    <row r="733" spans="1:1">
      <c r="A733" s="150"/>
    </row>
    <row r="734" spans="1:1">
      <c r="A734" s="150"/>
    </row>
    <row r="735" spans="1:1">
      <c r="A735" s="150"/>
    </row>
    <row r="736" spans="1:1">
      <c r="A736" s="150"/>
    </row>
    <row r="737" spans="1:1">
      <c r="A737" s="150"/>
    </row>
    <row r="738" spans="1:1">
      <c r="A738" s="150"/>
    </row>
    <row r="739" spans="1:1">
      <c r="A739" s="150"/>
    </row>
    <row r="740" spans="1:1">
      <c r="A740" s="150"/>
    </row>
    <row r="741" spans="1:1">
      <c r="A741" s="150"/>
    </row>
    <row r="742" spans="1:1">
      <c r="A742" s="150"/>
    </row>
    <row r="743" spans="1:1">
      <c r="A743" s="150"/>
    </row>
    <row r="744" spans="1:1">
      <c r="A744" s="150"/>
    </row>
    <row r="745" spans="1:1">
      <c r="A745" s="150"/>
    </row>
    <row r="746" spans="1:1">
      <c r="A746" s="150"/>
    </row>
    <row r="747" spans="1:1">
      <c r="A747" s="150"/>
    </row>
    <row r="748" spans="1:1">
      <c r="A748" s="150"/>
    </row>
    <row r="749" spans="1:1">
      <c r="A749" s="150"/>
    </row>
    <row r="750" spans="1:1">
      <c r="A750" s="150"/>
    </row>
    <row r="751" spans="1:1">
      <c r="A751" s="150"/>
    </row>
    <row r="752" spans="1:1">
      <c r="A752" s="150"/>
    </row>
    <row r="753" spans="1:1">
      <c r="A753" s="150"/>
    </row>
    <row r="754" spans="1:1">
      <c r="A754" s="150"/>
    </row>
    <row r="755" spans="1:1">
      <c r="A755" s="150"/>
    </row>
    <row r="756" spans="1:1">
      <c r="A756" s="150"/>
    </row>
    <row r="757" spans="1:1">
      <c r="A757" s="150"/>
    </row>
    <row r="758" spans="1:1">
      <c r="A758" s="150"/>
    </row>
    <row r="759" spans="1:1">
      <c r="A759" s="150"/>
    </row>
    <row r="760" spans="1:1">
      <c r="A760" s="150"/>
    </row>
    <row r="761" spans="1:1">
      <c r="A761" s="150"/>
    </row>
    <row r="762" spans="1:1">
      <c r="A762" s="150"/>
    </row>
    <row r="763" spans="1:1">
      <c r="A763" s="150"/>
    </row>
    <row r="764" spans="1:1">
      <c r="A764" s="150"/>
    </row>
    <row r="765" spans="1:1">
      <c r="A765" s="150"/>
    </row>
    <row r="766" spans="1:1">
      <c r="A766" s="150"/>
    </row>
    <row r="767" spans="1:1">
      <c r="A767" s="150"/>
    </row>
    <row r="768" spans="1:1">
      <c r="A768" s="150"/>
    </row>
    <row r="769" spans="1:1">
      <c r="A769" s="150"/>
    </row>
    <row r="770" spans="1:1">
      <c r="A770" s="150"/>
    </row>
    <row r="771" spans="1:1">
      <c r="A771" s="150"/>
    </row>
    <row r="772" spans="1:1">
      <c r="A772" s="150"/>
    </row>
    <row r="773" spans="1:1">
      <c r="A773" s="150"/>
    </row>
    <row r="774" spans="1:1">
      <c r="A774" s="150"/>
    </row>
    <row r="775" spans="1:1">
      <c r="A775" s="150"/>
    </row>
    <row r="776" spans="1:1">
      <c r="A776" s="150"/>
    </row>
    <row r="777" spans="1:1">
      <c r="A777" s="150"/>
    </row>
    <row r="778" spans="1:1">
      <c r="A778" s="150"/>
    </row>
    <row r="779" spans="1:1">
      <c r="A779" s="150"/>
    </row>
    <row r="780" spans="1:1">
      <c r="A780" s="150"/>
    </row>
    <row r="781" spans="1:1">
      <c r="A781" s="150"/>
    </row>
    <row r="782" spans="1:1">
      <c r="A782" s="150"/>
    </row>
    <row r="783" spans="1:1">
      <c r="A783" s="150"/>
    </row>
    <row r="784" spans="1:1">
      <c r="A784" s="150"/>
    </row>
    <row r="785" spans="1:1">
      <c r="A785" s="150"/>
    </row>
    <row r="786" spans="1:1">
      <c r="A786" s="150"/>
    </row>
    <row r="787" spans="1:1">
      <c r="A787" s="150"/>
    </row>
    <row r="788" spans="1:1">
      <c r="A788" s="150"/>
    </row>
    <row r="789" spans="1:1">
      <c r="A789" s="150"/>
    </row>
    <row r="790" spans="1:1">
      <c r="A790" s="150"/>
    </row>
    <row r="791" spans="1:1">
      <c r="A791" s="150"/>
    </row>
    <row r="792" spans="1:1">
      <c r="A792" s="150"/>
    </row>
    <row r="793" spans="1:1">
      <c r="A793" s="150"/>
    </row>
    <row r="794" spans="1:1">
      <c r="A794" s="150"/>
    </row>
    <row r="795" spans="1:1">
      <c r="A795" s="150"/>
    </row>
    <row r="796" spans="1:1">
      <c r="A796" s="150"/>
    </row>
    <row r="797" spans="1:1">
      <c r="A797" s="150"/>
    </row>
    <row r="798" spans="1:1">
      <c r="A798" s="150"/>
    </row>
    <row r="799" spans="1:1">
      <c r="A799" s="150"/>
    </row>
    <row r="800" spans="1:1">
      <c r="A800" s="150"/>
    </row>
    <row r="801" spans="1:1">
      <c r="A801" s="150"/>
    </row>
    <row r="802" spans="1:1">
      <c r="A802" s="150"/>
    </row>
    <row r="803" spans="1:1">
      <c r="A803" s="150"/>
    </row>
    <row r="804" spans="1:1">
      <c r="A804" s="150"/>
    </row>
    <row r="805" spans="1:1">
      <c r="A805" s="150"/>
    </row>
    <row r="806" spans="1:1">
      <c r="A806" s="150"/>
    </row>
    <row r="807" spans="1:1">
      <c r="A807" s="150"/>
    </row>
    <row r="808" spans="1:1">
      <c r="A808" s="150"/>
    </row>
    <row r="809" spans="1:1">
      <c r="A809" s="150"/>
    </row>
    <row r="810" spans="1:1">
      <c r="A810" s="150"/>
    </row>
    <row r="811" spans="1:1">
      <c r="A811" s="150"/>
    </row>
    <row r="812" spans="1:1">
      <c r="A812" s="150"/>
    </row>
    <row r="813" spans="1:1">
      <c r="A813" s="150"/>
    </row>
    <row r="814" spans="1:1">
      <c r="A814" s="150"/>
    </row>
    <row r="815" spans="1:1">
      <c r="A815" s="150"/>
    </row>
    <row r="816" spans="1:1">
      <c r="A816" s="150"/>
    </row>
    <row r="817" spans="1:1">
      <c r="A817" s="150"/>
    </row>
    <row r="818" spans="1:1">
      <c r="A818" s="150"/>
    </row>
    <row r="819" spans="1:1">
      <c r="A819" s="150"/>
    </row>
    <row r="820" spans="1:1">
      <c r="A820" s="150"/>
    </row>
    <row r="821" spans="1:1">
      <c r="A821" s="150"/>
    </row>
    <row r="822" spans="1:1">
      <c r="A822" s="150"/>
    </row>
    <row r="823" spans="1:1">
      <c r="A823" s="150"/>
    </row>
    <row r="824" spans="1:1">
      <c r="A824" s="150"/>
    </row>
    <row r="825" spans="1:1">
      <c r="A825" s="150"/>
    </row>
    <row r="826" spans="1:1">
      <c r="A826" s="150"/>
    </row>
    <row r="827" spans="1:1">
      <c r="A827" s="150"/>
    </row>
    <row r="828" spans="1:1">
      <c r="A828" s="150"/>
    </row>
    <row r="829" spans="1:1">
      <c r="A829" s="150"/>
    </row>
    <row r="830" spans="1:1">
      <c r="A830" s="150"/>
    </row>
    <row r="831" spans="1:1">
      <c r="A831" s="150"/>
    </row>
    <row r="832" spans="1:1">
      <c r="A832" s="150"/>
    </row>
    <row r="833" spans="1:1">
      <c r="A833" s="150"/>
    </row>
    <row r="834" spans="1:1">
      <c r="A834" s="150"/>
    </row>
    <row r="835" spans="1:1">
      <c r="A835" s="150"/>
    </row>
    <row r="836" spans="1:1">
      <c r="A836" s="150"/>
    </row>
    <row r="837" spans="1:1">
      <c r="A837" s="150"/>
    </row>
    <row r="838" spans="1:1">
      <c r="A838" s="150"/>
    </row>
    <row r="839" spans="1:1">
      <c r="A839" s="150"/>
    </row>
    <row r="840" spans="1:1">
      <c r="A840" s="150"/>
    </row>
    <row r="841" spans="1:1">
      <c r="A841" s="150"/>
    </row>
    <row r="842" spans="1:1">
      <c r="A842" s="150"/>
    </row>
    <row r="843" spans="1:1">
      <c r="A843" s="150"/>
    </row>
    <row r="844" spans="1:1">
      <c r="A844" s="150"/>
    </row>
    <row r="845" spans="1:1">
      <c r="A845" s="150"/>
    </row>
    <row r="846" spans="1:1">
      <c r="A846" s="150"/>
    </row>
    <row r="847" spans="1:1">
      <c r="A847" s="150"/>
    </row>
    <row r="848" spans="1:1">
      <c r="A848" s="150"/>
    </row>
    <row r="849" spans="1:1">
      <c r="A849" s="150"/>
    </row>
    <row r="850" spans="1:1">
      <c r="A850" s="150"/>
    </row>
    <row r="851" spans="1:1">
      <c r="A851" s="150"/>
    </row>
    <row r="852" spans="1:1">
      <c r="A852" s="150"/>
    </row>
    <row r="853" spans="1:1">
      <c r="A853" s="150"/>
    </row>
    <row r="854" spans="1:1">
      <c r="A854" s="150"/>
    </row>
    <row r="855" spans="1:1">
      <c r="A855" s="150"/>
    </row>
    <row r="856" spans="1:1">
      <c r="A856" s="150"/>
    </row>
    <row r="857" spans="1:1">
      <c r="A857" s="150"/>
    </row>
    <row r="858" spans="1:1">
      <c r="A858" s="150"/>
    </row>
    <row r="859" spans="1:1">
      <c r="A859" s="150"/>
    </row>
    <row r="860" spans="1:1">
      <c r="A860" s="150"/>
    </row>
    <row r="861" spans="1:1">
      <c r="A861" s="150"/>
    </row>
    <row r="862" spans="1:1">
      <c r="A862" s="150"/>
    </row>
    <row r="863" spans="1:1">
      <c r="A863" s="150"/>
    </row>
    <row r="864" spans="1:1">
      <c r="A864" s="150"/>
    </row>
    <row r="865" spans="1:1">
      <c r="A865" s="150"/>
    </row>
    <row r="866" spans="1:1">
      <c r="A866" s="150"/>
    </row>
    <row r="867" spans="1:1">
      <c r="A867" s="150"/>
    </row>
    <row r="868" spans="1:1">
      <c r="A868" s="150"/>
    </row>
    <row r="869" spans="1:1">
      <c r="A869" s="150"/>
    </row>
    <row r="870" spans="1:1">
      <c r="A870" s="150"/>
    </row>
    <row r="871" spans="1:1">
      <c r="A871" s="150"/>
    </row>
    <row r="872" spans="1:1">
      <c r="A872" s="150"/>
    </row>
    <row r="873" spans="1:1">
      <c r="A873" s="150"/>
    </row>
    <row r="874" spans="1:1">
      <c r="A874" s="150"/>
    </row>
    <row r="875" spans="1:1">
      <c r="A875" s="150"/>
    </row>
    <row r="876" spans="1:1">
      <c r="A876" s="150"/>
    </row>
    <row r="877" spans="1:1">
      <c r="A877" s="150"/>
    </row>
    <row r="878" spans="1:1">
      <c r="A878" s="150"/>
    </row>
    <row r="879" spans="1:1">
      <c r="A879" s="150"/>
    </row>
    <row r="880" spans="1:1">
      <c r="A880" s="150"/>
    </row>
    <row r="881" spans="1:1">
      <c r="A881" s="150"/>
    </row>
    <row r="882" spans="1:1">
      <c r="A882" s="150"/>
    </row>
    <row r="883" spans="1:1">
      <c r="A883" s="150"/>
    </row>
    <row r="884" spans="1:1">
      <c r="A884" s="150"/>
    </row>
    <row r="885" spans="1:1">
      <c r="A885" s="150"/>
    </row>
    <row r="886" spans="1:1">
      <c r="A886" s="150"/>
    </row>
    <row r="887" spans="1:1">
      <c r="A887" s="150"/>
    </row>
    <row r="888" spans="1:1">
      <c r="A888" s="150"/>
    </row>
    <row r="889" spans="1:1">
      <c r="A889" s="150"/>
    </row>
    <row r="890" spans="1:1">
      <c r="A890" s="150"/>
    </row>
    <row r="891" spans="1:1">
      <c r="A891" s="150"/>
    </row>
    <row r="892" spans="1:1">
      <c r="A892" s="150"/>
    </row>
    <row r="893" spans="1:1">
      <c r="A893" s="150"/>
    </row>
    <row r="894" spans="1:1">
      <c r="A894" s="150"/>
    </row>
    <row r="895" spans="1:1">
      <c r="A895" s="150"/>
    </row>
    <row r="896" spans="1:1">
      <c r="A896" s="150"/>
    </row>
    <row r="897" spans="1:1">
      <c r="A897" s="150"/>
    </row>
    <row r="898" spans="1:1">
      <c r="A898" s="150"/>
    </row>
    <row r="899" spans="1:1">
      <c r="A899" s="150"/>
    </row>
    <row r="900" spans="1:1">
      <c r="A900" s="150"/>
    </row>
    <row r="901" spans="1:1">
      <c r="A901" s="150"/>
    </row>
    <row r="902" spans="1:1">
      <c r="A902" s="150"/>
    </row>
    <row r="903" spans="1:1">
      <c r="A903" s="150"/>
    </row>
    <row r="904" spans="1:1">
      <c r="A904" s="150"/>
    </row>
    <row r="905" spans="1:1">
      <c r="A905" s="150"/>
    </row>
    <row r="906" spans="1:1">
      <c r="A906" s="150"/>
    </row>
    <row r="907" spans="1:1">
      <c r="A907" s="150"/>
    </row>
    <row r="908" spans="1:1">
      <c r="A908" s="150"/>
    </row>
    <row r="909" spans="1:1">
      <c r="A909" s="150"/>
    </row>
    <row r="910" spans="1:1">
      <c r="A910" s="150"/>
    </row>
    <row r="911" spans="1:1">
      <c r="A911" s="150"/>
    </row>
    <row r="912" spans="1:1">
      <c r="A912" s="150"/>
    </row>
    <row r="913" spans="1:1">
      <c r="A913" s="150"/>
    </row>
    <row r="914" spans="1:1">
      <c r="A914" s="150"/>
    </row>
    <row r="915" spans="1:1">
      <c r="A915" s="150"/>
    </row>
    <row r="916" spans="1:1">
      <c r="A916" s="150"/>
    </row>
    <row r="917" spans="1:1">
      <c r="A917" s="150"/>
    </row>
    <row r="918" spans="1:1">
      <c r="A918" s="150"/>
    </row>
    <row r="919" spans="1:1">
      <c r="A919" s="150"/>
    </row>
    <row r="920" spans="1:1">
      <c r="A920" s="150"/>
    </row>
    <row r="921" spans="1:1">
      <c r="A921" s="150"/>
    </row>
    <row r="922" spans="1:1">
      <c r="A922" s="150"/>
    </row>
    <row r="923" spans="1:1">
      <c r="A923" s="150"/>
    </row>
    <row r="924" spans="1:1">
      <c r="A924" s="150"/>
    </row>
    <row r="925" spans="1:1">
      <c r="A925" s="150"/>
    </row>
    <row r="926" spans="1:1">
      <c r="A926" s="150"/>
    </row>
    <row r="927" spans="1:1">
      <c r="A927" s="150"/>
    </row>
    <row r="928" spans="1:1">
      <c r="A928" s="150"/>
    </row>
    <row r="929" spans="1:1">
      <c r="A929" s="150"/>
    </row>
    <row r="930" spans="1:1">
      <c r="A930" s="150"/>
    </row>
    <row r="931" spans="1:1">
      <c r="A931" s="150"/>
    </row>
    <row r="932" spans="1:1">
      <c r="A932" s="150"/>
    </row>
    <row r="933" spans="1:1">
      <c r="A933" s="150"/>
    </row>
    <row r="934" spans="1:1">
      <c r="A934" s="150"/>
    </row>
    <row r="935" spans="1:1">
      <c r="A935" s="150"/>
    </row>
    <row r="936" spans="1:1">
      <c r="A936" s="150"/>
    </row>
    <row r="937" spans="1:1">
      <c r="A937" s="150"/>
    </row>
    <row r="938" spans="1:1">
      <c r="A938" s="150"/>
    </row>
    <row r="939" spans="1:1">
      <c r="A939" s="150"/>
    </row>
    <row r="940" spans="1:1">
      <c r="A940" s="150"/>
    </row>
    <row r="941" spans="1:1">
      <c r="A941" s="150"/>
    </row>
    <row r="942" spans="1:1">
      <c r="A942" s="150"/>
    </row>
    <row r="943" spans="1:1">
      <c r="A943" s="150"/>
    </row>
    <row r="944" spans="1:1">
      <c r="A944" s="150"/>
    </row>
    <row r="945" spans="1:1">
      <c r="A945" s="150"/>
    </row>
    <row r="946" spans="1:1">
      <c r="A946" s="150"/>
    </row>
    <row r="947" spans="1:1">
      <c r="A947" s="150"/>
    </row>
    <row r="948" spans="1:1">
      <c r="A948" s="150"/>
    </row>
    <row r="949" spans="1:1">
      <c r="A949" s="150"/>
    </row>
    <row r="950" spans="1:1">
      <c r="A950" s="150"/>
    </row>
    <row r="951" spans="1:1">
      <c r="A951" s="150"/>
    </row>
    <row r="952" spans="1:1">
      <c r="A952" s="150"/>
    </row>
    <row r="953" spans="1:1">
      <c r="A953" s="150"/>
    </row>
    <row r="954" spans="1:1">
      <c r="A954" s="150"/>
    </row>
    <row r="955" spans="1:1">
      <c r="A955" s="150"/>
    </row>
    <row r="956" spans="1:1">
      <c r="A956" s="150"/>
    </row>
    <row r="957" spans="1:1">
      <c r="A957" s="150"/>
    </row>
    <row r="958" spans="1:1">
      <c r="A958" s="150"/>
    </row>
    <row r="959" spans="1:1">
      <c r="A959" s="150"/>
    </row>
    <row r="960" spans="1:1">
      <c r="A960" s="150"/>
    </row>
    <row r="961" spans="1:1">
      <c r="A961" s="150"/>
    </row>
    <row r="962" spans="1:1">
      <c r="A962" s="150"/>
    </row>
    <row r="963" spans="1:1">
      <c r="A963" s="150"/>
    </row>
    <row r="964" spans="1:1">
      <c r="A964" s="150"/>
    </row>
    <row r="965" spans="1:1">
      <c r="A965" s="150"/>
    </row>
    <row r="966" spans="1:1">
      <c r="A966" s="150"/>
    </row>
    <row r="967" spans="1:1">
      <c r="A967" s="150"/>
    </row>
    <row r="968" spans="1:1">
      <c r="A968" s="150"/>
    </row>
    <row r="969" spans="1:1">
      <c r="A969" s="150"/>
    </row>
    <row r="970" spans="1:1">
      <c r="A970" s="150"/>
    </row>
  </sheetData>
  <mergeCells count="5">
    <mergeCell ref="A1:E1"/>
    <mergeCell ref="A2:E2"/>
    <mergeCell ref="A4:E4"/>
    <mergeCell ref="A5:E5"/>
    <mergeCell ref="A14:B14"/>
  </mergeCells>
  <pageMargins left="0.511805555555556" right="0.511805555555556" top="0.869444444444444" bottom="0.786805555555556" header="0" footer="0"/>
  <pageSetup paperSize="9" scale="84" orientation="portrait"/>
  <headerFooter>
    <oddHeader>&amp;C23069.157132/2026-61
PE 900XX/2026</oddHeader>
    <oddFooter>&amp;L&amp;A</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topLeftCell="A7" workbookViewId="0">
      <selection activeCell="A1" sqref="A1:F1"/>
    </sheetView>
  </sheetViews>
  <sheetFormatPr defaultColWidth="9.13888888888889" defaultRowHeight="14.4"/>
  <cols>
    <col min="1" max="1" width="4.71296296296296" style="274" customWidth="1"/>
    <col min="2" max="2" width="25.1388888888889" style="275" customWidth="1"/>
    <col min="3" max="3" width="22" style="276" customWidth="1"/>
    <col min="4" max="4" width="12.1388888888889" style="275" customWidth="1"/>
    <col min="5" max="5" width="23" style="275" customWidth="1"/>
    <col min="6" max="6" width="14.4259259259259" style="275" customWidth="1"/>
    <col min="7" max="7" width="19.5740740740741" style="275" customWidth="1"/>
    <col min="8" max="8" width="7.13888888888889" style="275" customWidth="1"/>
    <col min="9" max="9" width="8.57407407407407" style="275" customWidth="1"/>
    <col min="10" max="10" width="7.71296296296296" style="275" customWidth="1"/>
    <col min="11" max="11" width="8.28703703703704" style="275" customWidth="1"/>
    <col min="12" max="12" width="8.71296296296296" style="275" customWidth="1"/>
    <col min="13" max="13" width="8" style="275" customWidth="1"/>
    <col min="14" max="14" width="7.28703703703704" style="275" customWidth="1"/>
    <col min="15" max="15" width="7.71296296296296" style="275" customWidth="1"/>
    <col min="16" max="17" width="6" style="275" customWidth="1"/>
    <col min="18" max="18" width="8.28703703703704" style="275" customWidth="1"/>
    <col min="19" max="16384" width="9.13888888888889" style="275"/>
  </cols>
  <sheetData>
    <row r="1" ht="14.45" customHeight="1" spans="1:25">
      <c r="A1" s="304" t="s">
        <v>0</v>
      </c>
      <c r="B1" s="304"/>
      <c r="C1" s="304"/>
      <c r="D1" s="304"/>
      <c r="E1" s="304"/>
      <c r="F1" s="304"/>
      <c r="G1" s="279"/>
      <c r="H1" s="279"/>
      <c r="I1" s="279"/>
      <c r="J1" s="279"/>
      <c r="K1" s="279"/>
      <c r="L1" s="279"/>
      <c r="M1" s="279"/>
      <c r="N1" s="279"/>
      <c r="O1" s="279"/>
      <c r="P1" s="279"/>
      <c r="Q1" s="279"/>
      <c r="R1" s="279"/>
      <c r="S1" s="279"/>
      <c r="T1" s="279"/>
      <c r="U1" s="279"/>
      <c r="V1" s="279"/>
      <c r="W1" s="279"/>
      <c r="X1" s="279"/>
      <c r="Y1" s="279"/>
    </row>
    <row r="2" spans="1:25">
      <c r="A2" s="282" t="s">
        <v>1</v>
      </c>
      <c r="B2" s="282"/>
      <c r="C2" s="282"/>
      <c r="D2" s="282"/>
      <c r="E2" s="282"/>
      <c r="F2" s="282"/>
      <c r="G2" s="274"/>
      <c r="H2" s="274"/>
      <c r="I2" s="274"/>
      <c r="J2" s="274"/>
      <c r="K2" s="274"/>
      <c r="L2" s="274"/>
      <c r="M2" s="274"/>
      <c r="N2" s="274"/>
      <c r="O2" s="274"/>
      <c r="P2" s="274"/>
      <c r="Q2" s="274"/>
      <c r="R2" s="274"/>
    </row>
    <row r="3" spans="1:25">
      <c r="A3" s="282"/>
      <c r="B3" s="283"/>
      <c r="C3" s="283"/>
      <c r="D3" s="283"/>
      <c r="E3" s="283"/>
      <c r="F3" s="283"/>
      <c r="G3" s="283"/>
      <c r="H3" s="283"/>
      <c r="I3" s="283"/>
      <c r="J3" s="283"/>
      <c r="K3" s="283"/>
      <c r="L3" s="283"/>
      <c r="M3" s="283"/>
      <c r="N3" s="283"/>
      <c r="O3" s="283"/>
      <c r="P3" s="283"/>
      <c r="Q3" s="283"/>
      <c r="R3" s="283"/>
    </row>
    <row r="4" ht="27" customHeight="1" spans="1:25">
      <c r="A4" s="284" t="s">
        <v>198</v>
      </c>
      <c r="B4" s="284"/>
      <c r="C4" s="284"/>
      <c r="D4" s="284"/>
      <c r="E4" s="284"/>
      <c r="F4" s="284"/>
      <c r="G4" s="285"/>
    </row>
    <row r="5" spans="1:25">
      <c r="A5" s="286" t="s">
        <v>2</v>
      </c>
      <c r="B5" s="286"/>
      <c r="C5" s="286"/>
      <c r="D5" s="286"/>
      <c r="E5" s="286"/>
      <c r="F5" s="286"/>
      <c r="G5" s="287"/>
    </row>
    <row r="6" ht="15.15" spans="1:25">
      <c r="A6" s="275"/>
      <c r="C6" s="275"/>
    </row>
    <row r="7" ht="24.75" customHeight="1" spans="1:25">
      <c r="A7" s="305" t="s">
        <v>199</v>
      </c>
      <c r="B7" s="306"/>
      <c r="C7" s="306"/>
      <c r="D7" s="306"/>
      <c r="E7" s="306"/>
      <c r="F7" s="307"/>
    </row>
    <row r="8" spans="1:25">
      <c r="A8" s="308" t="s">
        <v>6</v>
      </c>
      <c r="B8" s="309" t="s">
        <v>7</v>
      </c>
      <c r="C8" s="309"/>
      <c r="D8" s="309" t="s">
        <v>200</v>
      </c>
      <c r="E8" s="309" t="s">
        <v>201</v>
      </c>
      <c r="F8" s="310" t="s">
        <v>202</v>
      </c>
      <c r="G8" s="311"/>
    </row>
    <row r="9" ht="186" customHeight="1" spans="1:25">
      <c r="A9" s="312">
        <v>1</v>
      </c>
      <c r="B9" s="313" t="s">
        <v>203</v>
      </c>
      <c r="C9" s="313"/>
      <c r="D9" s="314">
        <v>1</v>
      </c>
      <c r="E9" s="315">
        <v>1626.46</v>
      </c>
      <c r="F9" s="316">
        <f>E9*D9</f>
        <v>1626.46</v>
      </c>
      <c r="G9" s="311"/>
    </row>
    <row r="10" spans="1:25">
      <c r="A10" s="317" t="s">
        <v>204</v>
      </c>
      <c r="B10" s="318"/>
      <c r="C10" s="318"/>
      <c r="D10" s="318"/>
      <c r="E10" s="318"/>
      <c r="F10" s="319">
        <f>SUM(F9:F9)</f>
        <v>1626.46</v>
      </c>
      <c r="G10" s="311"/>
    </row>
    <row r="11" ht="15.15" spans="1:25">
      <c r="A11" s="320" t="s">
        <v>205</v>
      </c>
      <c r="B11" s="321"/>
      <c r="C11" s="321"/>
      <c r="D11" s="321"/>
      <c r="E11" s="321"/>
      <c r="F11" s="322">
        <f>F9/24</f>
        <v>67.7691666666667</v>
      </c>
      <c r="G11" s="311"/>
    </row>
    <row r="12" ht="40.15" customHeight="1" spans="1:25">
      <c r="A12" s="320"/>
      <c r="B12" s="321"/>
      <c r="C12" s="321"/>
      <c r="D12" s="321"/>
      <c r="E12" s="321"/>
      <c r="F12" s="322"/>
      <c r="G12" s="311"/>
    </row>
  </sheetData>
  <mergeCells count="10">
    <mergeCell ref="A1:F1"/>
    <mergeCell ref="A2:F2"/>
    <mergeCell ref="A4:F4"/>
    <mergeCell ref="A5:F5"/>
    <mergeCell ref="A7:F7"/>
    <mergeCell ref="B8:C8"/>
    <mergeCell ref="B9:C9"/>
    <mergeCell ref="A10:E10"/>
    <mergeCell ref="A11:E11"/>
    <mergeCell ref="A12:E12"/>
  </mergeCells>
  <pageMargins left="0.511805555555556" right="0.511805555555556" top="0.869444444444444" bottom="0.786805555555556" header="0" footer="0"/>
  <pageSetup paperSize="9" scale="84" orientation="portrait"/>
  <headerFooter>
    <oddHeader>&amp;C23069.157132/2026-61
PE 900XX/2026</oddHeader>
    <oddFooter>&amp;L&amp;A</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4"/>
  <sheetViews>
    <sheetView topLeftCell="A39" workbookViewId="0">
      <selection activeCell="B25" sqref="B25"/>
    </sheetView>
  </sheetViews>
  <sheetFormatPr defaultColWidth="9.13888888888889" defaultRowHeight="14.4"/>
  <cols>
    <col min="1" max="1" width="7.13888888888889" style="274" customWidth="1"/>
    <col min="2" max="2" width="51" style="275" customWidth="1"/>
    <col min="3" max="3" width="16.5740740740741" style="275" customWidth="1"/>
    <col min="4" max="4" width="16.287037037037" style="275" customWidth="1"/>
    <col min="5" max="5" width="16" style="275" customWidth="1"/>
    <col min="6" max="6" width="15.1388888888889" style="276" customWidth="1"/>
    <col min="7" max="7" width="12.8611111111111" style="275" customWidth="1"/>
    <col min="8" max="8" width="18" style="275" customWidth="1"/>
    <col min="9" max="10" width="19.5740740740741" style="275" customWidth="1"/>
    <col min="11" max="11" width="7.13888888888889" style="275" customWidth="1"/>
    <col min="12" max="12" width="8.57407407407407" style="275" customWidth="1"/>
    <col min="13" max="13" width="7.71296296296296" style="275" customWidth="1"/>
    <col min="14" max="14" width="8.28703703703704" style="275" customWidth="1"/>
    <col min="15" max="15" width="8.71296296296296" style="275" customWidth="1"/>
    <col min="16" max="16" width="8" style="275" customWidth="1"/>
    <col min="17" max="17" width="7.28703703703704" style="275" customWidth="1"/>
    <col min="18" max="18" width="7.71296296296296" style="275" customWidth="1"/>
    <col min="19" max="20" width="6" style="275" customWidth="1"/>
    <col min="21" max="21" width="8.28703703703704" style="275" customWidth="1"/>
    <col min="22" max="16384" width="9.13888888888889" style="275"/>
  </cols>
  <sheetData>
    <row r="1" ht="15.6" customHeight="1" spans="1:28">
      <c r="A1" s="277" t="s">
        <v>0</v>
      </c>
      <c r="B1" s="277"/>
      <c r="C1" s="277"/>
      <c r="D1" s="277"/>
      <c r="E1" s="277"/>
      <c r="F1" s="278"/>
      <c r="G1" s="278"/>
      <c r="H1" s="278"/>
      <c r="I1" s="278"/>
      <c r="J1" s="279"/>
      <c r="K1" s="279"/>
      <c r="L1" s="279"/>
      <c r="M1" s="279"/>
      <c r="N1" s="279"/>
      <c r="O1" s="279"/>
      <c r="P1" s="279"/>
      <c r="Q1" s="279"/>
      <c r="R1" s="279"/>
      <c r="S1" s="279"/>
      <c r="T1" s="279"/>
      <c r="U1" s="279"/>
      <c r="V1" s="279"/>
      <c r="W1" s="279"/>
      <c r="X1" s="279"/>
      <c r="Y1" s="279"/>
      <c r="Z1" s="279"/>
      <c r="AA1" s="279"/>
      <c r="AB1" s="279"/>
    </row>
    <row r="2" ht="15.6" spans="1:28">
      <c r="A2" s="280" t="s">
        <v>1</v>
      </c>
      <c r="B2" s="280"/>
      <c r="C2" s="280"/>
      <c r="D2" s="280"/>
      <c r="E2" s="280"/>
      <c r="F2" s="281"/>
      <c r="G2" s="281"/>
      <c r="H2" s="281"/>
      <c r="I2" s="281"/>
      <c r="J2" s="274"/>
      <c r="K2" s="274"/>
      <c r="L2" s="274"/>
      <c r="M2" s="274"/>
      <c r="N2" s="274"/>
      <c r="O2" s="274"/>
      <c r="P2" s="274"/>
      <c r="Q2" s="274"/>
      <c r="R2" s="274"/>
      <c r="S2" s="274"/>
      <c r="T2" s="274"/>
      <c r="U2" s="274"/>
    </row>
    <row r="3" spans="1:28">
      <c r="A3" s="282"/>
      <c r="B3" s="283"/>
      <c r="C3" s="283"/>
      <c r="D3" s="283"/>
      <c r="E3" s="283"/>
      <c r="F3" s="283"/>
      <c r="G3" s="283"/>
      <c r="H3" s="283"/>
      <c r="I3" s="283"/>
      <c r="J3" s="283"/>
      <c r="K3" s="283"/>
      <c r="L3" s="283"/>
      <c r="M3" s="283"/>
      <c r="N3" s="283"/>
      <c r="O3" s="283"/>
      <c r="P3" s="283"/>
      <c r="Q3" s="283"/>
      <c r="R3" s="283"/>
      <c r="S3" s="283"/>
      <c r="T3" s="283"/>
      <c r="U3" s="283"/>
    </row>
    <row r="4" ht="14.45" customHeight="1" spans="1:28">
      <c r="A4" s="284" t="s">
        <v>206</v>
      </c>
      <c r="B4" s="284"/>
      <c r="C4" s="284"/>
      <c r="D4" s="284"/>
      <c r="E4" s="284"/>
      <c r="F4" s="285"/>
      <c r="G4" s="285"/>
      <c r="H4" s="285"/>
      <c r="I4" s="285"/>
      <c r="J4" s="285"/>
    </row>
    <row r="5" spans="1:28">
      <c r="A5" s="286" t="s">
        <v>2</v>
      </c>
      <c r="B5" s="286"/>
      <c r="C5" s="286"/>
      <c r="D5" s="286"/>
      <c r="E5" s="286"/>
      <c r="F5" s="287"/>
      <c r="G5" s="287"/>
      <c r="H5" s="287"/>
      <c r="I5" s="287"/>
      <c r="J5" s="287"/>
    </row>
    <row r="6" spans="1:28">
      <c r="A6" s="275"/>
      <c r="F6" s="275"/>
    </row>
    <row r="7" ht="67.5" customHeight="1" spans="1:28">
      <c r="A7" s="288" t="s">
        <v>207</v>
      </c>
      <c r="B7" s="289"/>
      <c r="C7" s="289"/>
      <c r="D7" s="289"/>
      <c r="E7" s="290"/>
    </row>
    <row r="8" ht="43.2" spans="1:28">
      <c r="A8" s="291" t="s">
        <v>208</v>
      </c>
      <c r="B8" s="291" t="s">
        <v>209</v>
      </c>
      <c r="C8" s="291" t="s">
        <v>210</v>
      </c>
      <c r="D8" s="291" t="s">
        <v>211</v>
      </c>
      <c r="E8" s="291" t="s">
        <v>212</v>
      </c>
    </row>
    <row r="9" ht="43.2" spans="1:28">
      <c r="A9" s="292">
        <v>1</v>
      </c>
      <c r="B9" s="293" t="s">
        <v>213</v>
      </c>
      <c r="C9" s="292">
        <v>2</v>
      </c>
      <c r="D9" s="294">
        <v>30.1</v>
      </c>
      <c r="E9" s="294">
        <f>D9*C9</f>
        <v>60.2</v>
      </c>
    </row>
    <row r="10" ht="43.2" spans="1:28">
      <c r="A10" s="292">
        <v>2</v>
      </c>
      <c r="B10" s="293" t="s">
        <v>214</v>
      </c>
      <c r="C10" s="292">
        <v>4</v>
      </c>
      <c r="D10" s="294">
        <v>37.77</v>
      </c>
      <c r="E10" s="294">
        <f t="shared" ref="E10:E20" si="0">D10*C10</f>
        <v>151.08</v>
      </c>
    </row>
    <row r="11" ht="28.8" spans="1:28">
      <c r="A11" s="292">
        <v>3</v>
      </c>
      <c r="B11" s="293" t="s">
        <v>215</v>
      </c>
      <c r="C11" s="292">
        <v>4</v>
      </c>
      <c r="D11" s="294">
        <v>66.85</v>
      </c>
      <c r="E11" s="294">
        <f t="shared" si="0"/>
        <v>267.4</v>
      </c>
    </row>
    <row r="12" spans="1:28">
      <c r="A12" s="292">
        <v>4</v>
      </c>
      <c r="B12" s="293" t="s">
        <v>216</v>
      </c>
      <c r="C12" s="292">
        <v>8</v>
      </c>
      <c r="D12" s="294">
        <v>7.54</v>
      </c>
      <c r="E12" s="294">
        <f t="shared" si="0"/>
        <v>60.32</v>
      </c>
    </row>
    <row r="13" spans="1:28">
      <c r="A13" s="292">
        <v>5</v>
      </c>
      <c r="B13" s="293" t="s">
        <v>217</v>
      </c>
      <c r="C13" s="292">
        <v>4</v>
      </c>
      <c r="D13" s="294">
        <v>12.51</v>
      </c>
      <c r="E13" s="294">
        <f t="shared" si="0"/>
        <v>50.04</v>
      </c>
    </row>
    <row r="14" spans="1:28">
      <c r="A14" s="292">
        <v>6</v>
      </c>
      <c r="B14" s="293" t="s">
        <v>218</v>
      </c>
      <c r="C14" s="292">
        <v>1</v>
      </c>
      <c r="D14" s="294">
        <v>6.37</v>
      </c>
      <c r="E14" s="294">
        <f t="shared" si="0"/>
        <v>6.37</v>
      </c>
    </row>
    <row r="15" spans="1:28">
      <c r="A15" s="292">
        <v>7</v>
      </c>
      <c r="B15" s="293" t="s">
        <v>219</v>
      </c>
      <c r="C15" s="292">
        <v>2</v>
      </c>
      <c r="D15" s="294">
        <v>52.33</v>
      </c>
      <c r="E15" s="294">
        <f t="shared" si="0"/>
        <v>104.66</v>
      </c>
    </row>
    <row r="16" ht="28.8" spans="1:28">
      <c r="A16" s="292">
        <v>8</v>
      </c>
      <c r="B16" s="293" t="s">
        <v>220</v>
      </c>
      <c r="C16" s="292">
        <v>2</v>
      </c>
      <c r="D16" s="294">
        <v>28.69</v>
      </c>
      <c r="E16" s="294">
        <f t="shared" si="0"/>
        <v>57.38</v>
      </c>
    </row>
    <row r="17" spans="1:5">
      <c r="A17" s="292">
        <v>9</v>
      </c>
      <c r="B17" s="293" t="s">
        <v>221</v>
      </c>
      <c r="C17" s="292">
        <v>2</v>
      </c>
      <c r="D17" s="294">
        <v>34.93</v>
      </c>
      <c r="E17" s="294">
        <f t="shared" si="0"/>
        <v>69.86</v>
      </c>
    </row>
    <row r="18" ht="129.6" spans="1:5">
      <c r="A18" s="292">
        <v>10</v>
      </c>
      <c r="B18" s="293" t="s">
        <v>222</v>
      </c>
      <c r="C18" s="292">
        <v>2</v>
      </c>
      <c r="D18" s="294">
        <v>39.1</v>
      </c>
      <c r="E18" s="294">
        <f t="shared" si="0"/>
        <v>78.2</v>
      </c>
    </row>
    <row r="19" ht="28.8" spans="1:5">
      <c r="A19" s="292">
        <v>11</v>
      </c>
      <c r="B19" s="293" t="s">
        <v>223</v>
      </c>
      <c r="C19" s="292">
        <v>4</v>
      </c>
      <c r="D19" s="294">
        <v>8.97</v>
      </c>
      <c r="E19" s="294">
        <f t="shared" si="0"/>
        <v>35.88</v>
      </c>
    </row>
    <row r="20" ht="28.8" spans="1:5">
      <c r="A20" s="292">
        <v>12</v>
      </c>
      <c r="B20" s="293" t="s">
        <v>224</v>
      </c>
      <c r="C20" s="292">
        <v>4</v>
      </c>
      <c r="D20" s="294">
        <v>69</v>
      </c>
      <c r="E20" s="294">
        <f t="shared" si="0"/>
        <v>276</v>
      </c>
    </row>
    <row r="21" spans="1:5">
      <c r="A21" s="295" t="s">
        <v>225</v>
      </c>
      <c r="B21" s="295"/>
      <c r="C21" s="295"/>
      <c r="D21" s="295"/>
      <c r="E21" s="296">
        <f>SUM(E9:E20)</f>
        <v>1217.39</v>
      </c>
    </row>
    <row r="22" spans="1:5">
      <c r="A22" s="295" t="s">
        <v>226</v>
      </c>
      <c r="B22" s="295"/>
      <c r="C22" s="295"/>
      <c r="D22" s="295"/>
      <c r="E22" s="296">
        <f>E21/12</f>
        <v>101.449166666667</v>
      </c>
    </row>
    <row r="23" ht="65.25" customHeight="1" spans="1:5">
      <c r="A23" s="297" t="s">
        <v>227</v>
      </c>
      <c r="B23" s="297"/>
      <c r="C23" s="297"/>
      <c r="D23" s="297"/>
      <c r="E23" s="297"/>
    </row>
    <row r="24" spans="1:5">
      <c r="A24" s="275"/>
    </row>
    <row r="25" spans="1:5">
      <c r="A25" s="275"/>
    </row>
    <row r="26" spans="1:5">
      <c r="A26" s="288" t="s">
        <v>228</v>
      </c>
      <c r="B26" s="289"/>
      <c r="C26" s="289"/>
      <c r="D26" s="289"/>
      <c r="E26" s="290"/>
    </row>
    <row r="27" ht="43.2" spans="1:5">
      <c r="A27" s="291" t="s">
        <v>208</v>
      </c>
      <c r="B27" s="291" t="s">
        <v>209</v>
      </c>
      <c r="C27" s="291" t="s">
        <v>210</v>
      </c>
      <c r="D27" s="291" t="s">
        <v>211</v>
      </c>
      <c r="E27" s="291" t="s">
        <v>212</v>
      </c>
    </row>
    <row r="28" ht="28.8" spans="1:5">
      <c r="A28" s="292">
        <v>1</v>
      </c>
      <c r="B28" s="293" t="s">
        <v>229</v>
      </c>
      <c r="C28" s="292">
        <v>4</v>
      </c>
      <c r="D28" s="294">
        <v>23</v>
      </c>
      <c r="E28" s="294">
        <f>D28*C28</f>
        <v>92</v>
      </c>
    </row>
    <row r="29" ht="28.8" spans="1:5">
      <c r="A29" s="292">
        <v>2</v>
      </c>
      <c r="B29" s="293" t="s">
        <v>230</v>
      </c>
      <c r="C29" s="292">
        <v>2</v>
      </c>
      <c r="D29" s="294">
        <v>19.8</v>
      </c>
      <c r="E29" s="294">
        <f t="shared" ref="E29:E32" si="1">D29*C29</f>
        <v>39.6</v>
      </c>
    </row>
    <row r="30" ht="43.2" spans="1:5">
      <c r="A30" s="292">
        <v>3</v>
      </c>
      <c r="B30" s="293" t="s">
        <v>231</v>
      </c>
      <c r="C30" s="292">
        <v>2</v>
      </c>
      <c r="D30" s="294">
        <v>62.22</v>
      </c>
      <c r="E30" s="294">
        <f t="shared" si="1"/>
        <v>124.44</v>
      </c>
    </row>
    <row r="31" spans="1:5">
      <c r="A31" s="292">
        <v>4</v>
      </c>
      <c r="B31" s="293" t="s">
        <v>218</v>
      </c>
      <c r="C31" s="292">
        <v>1</v>
      </c>
      <c r="D31" s="294">
        <v>6.37</v>
      </c>
      <c r="E31" s="294">
        <f t="shared" si="1"/>
        <v>6.37</v>
      </c>
    </row>
    <row r="32" ht="43.2" spans="1:5">
      <c r="A32" s="292">
        <v>5</v>
      </c>
      <c r="B32" s="293" t="s">
        <v>232</v>
      </c>
      <c r="C32" s="292">
        <v>4</v>
      </c>
      <c r="D32" s="294">
        <v>60.46</v>
      </c>
      <c r="E32" s="294">
        <f t="shared" si="1"/>
        <v>241.84</v>
      </c>
    </row>
    <row r="33" spans="1:5">
      <c r="A33" s="295" t="s">
        <v>225</v>
      </c>
      <c r="B33" s="295"/>
      <c r="C33" s="295"/>
      <c r="D33" s="295"/>
      <c r="E33" s="294">
        <f>SUM(E28:E32)</f>
        <v>504.25</v>
      </c>
    </row>
    <row r="34" spans="1:5">
      <c r="A34" s="295" t="s">
        <v>226</v>
      </c>
      <c r="B34" s="295"/>
      <c r="C34" s="295"/>
      <c r="D34" s="295"/>
      <c r="E34" s="294">
        <f>E33/12</f>
        <v>42.0208333333333</v>
      </c>
    </row>
    <row r="35" spans="1:5">
      <c r="A35" s="297" t="s">
        <v>233</v>
      </c>
      <c r="B35" s="297"/>
      <c r="C35" s="297"/>
      <c r="D35" s="297"/>
      <c r="E35" s="297"/>
    </row>
    <row r="36" spans="1:5">
      <c r="A36" s="298"/>
      <c r="B36" s="298"/>
      <c r="C36" s="298"/>
      <c r="D36" s="298"/>
      <c r="E36" s="298"/>
    </row>
    <row r="37" ht="39" customHeight="1" spans="1:5">
      <c r="A37" s="288" t="s">
        <v>234</v>
      </c>
      <c r="B37" s="289"/>
      <c r="C37" s="289"/>
      <c r="D37" s="289"/>
      <c r="E37" s="290"/>
    </row>
    <row r="38" ht="43.2" spans="1:5">
      <c r="A38" s="291" t="s">
        <v>208</v>
      </c>
      <c r="B38" s="291" t="s">
        <v>209</v>
      </c>
      <c r="C38" s="291" t="s">
        <v>210</v>
      </c>
      <c r="D38" s="291" t="s">
        <v>211</v>
      </c>
      <c r="E38" s="291" t="s">
        <v>212</v>
      </c>
    </row>
    <row r="39" spans="1:5">
      <c r="A39" s="291">
        <v>1</v>
      </c>
      <c r="B39" s="299" t="s">
        <v>218</v>
      </c>
      <c r="C39" s="299">
        <v>1</v>
      </c>
      <c r="D39" s="300">
        <v>6.37</v>
      </c>
      <c r="E39" s="300">
        <f>D39*C39</f>
        <v>6.37</v>
      </c>
    </row>
    <row r="40" ht="43.2" spans="1:5">
      <c r="A40" s="292">
        <v>2</v>
      </c>
      <c r="B40" s="293" t="s">
        <v>235</v>
      </c>
      <c r="C40" s="292">
        <v>4</v>
      </c>
      <c r="D40" s="294">
        <v>35</v>
      </c>
      <c r="E40" s="300">
        <f>D40*C40</f>
        <v>140</v>
      </c>
    </row>
    <row r="41" spans="1:5">
      <c r="A41" s="295" t="s">
        <v>225</v>
      </c>
      <c r="B41" s="295"/>
      <c r="C41" s="295"/>
      <c r="D41" s="295"/>
      <c r="E41" s="294">
        <f>SUM(E39:E40)</f>
        <v>146.37</v>
      </c>
    </row>
    <row r="42" spans="1:5">
      <c r="A42" s="295" t="s">
        <v>226</v>
      </c>
      <c r="B42" s="295"/>
      <c r="C42" s="295"/>
      <c r="D42" s="295"/>
      <c r="E42" s="294">
        <f>E41/12</f>
        <v>12.1975</v>
      </c>
    </row>
    <row r="43" spans="1:5">
      <c r="A43" s="301" t="s">
        <v>236</v>
      </c>
      <c r="B43" s="302"/>
      <c r="C43" s="302"/>
      <c r="D43" s="302"/>
      <c r="E43" s="303"/>
    </row>
    <row r="44" spans="1:5">
      <c r="A44" s="275"/>
    </row>
  </sheetData>
  <mergeCells count="16">
    <mergeCell ref="A1:E1"/>
    <mergeCell ref="A2:E2"/>
    <mergeCell ref="A4:E4"/>
    <mergeCell ref="A5:E5"/>
    <mergeCell ref="A7:E7"/>
    <mergeCell ref="A21:D21"/>
    <mergeCell ref="A22:D22"/>
    <mergeCell ref="A23:E23"/>
    <mergeCell ref="A26:E26"/>
    <mergeCell ref="A33:D33"/>
    <mergeCell ref="A34:D34"/>
    <mergeCell ref="A35:E35"/>
    <mergeCell ref="A37:E37"/>
    <mergeCell ref="A41:D41"/>
    <mergeCell ref="A42:D42"/>
    <mergeCell ref="A43:E43"/>
  </mergeCells>
  <pageMargins left="0.511805555555556" right="0.511805555555556" top="0.869444444444444" bottom="0.786805555555556" header="0" footer="0"/>
  <pageSetup paperSize="9" scale="84" orientation="landscape"/>
  <headerFooter>
    <oddHeader>&amp;C23069.157132/2026-61
PE 900XX/2026</oddHeader>
    <oddFooter>&amp;L&amp;A</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83"/>
  <sheetViews>
    <sheetView tabSelected="1" workbookViewId="0">
      <selection activeCell="E109" sqref="E109"/>
    </sheetView>
  </sheetViews>
  <sheetFormatPr defaultColWidth="14.4259259259259" defaultRowHeight="14.4"/>
  <cols>
    <col min="1" max="1" width="9.57407407407407" customWidth="1"/>
    <col min="2" max="2" width="52.1388888888889" customWidth="1"/>
    <col min="3" max="3" width="13.712962962963" style="82" customWidth="1"/>
    <col min="4" max="4" width="12" customWidth="1"/>
    <col min="5" max="5" width="13.712962962963" customWidth="1"/>
    <col min="6" max="6" width="14.1388888888889" customWidth="1"/>
    <col min="7" max="7" width="16.287037037037" customWidth="1"/>
    <col min="8" max="8" width="15.8611111111111" customWidth="1"/>
    <col min="9" max="9" width="12.1388888888889" customWidth="1"/>
    <col min="10" max="10" width="11.8611111111111" customWidth="1"/>
    <col min="11" max="11" width="12.1388888888889" customWidth="1"/>
    <col min="12" max="16" width="8.86111111111111" customWidth="1"/>
  </cols>
  <sheetData>
    <row r="1" ht="18" customHeight="1" spans="1:16">
      <c r="A1" s="83" t="s">
        <v>0</v>
      </c>
      <c r="C1"/>
      <c r="G1" s="84"/>
      <c r="H1" s="84"/>
      <c r="I1" s="84"/>
      <c r="J1" s="84"/>
      <c r="K1" s="84"/>
      <c r="L1" s="84"/>
      <c r="M1" s="84"/>
      <c r="N1" s="84"/>
      <c r="O1" s="84"/>
      <c r="P1" s="84"/>
    </row>
    <row r="2" ht="18" spans="1:16">
      <c r="A2" s="85" t="s">
        <v>1</v>
      </c>
      <c r="C2"/>
      <c r="G2" s="84"/>
      <c r="H2" s="84"/>
      <c r="I2" s="84"/>
      <c r="J2" s="84"/>
      <c r="K2" s="84"/>
      <c r="L2" s="84"/>
      <c r="M2" s="84"/>
      <c r="N2" s="84"/>
      <c r="O2" s="84"/>
      <c r="P2" s="84"/>
    </row>
    <row r="3" spans="1:16">
      <c r="A3" s="84"/>
      <c r="B3" s="84"/>
      <c r="C3" s="86"/>
      <c r="D3" s="84"/>
      <c r="E3" s="84"/>
      <c r="F3" s="84"/>
      <c r="G3" s="84"/>
      <c r="H3" s="84"/>
      <c r="I3" s="84"/>
      <c r="J3" s="84"/>
      <c r="K3" s="84"/>
      <c r="L3" s="84"/>
      <c r="M3" s="84"/>
      <c r="N3" s="84"/>
      <c r="O3" s="84"/>
      <c r="P3" s="84"/>
    </row>
    <row r="4" s="81" customFormat="1" ht="23.4" spans="1:16">
      <c r="A4" s="87" t="s">
        <v>237</v>
      </c>
      <c r="G4" s="88"/>
      <c r="H4" s="88"/>
      <c r="I4" s="88"/>
      <c r="J4" s="88"/>
      <c r="K4" s="88"/>
      <c r="L4" s="88"/>
      <c r="M4" s="88"/>
      <c r="N4" s="88"/>
      <c r="O4" s="88"/>
      <c r="P4" s="88"/>
    </row>
    <row r="5" ht="61.5" customHeight="1" spans="1:16">
      <c r="A5" s="89" t="s">
        <v>238</v>
      </c>
      <c r="B5" s="89"/>
      <c r="C5" s="89"/>
      <c r="D5" s="89"/>
      <c r="E5" s="89"/>
      <c r="F5" s="89"/>
      <c r="G5" s="84"/>
      <c r="H5" s="84"/>
      <c r="I5" s="84"/>
      <c r="J5" s="84"/>
      <c r="K5" s="84"/>
      <c r="L5" s="84"/>
      <c r="M5" s="84"/>
      <c r="N5" s="84"/>
      <c r="O5" s="84"/>
      <c r="P5" s="84"/>
    </row>
    <row r="6" ht="15" customHeight="1" spans="1:16">
      <c r="A6" s="90" t="s">
        <v>239</v>
      </c>
      <c r="B6" s="90"/>
      <c r="C6" s="90"/>
      <c r="D6" s="90"/>
      <c r="E6" s="90"/>
      <c r="F6" s="90"/>
      <c r="G6" s="84"/>
      <c r="H6" s="84"/>
      <c r="I6" s="84"/>
      <c r="J6" s="84"/>
      <c r="K6" s="84"/>
      <c r="L6" s="84"/>
      <c r="M6" s="84"/>
      <c r="N6" s="84"/>
      <c r="O6" s="84"/>
      <c r="P6" s="84"/>
    </row>
    <row r="7" ht="15.75" customHeight="1" spans="1:16">
      <c r="A7" s="90" t="s">
        <v>240</v>
      </c>
      <c r="B7" s="91"/>
      <c r="C7" s="91"/>
      <c r="D7" s="91"/>
      <c r="E7" s="91"/>
      <c r="F7" s="91"/>
      <c r="G7" s="84"/>
      <c r="H7" s="84"/>
      <c r="I7" s="84"/>
      <c r="J7" s="84"/>
      <c r="K7" s="84"/>
      <c r="L7" s="84"/>
      <c r="M7" s="84"/>
      <c r="N7" s="84"/>
      <c r="O7" s="84"/>
      <c r="P7" s="84"/>
    </row>
    <row r="8" ht="15" customHeight="1" spans="1:16">
      <c r="A8" s="92" t="s">
        <v>241</v>
      </c>
      <c r="B8" s="93"/>
      <c r="C8" s="94" t="s">
        <v>242</v>
      </c>
      <c r="D8" s="95"/>
      <c r="E8" s="95"/>
      <c r="F8" s="96"/>
      <c r="G8" s="84"/>
      <c r="H8" s="84"/>
      <c r="I8" s="84"/>
      <c r="J8" s="84"/>
      <c r="K8" s="84"/>
      <c r="L8" s="84"/>
      <c r="M8" s="84"/>
      <c r="N8" s="84"/>
      <c r="O8" s="84"/>
      <c r="P8" s="84"/>
    </row>
    <row r="9" ht="15.15" spans="1:16">
      <c r="A9" s="97"/>
      <c r="B9" s="98"/>
      <c r="C9" s="99"/>
      <c r="D9" s="100"/>
      <c r="E9" s="100"/>
      <c r="F9" s="101"/>
      <c r="G9" s="84"/>
      <c r="H9" s="84"/>
      <c r="I9" s="84"/>
      <c r="J9" s="84"/>
      <c r="K9" s="84"/>
      <c r="L9" s="84"/>
      <c r="M9" s="84"/>
      <c r="N9" s="84"/>
      <c r="O9" s="84"/>
      <c r="P9" s="84"/>
    </row>
    <row r="10" ht="15.15" spans="1:16">
      <c r="A10" s="3"/>
      <c r="B10" s="102"/>
      <c r="C10" s="102"/>
      <c r="D10" s="103"/>
      <c r="E10" s="103"/>
      <c r="F10" s="103"/>
      <c r="G10" s="84"/>
      <c r="H10" s="84"/>
      <c r="I10" s="84"/>
      <c r="J10" s="84"/>
      <c r="K10" s="84"/>
      <c r="L10" s="84"/>
      <c r="M10" s="84"/>
      <c r="N10" s="84"/>
      <c r="O10" s="84"/>
      <c r="P10" s="84"/>
    </row>
    <row r="11" spans="1:16">
      <c r="A11" s="104" t="s">
        <v>243</v>
      </c>
      <c r="B11" s="105"/>
      <c r="C11" s="105"/>
      <c r="D11" s="105"/>
      <c r="E11" s="105"/>
      <c r="F11" s="106"/>
      <c r="G11" s="84"/>
      <c r="H11" s="84"/>
      <c r="I11" s="84"/>
      <c r="J11" s="84"/>
      <c r="K11" s="84"/>
      <c r="L11" s="84"/>
      <c r="M11" s="84"/>
      <c r="N11" s="84"/>
      <c r="O11" s="84"/>
      <c r="P11" s="84"/>
    </row>
    <row r="12" spans="1:16">
      <c r="A12" s="107" t="s">
        <v>244</v>
      </c>
      <c r="B12" s="108"/>
      <c r="C12" s="109"/>
      <c r="D12" s="110"/>
      <c r="E12" s="110"/>
      <c r="F12" s="111"/>
      <c r="G12" s="84"/>
      <c r="H12" s="84"/>
      <c r="I12" s="84"/>
      <c r="J12" s="84"/>
      <c r="K12" s="84"/>
      <c r="L12" s="84"/>
      <c r="M12" s="84"/>
      <c r="N12" s="84"/>
      <c r="O12" s="84"/>
      <c r="P12" s="84"/>
    </row>
    <row r="13" spans="1:16">
      <c r="A13" s="107" t="s">
        <v>245</v>
      </c>
      <c r="B13" s="108"/>
      <c r="C13" s="109"/>
      <c r="D13" s="110"/>
      <c r="E13" s="110"/>
      <c r="F13" s="111"/>
      <c r="G13" s="84"/>
      <c r="H13" s="84"/>
      <c r="I13" s="84"/>
      <c r="J13" s="84"/>
      <c r="K13" s="84"/>
      <c r="L13" s="84"/>
      <c r="M13" s="84"/>
      <c r="N13" s="84"/>
      <c r="O13" s="84"/>
      <c r="P13" s="84"/>
    </row>
    <row r="14" spans="1:16">
      <c r="A14" s="112" t="s">
        <v>246</v>
      </c>
      <c r="B14" s="108"/>
      <c r="C14" s="109"/>
      <c r="D14" s="110"/>
      <c r="E14" s="110"/>
      <c r="F14" s="111"/>
      <c r="G14" s="84"/>
      <c r="H14" s="84"/>
      <c r="I14" s="84"/>
      <c r="J14" s="84"/>
      <c r="K14" s="84"/>
      <c r="L14" s="84"/>
      <c r="M14" s="84"/>
      <c r="N14" s="84"/>
      <c r="O14" s="84"/>
      <c r="P14" s="84"/>
    </row>
    <row r="15" spans="1:16">
      <c r="A15" s="107" t="s">
        <v>247</v>
      </c>
      <c r="B15" s="108"/>
      <c r="C15" s="109"/>
      <c r="D15" s="110"/>
      <c r="E15" s="110"/>
      <c r="F15" s="111"/>
      <c r="G15" s="84"/>
      <c r="H15" s="84"/>
      <c r="I15" s="84"/>
      <c r="J15" s="84"/>
      <c r="K15" s="84"/>
      <c r="L15" s="84"/>
      <c r="M15" s="84"/>
      <c r="N15" s="84"/>
      <c r="O15" s="84"/>
      <c r="P15" s="84"/>
    </row>
    <row r="16" ht="15.15" spans="1:16">
      <c r="A16" s="113" t="s">
        <v>248</v>
      </c>
      <c r="B16" s="98"/>
      <c r="C16" s="99"/>
      <c r="D16" s="100"/>
      <c r="E16" s="100"/>
      <c r="F16" s="101"/>
      <c r="G16" s="84"/>
      <c r="H16" s="84"/>
      <c r="I16" s="84"/>
      <c r="J16" s="84"/>
      <c r="K16" s="84"/>
      <c r="L16" s="84"/>
      <c r="M16" s="84"/>
      <c r="N16" s="84"/>
      <c r="O16" s="84"/>
      <c r="P16" s="84"/>
    </row>
    <row r="17" ht="15.15" spans="1:16">
      <c r="A17" s="3"/>
      <c r="B17" s="102"/>
      <c r="C17" s="102"/>
      <c r="D17" s="103"/>
      <c r="E17" s="103"/>
      <c r="F17" s="103"/>
      <c r="G17" s="84"/>
      <c r="H17" s="84"/>
      <c r="I17" s="84"/>
      <c r="J17" s="84"/>
      <c r="K17" s="84"/>
      <c r="L17" s="84"/>
      <c r="M17" s="84"/>
      <c r="N17" s="84"/>
      <c r="O17" s="84"/>
      <c r="P17" s="84"/>
    </row>
    <row r="18" spans="1:16">
      <c r="A18" s="114" t="s">
        <v>249</v>
      </c>
      <c r="B18" s="12"/>
      <c r="C18" s="12"/>
      <c r="D18" s="12"/>
      <c r="E18" s="13"/>
      <c r="F18" s="115"/>
      <c r="G18" s="84"/>
      <c r="H18" s="84"/>
      <c r="I18" s="84"/>
      <c r="J18" s="84"/>
      <c r="K18" s="84"/>
      <c r="L18" s="84"/>
      <c r="M18" s="84"/>
      <c r="N18" s="84"/>
      <c r="O18" s="84"/>
      <c r="P18" s="84"/>
    </row>
    <row r="19" spans="1:16">
      <c r="A19" s="116" t="s">
        <v>250</v>
      </c>
      <c r="B19" s="117" t="s">
        <v>251</v>
      </c>
      <c r="C19" s="117" t="s">
        <v>156</v>
      </c>
      <c r="D19" s="117" t="s">
        <v>252</v>
      </c>
      <c r="E19" s="118" t="s">
        <v>253</v>
      </c>
      <c r="F19" s="103"/>
      <c r="G19" s="84"/>
      <c r="H19" s="84"/>
      <c r="I19" s="84"/>
      <c r="J19" s="84"/>
      <c r="K19" s="84"/>
      <c r="L19" s="84"/>
      <c r="M19" s="84"/>
      <c r="N19" s="84"/>
      <c r="O19" s="84"/>
      <c r="P19" s="84"/>
    </row>
    <row r="20" ht="15.75" customHeight="1" spans="1:16">
      <c r="A20" s="119">
        <v>20.88</v>
      </c>
      <c r="B20" s="18" t="s">
        <v>178</v>
      </c>
      <c r="C20" s="120" t="s">
        <v>162</v>
      </c>
      <c r="D20" s="121">
        <f>'Anexo II-B Salários'!G7</f>
        <v>2638.33</v>
      </c>
      <c r="E20" s="122" t="s">
        <v>254</v>
      </c>
      <c r="F20" s="103"/>
      <c r="G20" s="84"/>
      <c r="H20" s="84"/>
      <c r="I20" s="84"/>
      <c r="J20" s="84"/>
      <c r="K20" s="84"/>
      <c r="L20" s="84"/>
      <c r="M20" s="84"/>
      <c r="N20" s="84"/>
      <c r="O20" s="84"/>
      <c r="P20" s="84"/>
    </row>
    <row r="21" ht="15.75" customHeight="1" spans="1:16">
      <c r="A21" s="119">
        <v>20.88</v>
      </c>
      <c r="B21" s="18" t="s">
        <v>255</v>
      </c>
      <c r="C21" s="120" t="s">
        <v>162</v>
      </c>
      <c r="D21" s="121">
        <f>'Anexo II-B Salários'!G8</f>
        <v>2638.33</v>
      </c>
      <c r="E21" s="122" t="s">
        <v>254</v>
      </c>
      <c r="F21" s="103"/>
      <c r="G21" s="84"/>
      <c r="H21" s="84"/>
      <c r="I21" s="84"/>
      <c r="J21" s="84"/>
      <c r="K21" s="84"/>
      <c r="L21" s="84"/>
      <c r="M21" s="84"/>
      <c r="N21" s="84"/>
      <c r="O21" s="84"/>
      <c r="P21" s="84"/>
    </row>
    <row r="22" ht="15.75" customHeight="1" spans="1:16">
      <c r="A22" s="119">
        <v>20.88</v>
      </c>
      <c r="B22" s="18" t="s">
        <v>188</v>
      </c>
      <c r="C22" s="120" t="s">
        <v>256</v>
      </c>
      <c r="D22" s="121">
        <f>'Anexo II-B Salários'!G9</f>
        <v>1966.52</v>
      </c>
      <c r="E22" s="122" t="s">
        <v>254</v>
      </c>
      <c r="F22" s="103"/>
      <c r="G22" s="84"/>
      <c r="H22" s="84"/>
      <c r="I22" s="84"/>
      <c r="J22" s="84"/>
      <c r="K22" s="84"/>
      <c r="L22" s="84"/>
      <c r="M22" s="84"/>
      <c r="N22" s="84"/>
      <c r="O22" s="84"/>
      <c r="P22" s="84"/>
    </row>
    <row r="23" ht="15.75" customHeight="1" spans="1:16">
      <c r="A23" s="119">
        <v>20.88</v>
      </c>
      <c r="B23" s="18" t="s">
        <v>166</v>
      </c>
      <c r="C23" s="120" t="s">
        <v>256</v>
      </c>
      <c r="D23" s="121">
        <f>'Anexo II-B Salários'!G10</f>
        <v>1966.52</v>
      </c>
      <c r="E23" s="122" t="s">
        <v>254</v>
      </c>
      <c r="F23" s="103"/>
      <c r="G23" s="84"/>
      <c r="H23" s="84"/>
      <c r="I23" s="84"/>
      <c r="J23" s="84"/>
      <c r="K23" s="84"/>
      <c r="L23" s="84"/>
      <c r="M23" s="84"/>
      <c r="N23" s="84"/>
      <c r="O23" s="84"/>
      <c r="P23" s="84"/>
    </row>
    <row r="24" ht="15.75" customHeight="1" spans="1:16">
      <c r="A24" s="119">
        <v>20.88</v>
      </c>
      <c r="B24" s="18" t="s">
        <v>167</v>
      </c>
      <c r="C24" s="123" t="s">
        <v>168</v>
      </c>
      <c r="D24" s="121">
        <f>'Anexo II-B Salários'!G11</f>
        <v>2271.96</v>
      </c>
      <c r="E24" s="122" t="s">
        <v>254</v>
      </c>
      <c r="F24" s="103"/>
      <c r="G24" s="84"/>
      <c r="H24" s="84"/>
      <c r="I24" s="84"/>
      <c r="J24" s="84"/>
      <c r="K24" s="84"/>
      <c r="L24" s="84"/>
      <c r="M24" s="84"/>
      <c r="N24" s="84"/>
      <c r="O24" s="84"/>
      <c r="P24" s="84"/>
    </row>
    <row r="25" ht="15.75" customHeight="1" spans="1:16">
      <c r="A25" s="119">
        <v>20.88</v>
      </c>
      <c r="B25" s="18" t="s">
        <v>169</v>
      </c>
      <c r="C25" s="123" t="s">
        <v>170</v>
      </c>
      <c r="D25" s="121">
        <f>'Anexo II-B Salários'!G12</f>
        <v>2271.96</v>
      </c>
      <c r="E25" s="122" t="s">
        <v>254</v>
      </c>
      <c r="F25" s="103"/>
      <c r="G25" s="84"/>
      <c r="H25" s="84"/>
      <c r="I25" s="84"/>
      <c r="J25" s="84"/>
      <c r="K25" s="84"/>
      <c r="L25" s="84"/>
      <c r="M25" s="84"/>
      <c r="N25" s="84"/>
      <c r="O25" s="84"/>
      <c r="P25" s="84"/>
    </row>
    <row r="26" ht="16.35" spans="1:16">
      <c r="A26" s="124">
        <v>20.88</v>
      </c>
      <c r="B26" s="125" t="s">
        <v>171</v>
      </c>
      <c r="C26" s="126" t="s">
        <v>172</v>
      </c>
      <c r="D26" s="127">
        <f>'Anexo II-B Salários'!G13</f>
        <v>1952.97</v>
      </c>
      <c r="E26" s="128" t="s">
        <v>254</v>
      </c>
      <c r="F26" s="103"/>
      <c r="G26" s="84"/>
      <c r="H26" s="84"/>
      <c r="I26" s="84"/>
      <c r="J26" s="84"/>
      <c r="K26" s="84"/>
      <c r="L26" s="84"/>
      <c r="M26" s="84"/>
      <c r="N26" s="84"/>
      <c r="O26" s="84"/>
      <c r="P26" s="84"/>
    </row>
    <row r="27" ht="15.75" customHeight="1" spans="1:16">
      <c r="A27" s="3"/>
      <c r="B27" s="3"/>
      <c r="C27" s="129"/>
      <c r="D27" s="10"/>
      <c r="E27" s="10"/>
      <c r="F27" s="10"/>
      <c r="G27" s="84"/>
      <c r="H27" s="84"/>
      <c r="I27" s="84"/>
      <c r="J27" s="84"/>
      <c r="K27" s="84"/>
      <c r="L27" s="84"/>
      <c r="M27" s="84"/>
      <c r="N27" s="84"/>
      <c r="O27" s="84"/>
      <c r="P27" s="84"/>
    </row>
    <row r="28" ht="58.5" customHeight="1" spans="1:16">
      <c r="A28" s="114" t="s">
        <v>257</v>
      </c>
      <c r="B28" s="12"/>
      <c r="C28" s="12"/>
      <c r="D28" s="12"/>
      <c r="E28" s="130" t="s">
        <v>178</v>
      </c>
      <c r="F28" s="130" t="s">
        <v>255</v>
      </c>
      <c r="G28" s="130" t="s">
        <v>188</v>
      </c>
      <c r="H28" s="130" t="s">
        <v>166</v>
      </c>
      <c r="I28" s="130" t="s">
        <v>167</v>
      </c>
      <c r="J28" s="130" t="s">
        <v>169</v>
      </c>
      <c r="K28" s="131" t="s">
        <v>171</v>
      </c>
      <c r="L28" s="84"/>
      <c r="M28" s="84"/>
      <c r="N28" s="84"/>
    </row>
    <row r="29" ht="15.75" customHeight="1" spans="1:16">
      <c r="A29" s="132">
        <v>1</v>
      </c>
      <c r="B29" s="133" t="s">
        <v>258</v>
      </c>
      <c r="C29" s="133"/>
      <c r="D29" s="134"/>
      <c r="E29" s="135" t="s">
        <v>259</v>
      </c>
      <c r="F29" s="135" t="s">
        <v>259</v>
      </c>
      <c r="G29" s="135" t="s">
        <v>259</v>
      </c>
      <c r="H29" s="135" t="s">
        <v>259</v>
      </c>
      <c r="I29" s="135" t="s">
        <v>259</v>
      </c>
      <c r="J29" s="135" t="s">
        <v>259</v>
      </c>
      <c r="K29" s="136" t="s">
        <v>259</v>
      </c>
      <c r="L29" s="84"/>
      <c r="M29" s="84"/>
      <c r="N29" s="84"/>
    </row>
    <row r="30" ht="15.75" customHeight="1" spans="1:16">
      <c r="A30" s="137" t="s">
        <v>260</v>
      </c>
      <c r="B30" s="138" t="s">
        <v>261</v>
      </c>
      <c r="C30" s="138"/>
      <c r="D30" s="134"/>
      <c r="E30" s="139">
        <f>D20</f>
        <v>2638.33</v>
      </c>
      <c r="F30" s="139">
        <f>D21</f>
        <v>2638.33</v>
      </c>
      <c r="G30" s="139">
        <f>D22</f>
        <v>1966.52</v>
      </c>
      <c r="H30" s="139">
        <f>D23</f>
        <v>1966.52</v>
      </c>
      <c r="I30" s="139">
        <f>D24</f>
        <v>2271.96</v>
      </c>
      <c r="J30" s="139">
        <f>D25</f>
        <v>2271.96</v>
      </c>
      <c r="K30" s="140">
        <f>D26</f>
        <v>1952.97</v>
      </c>
      <c r="L30" s="84"/>
      <c r="M30" s="84"/>
      <c r="N30" s="84"/>
    </row>
    <row r="31" ht="15.75" customHeight="1" spans="1:16">
      <c r="A31" s="137" t="s">
        <v>262</v>
      </c>
      <c r="B31" s="138" t="s">
        <v>263</v>
      </c>
      <c r="C31" s="138"/>
      <c r="D31" s="134"/>
      <c r="E31" s="139"/>
      <c r="F31" s="139"/>
      <c r="G31" s="139"/>
      <c r="H31" s="139"/>
      <c r="I31" s="139"/>
      <c r="J31" s="141"/>
      <c r="K31" s="142"/>
      <c r="L31" s="84"/>
      <c r="M31" s="84"/>
      <c r="N31" s="84"/>
    </row>
    <row r="32" ht="15.75" customHeight="1" spans="1:16">
      <c r="A32" s="137" t="s">
        <v>264</v>
      </c>
      <c r="B32" s="138" t="s">
        <v>265</v>
      </c>
      <c r="C32" s="138"/>
      <c r="D32" s="134"/>
      <c r="E32" s="143">
        <f>20%*E30</f>
        <v>527.666</v>
      </c>
      <c r="F32" s="143">
        <f t="shared" ref="F32:H32" si="0">20%*F30</f>
        <v>527.666</v>
      </c>
      <c r="G32" s="143">
        <f t="shared" si="0"/>
        <v>393.304</v>
      </c>
      <c r="H32" s="143">
        <f t="shared" si="0"/>
        <v>393.304</v>
      </c>
      <c r="I32" s="143"/>
      <c r="J32" s="141"/>
      <c r="K32" s="142"/>
      <c r="L32" s="84"/>
      <c r="M32" s="84"/>
      <c r="N32" s="84"/>
    </row>
    <row r="33" ht="15.75" customHeight="1" spans="1:16">
      <c r="A33" s="137" t="s">
        <v>266</v>
      </c>
      <c r="B33" s="18" t="s">
        <v>267</v>
      </c>
      <c r="C33" s="18"/>
      <c r="D33" s="134"/>
      <c r="E33" s="141"/>
      <c r="F33" s="20"/>
      <c r="G33" s="20"/>
      <c r="H33" s="20"/>
      <c r="I33" s="20"/>
      <c r="J33" s="141"/>
      <c r="K33" s="142"/>
      <c r="L33" s="84"/>
      <c r="M33" s="84"/>
      <c r="N33" s="84"/>
    </row>
    <row r="34" ht="15.75" customHeight="1" spans="1:16">
      <c r="A34" s="137" t="s">
        <v>268</v>
      </c>
      <c r="B34" s="144" t="s">
        <v>269</v>
      </c>
      <c r="C34" s="144"/>
      <c r="D34" s="134"/>
      <c r="E34" s="141"/>
      <c r="F34" s="20">
        <f>15%*1851.9</f>
        <v>277.785</v>
      </c>
      <c r="G34" s="20"/>
      <c r="H34" s="20">
        <f>15%*1851.9</f>
        <v>277.785</v>
      </c>
      <c r="I34" s="20"/>
      <c r="J34" s="141"/>
      <c r="K34" s="142"/>
      <c r="L34" s="84"/>
      <c r="M34" s="84"/>
      <c r="N34" s="84"/>
    </row>
    <row r="35" ht="15.75" customHeight="1" spans="1:16">
      <c r="A35" s="124"/>
      <c r="B35" s="145" t="s">
        <v>270</v>
      </c>
      <c r="C35" s="145"/>
      <c r="D35" s="29"/>
      <c r="E35" s="146">
        <f>SUM(E30:E34)</f>
        <v>3165.996</v>
      </c>
      <c r="F35" s="146">
        <f t="shared" ref="F35:K35" si="1">SUM(F30:F34)</f>
        <v>3443.781</v>
      </c>
      <c r="G35" s="146">
        <f t="shared" si="1"/>
        <v>2359.824</v>
      </c>
      <c r="H35" s="146">
        <f t="shared" si="1"/>
        <v>2637.609</v>
      </c>
      <c r="I35" s="146">
        <f t="shared" si="1"/>
        <v>2271.96</v>
      </c>
      <c r="J35" s="146">
        <f t="shared" si="1"/>
        <v>2271.96</v>
      </c>
      <c r="K35" s="147">
        <f t="shared" si="1"/>
        <v>1952.97</v>
      </c>
      <c r="L35" s="84"/>
      <c r="M35" s="84"/>
      <c r="N35" s="84"/>
    </row>
    <row r="36" ht="15.75" customHeight="1" spans="1:16">
      <c r="A36" s="3"/>
      <c r="B36" s="148"/>
      <c r="C36" s="148"/>
      <c r="D36" s="91"/>
      <c r="E36" s="149"/>
      <c r="F36" s="149"/>
      <c r="G36" s="149"/>
      <c r="H36" s="149"/>
      <c r="I36" s="149"/>
      <c r="J36" s="84"/>
      <c r="K36" s="84"/>
      <c r="L36" s="84"/>
      <c r="M36" s="84"/>
      <c r="N36" s="84"/>
    </row>
    <row r="37" ht="15.75" customHeight="1" spans="1:16">
      <c r="A37" s="3"/>
      <c r="B37" s="150"/>
      <c r="C37" s="150"/>
      <c r="F37" s="10"/>
      <c r="G37" s="84"/>
      <c r="H37" s="84"/>
      <c r="I37" s="84"/>
      <c r="J37" s="84"/>
      <c r="K37" s="84"/>
      <c r="L37" s="84"/>
      <c r="M37" s="84"/>
      <c r="N37" s="84"/>
      <c r="O37" s="84"/>
      <c r="P37" s="84"/>
    </row>
    <row r="38" ht="56.25" customHeight="1" spans="1:16">
      <c r="A38" s="151" t="s">
        <v>271</v>
      </c>
      <c r="B38" s="12"/>
      <c r="C38" s="12"/>
      <c r="D38" s="12"/>
      <c r="E38" s="130" t="s">
        <v>178</v>
      </c>
      <c r="F38" s="130" t="s">
        <v>255</v>
      </c>
      <c r="G38" s="130" t="s">
        <v>188</v>
      </c>
      <c r="H38" s="130" t="s">
        <v>166</v>
      </c>
      <c r="I38" s="130" t="s">
        <v>167</v>
      </c>
      <c r="J38" s="130" t="s">
        <v>169</v>
      </c>
      <c r="K38" s="131" t="s">
        <v>171</v>
      </c>
      <c r="L38" s="84"/>
      <c r="M38" s="84"/>
      <c r="N38" s="84"/>
    </row>
    <row r="39" ht="40.5" customHeight="1" spans="1:16">
      <c r="A39" s="152" t="s">
        <v>272</v>
      </c>
      <c r="B39" s="153"/>
      <c r="C39" s="153"/>
      <c r="D39" s="135"/>
      <c r="E39" s="135" t="s">
        <v>259</v>
      </c>
      <c r="F39" s="135" t="s">
        <v>259</v>
      </c>
      <c r="G39" s="135" t="s">
        <v>259</v>
      </c>
      <c r="H39" s="135" t="s">
        <v>259</v>
      </c>
      <c r="I39" s="135" t="s">
        <v>259</v>
      </c>
      <c r="J39" s="135" t="s">
        <v>259</v>
      </c>
      <c r="K39" s="136" t="s">
        <v>259</v>
      </c>
      <c r="L39" s="84"/>
      <c r="M39" s="84"/>
      <c r="N39" s="84"/>
    </row>
    <row r="40" ht="15.75" customHeight="1" spans="1:16">
      <c r="A40" s="137" t="s">
        <v>260</v>
      </c>
      <c r="B40" s="154" t="s">
        <v>273</v>
      </c>
      <c r="C40" s="155"/>
      <c r="D40" s="154"/>
      <c r="E40" s="156">
        <f>E35*8.33%</f>
        <v>263.7274668</v>
      </c>
      <c r="F40" s="156">
        <f>F35*8.33%</f>
        <v>286.8669573</v>
      </c>
      <c r="G40" s="156">
        <f>G35*8.33%</f>
        <v>196.5733392</v>
      </c>
      <c r="H40" s="156">
        <f>H35*8.33%</f>
        <v>219.7128297</v>
      </c>
      <c r="I40" s="156">
        <f>I35*8.33%</f>
        <v>189.254268</v>
      </c>
      <c r="J40" s="156">
        <f t="shared" ref="J40:K40" si="2">J35*8.33%</f>
        <v>189.254268</v>
      </c>
      <c r="K40" s="157">
        <f t="shared" si="2"/>
        <v>162.682401</v>
      </c>
      <c r="L40" s="84"/>
      <c r="M40" s="84"/>
      <c r="N40" s="84"/>
    </row>
    <row r="41" ht="15.75" customHeight="1" spans="1:16">
      <c r="A41" s="137" t="s">
        <v>262</v>
      </c>
      <c r="B41" s="154" t="s">
        <v>274</v>
      </c>
      <c r="C41" s="155"/>
      <c r="D41" s="154"/>
      <c r="E41" s="156">
        <f>E35*12.1%</f>
        <v>383.085516</v>
      </c>
      <c r="F41" s="156">
        <f>F35*12.1%</f>
        <v>416.697501</v>
      </c>
      <c r="G41" s="156">
        <f>G35*12.1%</f>
        <v>285.538704</v>
      </c>
      <c r="H41" s="156">
        <f>H35*12.1%</f>
        <v>319.150689</v>
      </c>
      <c r="I41" s="156">
        <f>I35*12.1%</f>
        <v>274.90716</v>
      </c>
      <c r="J41" s="156">
        <f t="shared" ref="J41:K41" si="3">J35*12.1%</f>
        <v>274.90716</v>
      </c>
      <c r="K41" s="157">
        <f t="shared" si="3"/>
        <v>236.30937</v>
      </c>
      <c r="L41" s="84"/>
      <c r="M41" s="84"/>
      <c r="N41" s="84"/>
    </row>
    <row r="42" ht="15.75" customHeight="1" spans="1:16">
      <c r="A42" s="158"/>
      <c r="B42" s="159" t="s">
        <v>275</v>
      </c>
      <c r="C42" s="160"/>
      <c r="D42" s="159"/>
      <c r="E42" s="161">
        <f>SUM(E40:E41)</f>
        <v>646.8129828</v>
      </c>
      <c r="F42" s="161">
        <f t="shared" ref="F42:I42" si="4">SUM(F40:F41)</f>
        <v>703.5644583</v>
      </c>
      <c r="G42" s="161">
        <f t="shared" si="4"/>
        <v>482.1120432</v>
      </c>
      <c r="H42" s="161">
        <f t="shared" si="4"/>
        <v>538.8635187</v>
      </c>
      <c r="I42" s="161">
        <f t="shared" si="4"/>
        <v>464.161428</v>
      </c>
      <c r="J42" s="161">
        <f t="shared" ref="J42:K42" si="5">SUM(J40:J41)</f>
        <v>464.161428</v>
      </c>
      <c r="K42" s="162">
        <f t="shared" si="5"/>
        <v>398.991771</v>
      </c>
      <c r="L42" s="84"/>
      <c r="M42" s="84"/>
      <c r="N42" s="84"/>
    </row>
    <row r="43" ht="15.75" customHeight="1" spans="1:16">
      <c r="A43" s="163"/>
      <c r="B43" s="164"/>
      <c r="C43" s="165"/>
      <c r="D43" s="166"/>
      <c r="E43" s="167"/>
      <c r="F43" s="168"/>
      <c r="G43" s="168"/>
      <c r="H43" s="168"/>
      <c r="I43" s="168"/>
      <c r="J43" s="168"/>
      <c r="K43" s="169"/>
      <c r="L43" s="84"/>
      <c r="M43" s="84"/>
      <c r="N43" s="84"/>
    </row>
    <row r="44" ht="16" customHeight="1" spans="1:16">
      <c r="A44" s="3"/>
      <c r="B44" s="170" t="s">
        <v>276</v>
      </c>
      <c r="C44" s="170"/>
      <c r="D44" s="171" t="s">
        <v>277</v>
      </c>
      <c r="E44" s="172">
        <f>E35</f>
        <v>3165.996</v>
      </c>
      <c r="F44" s="172">
        <f t="shared" ref="E44:K44" si="6">F35</f>
        <v>3443.781</v>
      </c>
      <c r="G44" s="173">
        <f t="shared" si="6"/>
        <v>2359.824</v>
      </c>
      <c r="H44" s="173">
        <f t="shared" si="6"/>
        <v>2637.609</v>
      </c>
      <c r="I44" s="173">
        <f t="shared" si="6"/>
        <v>2271.96</v>
      </c>
      <c r="J44" s="173">
        <f t="shared" si="6"/>
        <v>2271.96</v>
      </c>
      <c r="K44" s="173">
        <f t="shared" si="6"/>
        <v>1952.97</v>
      </c>
      <c r="L44" s="84"/>
      <c r="M44" s="84"/>
      <c r="N44" s="84"/>
      <c r="O44" s="84"/>
      <c r="P44" s="84"/>
    </row>
    <row r="45" ht="16" customHeight="1" spans="1:16">
      <c r="A45" s="174"/>
      <c r="B45" s="170"/>
      <c r="C45" s="170"/>
      <c r="D45" s="175" t="s">
        <v>278</v>
      </c>
      <c r="E45" s="176">
        <f t="shared" ref="E45:K45" si="7">E42</f>
        <v>646.8129828</v>
      </c>
      <c r="F45" s="177">
        <f t="shared" si="7"/>
        <v>703.5644583</v>
      </c>
      <c r="G45" s="177">
        <f t="shared" si="7"/>
        <v>482.1120432</v>
      </c>
      <c r="H45" s="177">
        <f t="shared" si="7"/>
        <v>538.8635187</v>
      </c>
      <c r="I45" s="177">
        <f t="shared" si="7"/>
        <v>464.161428</v>
      </c>
      <c r="J45" s="177">
        <f t="shared" si="7"/>
        <v>464.161428</v>
      </c>
      <c r="K45" s="178">
        <f t="shared" si="7"/>
        <v>398.991771</v>
      </c>
      <c r="L45" s="84"/>
      <c r="M45" s="84"/>
      <c r="N45" s="84"/>
    </row>
    <row r="46" ht="13" customHeight="1" spans="1:16">
      <c r="A46" s="174"/>
      <c r="B46" s="170"/>
      <c r="C46" s="170"/>
      <c r="D46" s="179" t="s">
        <v>173</v>
      </c>
      <c r="E46" s="180">
        <f>E44+E45</f>
        <v>3812.8089828</v>
      </c>
      <c r="F46" s="180">
        <f>F44+F45</f>
        <v>4147.3454583</v>
      </c>
      <c r="G46" s="180">
        <f t="shared" ref="F46:K46" si="8">G44+G45</f>
        <v>2841.9360432</v>
      </c>
      <c r="H46" s="180">
        <f t="shared" si="8"/>
        <v>3176.4725187</v>
      </c>
      <c r="I46" s="180">
        <f t="shared" si="8"/>
        <v>2736.121428</v>
      </c>
      <c r="J46" s="180">
        <f t="shared" si="8"/>
        <v>2736.121428</v>
      </c>
      <c r="K46" s="180">
        <f t="shared" si="8"/>
        <v>2351.961771</v>
      </c>
      <c r="L46" s="84"/>
      <c r="M46" s="84"/>
      <c r="N46" s="84"/>
    </row>
    <row r="47" ht="53.25" customHeight="1" spans="1:16">
      <c r="A47" s="181" t="s">
        <v>279</v>
      </c>
      <c r="B47" s="182"/>
      <c r="C47" s="182"/>
      <c r="D47" s="12"/>
      <c r="E47" s="130" t="s">
        <v>178</v>
      </c>
      <c r="F47" s="130" t="s">
        <v>255</v>
      </c>
      <c r="G47" s="130" t="s">
        <v>188</v>
      </c>
      <c r="H47" s="130" t="s">
        <v>166</v>
      </c>
      <c r="I47" s="130" t="s">
        <v>167</v>
      </c>
      <c r="J47" s="130" t="s">
        <v>169</v>
      </c>
      <c r="K47" s="131" t="s">
        <v>171</v>
      </c>
      <c r="L47" s="84"/>
      <c r="M47" s="84"/>
      <c r="N47" s="84"/>
    </row>
    <row r="48" ht="15.75" customHeight="1" spans="1:16">
      <c r="A48" s="132" t="s">
        <v>280</v>
      </c>
      <c r="B48" s="183" t="s">
        <v>281</v>
      </c>
      <c r="C48" s="183"/>
      <c r="D48" s="184" t="s">
        <v>282</v>
      </c>
      <c r="E48" s="135" t="s">
        <v>259</v>
      </c>
      <c r="F48" s="135" t="s">
        <v>259</v>
      </c>
      <c r="G48" s="135" t="s">
        <v>259</v>
      </c>
      <c r="H48" s="135" t="s">
        <v>259</v>
      </c>
      <c r="I48" s="135" t="s">
        <v>259</v>
      </c>
      <c r="J48" s="135" t="s">
        <v>259</v>
      </c>
      <c r="K48" s="136" t="s">
        <v>259</v>
      </c>
      <c r="L48" s="84"/>
      <c r="M48" s="84"/>
      <c r="N48" s="84"/>
    </row>
    <row r="49" ht="15.75" customHeight="1" spans="1:16">
      <c r="A49" s="137" t="s">
        <v>260</v>
      </c>
      <c r="B49" s="155" t="s">
        <v>283</v>
      </c>
      <c r="C49" s="155"/>
      <c r="D49" s="185">
        <v>20</v>
      </c>
      <c r="E49" s="156">
        <f>(E46*($D$49/100))</f>
        <v>762.56179656</v>
      </c>
      <c r="F49" s="156">
        <f>(F46*($D$49/100))</f>
        <v>829.46909166</v>
      </c>
      <c r="G49" s="156">
        <f t="shared" ref="E49:K49" si="9">(G46*($D$49/100))</f>
        <v>568.38720864</v>
      </c>
      <c r="H49" s="156">
        <f t="shared" si="9"/>
        <v>635.29450374</v>
      </c>
      <c r="I49" s="156">
        <f t="shared" si="9"/>
        <v>547.2242856</v>
      </c>
      <c r="J49" s="156">
        <f t="shared" si="9"/>
        <v>547.2242856</v>
      </c>
      <c r="K49" s="157">
        <f t="shared" si="9"/>
        <v>470.3923542</v>
      </c>
      <c r="L49" s="84"/>
      <c r="M49" s="84"/>
      <c r="N49" s="84"/>
    </row>
    <row r="50" ht="15.75" customHeight="1" spans="1:16">
      <c r="A50" s="137" t="s">
        <v>262</v>
      </c>
      <c r="B50" s="186" t="s">
        <v>284</v>
      </c>
      <c r="C50" s="186"/>
      <c r="D50" s="187">
        <v>2.5</v>
      </c>
      <c r="E50" s="188">
        <f t="shared" ref="E50:K50" si="10">(E46*($D$50/100))</f>
        <v>95.32022457</v>
      </c>
      <c r="F50" s="188">
        <f t="shared" si="10"/>
        <v>103.6836364575</v>
      </c>
      <c r="G50" s="188">
        <f t="shared" si="10"/>
        <v>71.04840108</v>
      </c>
      <c r="H50" s="188">
        <f t="shared" si="10"/>
        <v>79.4118129675</v>
      </c>
      <c r="I50" s="188">
        <f t="shared" si="10"/>
        <v>68.4030357</v>
      </c>
      <c r="J50" s="188">
        <f t="shared" si="10"/>
        <v>68.4030357</v>
      </c>
      <c r="K50" s="189">
        <f t="shared" si="10"/>
        <v>58.799044275</v>
      </c>
      <c r="L50" s="84"/>
      <c r="M50" s="84"/>
      <c r="N50" s="84"/>
    </row>
    <row r="51" ht="15.75" customHeight="1" spans="1:16">
      <c r="A51" s="137" t="s">
        <v>264</v>
      </c>
      <c r="B51" s="155" t="s">
        <v>285</v>
      </c>
      <c r="C51" s="155"/>
      <c r="D51" s="185">
        <v>6</v>
      </c>
      <c r="E51" s="156">
        <f>(E46*($D$51/100))</f>
        <v>228.768538968</v>
      </c>
      <c r="F51" s="156">
        <f t="shared" ref="F51:K51" si="11">(F$46*($D$51/100))</f>
        <v>248.840727498</v>
      </c>
      <c r="G51" s="156">
        <f t="shared" si="11"/>
        <v>170.516162592</v>
      </c>
      <c r="H51" s="156">
        <f t="shared" si="11"/>
        <v>190.588351122</v>
      </c>
      <c r="I51" s="156">
        <f t="shared" si="11"/>
        <v>164.16728568</v>
      </c>
      <c r="J51" s="156">
        <f t="shared" si="11"/>
        <v>164.16728568</v>
      </c>
      <c r="K51" s="157">
        <f t="shared" si="11"/>
        <v>141.11770626</v>
      </c>
      <c r="L51" s="84"/>
      <c r="M51" s="84"/>
      <c r="N51" s="84"/>
    </row>
    <row r="52" ht="15.75" customHeight="1" spans="1:16">
      <c r="A52" s="137" t="s">
        <v>266</v>
      </c>
      <c r="B52" s="186" t="s">
        <v>286</v>
      </c>
      <c r="C52" s="186"/>
      <c r="D52" s="187">
        <v>1.5</v>
      </c>
      <c r="E52" s="156">
        <f t="shared" ref="E52:K52" si="12">(E$46*($D$52/100))</f>
        <v>57.192134742</v>
      </c>
      <c r="F52" s="156">
        <f t="shared" si="12"/>
        <v>62.2101818745</v>
      </c>
      <c r="G52" s="156">
        <f t="shared" si="12"/>
        <v>42.629040648</v>
      </c>
      <c r="H52" s="156">
        <f t="shared" si="12"/>
        <v>47.6470877805</v>
      </c>
      <c r="I52" s="156">
        <f t="shared" si="12"/>
        <v>41.04182142</v>
      </c>
      <c r="J52" s="156">
        <f t="shared" si="12"/>
        <v>41.04182142</v>
      </c>
      <c r="K52" s="157">
        <f t="shared" si="12"/>
        <v>35.279426565</v>
      </c>
      <c r="L52" s="84"/>
      <c r="M52" s="84"/>
      <c r="N52" s="84"/>
    </row>
    <row r="53" ht="15.75" customHeight="1" spans="1:16">
      <c r="A53" s="137" t="s">
        <v>268</v>
      </c>
      <c r="B53" s="186" t="s">
        <v>287</v>
      </c>
      <c r="C53" s="186"/>
      <c r="D53" s="187">
        <v>1</v>
      </c>
      <c r="E53" s="156">
        <f>((E$46*($D$53/100)))</f>
        <v>38.128089828</v>
      </c>
      <c r="F53" s="156">
        <f>(F$46*($D$53/100))</f>
        <v>41.473454583</v>
      </c>
      <c r="G53" s="156">
        <f t="shared" ref="F53:K53" si="13">(G$46*($D$53/100))</f>
        <v>28.419360432</v>
      </c>
      <c r="H53" s="156">
        <f t="shared" si="13"/>
        <v>31.764725187</v>
      </c>
      <c r="I53" s="156">
        <f t="shared" si="13"/>
        <v>27.36121428</v>
      </c>
      <c r="J53" s="156">
        <f t="shared" si="13"/>
        <v>27.36121428</v>
      </c>
      <c r="K53" s="157">
        <f t="shared" si="13"/>
        <v>23.51961771</v>
      </c>
      <c r="L53" s="84"/>
      <c r="M53" s="84"/>
      <c r="N53" s="84"/>
    </row>
    <row r="54" ht="15.75" customHeight="1" spans="1:16">
      <c r="A54" s="137" t="s">
        <v>288</v>
      </c>
      <c r="B54" s="186" t="s">
        <v>289</v>
      </c>
      <c r="C54" s="186"/>
      <c r="D54" s="187">
        <v>0.6</v>
      </c>
      <c r="E54" s="156">
        <f>(E$46*($D$54/100))</f>
        <v>22.8768538968</v>
      </c>
      <c r="F54" s="156">
        <f>(F$46*($D$54/100))</f>
        <v>24.8840727498</v>
      </c>
      <c r="G54" s="156">
        <f t="shared" ref="E54:K54" si="14">(G$46*($D$54/100))</f>
        <v>17.0516162592</v>
      </c>
      <c r="H54" s="156">
        <f t="shared" si="14"/>
        <v>19.0588351122</v>
      </c>
      <c r="I54" s="156">
        <f t="shared" si="14"/>
        <v>16.416728568</v>
      </c>
      <c r="J54" s="156">
        <f t="shared" si="14"/>
        <v>16.416728568</v>
      </c>
      <c r="K54" s="157">
        <f t="shared" si="14"/>
        <v>14.111770626</v>
      </c>
      <c r="L54" s="84"/>
      <c r="M54" s="84"/>
      <c r="N54" s="84"/>
    </row>
    <row r="55" ht="15.75" customHeight="1" spans="1:16">
      <c r="A55" s="137" t="s">
        <v>290</v>
      </c>
      <c r="B55" s="186" t="s">
        <v>291</v>
      </c>
      <c r="C55" s="186"/>
      <c r="D55" s="187">
        <v>0.2</v>
      </c>
      <c r="E55" s="156">
        <f t="shared" ref="E55:K55" si="15">(E$46*($D$55/100))</f>
        <v>7.6256179656</v>
      </c>
      <c r="F55" s="156">
        <f t="shared" si="15"/>
        <v>8.2946909166</v>
      </c>
      <c r="G55" s="156">
        <f t="shared" si="15"/>
        <v>5.6838720864</v>
      </c>
      <c r="H55" s="156">
        <f t="shared" si="15"/>
        <v>6.3529450374</v>
      </c>
      <c r="I55" s="156">
        <f t="shared" si="15"/>
        <v>5.472242856</v>
      </c>
      <c r="J55" s="156">
        <f t="shared" si="15"/>
        <v>5.472242856</v>
      </c>
      <c r="K55" s="157">
        <f t="shared" si="15"/>
        <v>4.703923542</v>
      </c>
      <c r="L55" s="84"/>
      <c r="M55" s="84"/>
      <c r="N55" s="84"/>
    </row>
    <row r="56" ht="15.75" customHeight="1" spans="1:16">
      <c r="A56" s="137" t="s">
        <v>292</v>
      </c>
      <c r="B56" s="155" t="s">
        <v>293</v>
      </c>
      <c r="C56" s="155"/>
      <c r="D56" s="185">
        <v>8</v>
      </c>
      <c r="E56" s="156">
        <f t="shared" ref="E56:K56" si="16">(E$46*($D$56/100))</f>
        <v>305.024718624</v>
      </c>
      <c r="F56" s="156">
        <f t="shared" si="16"/>
        <v>331.787636664</v>
      </c>
      <c r="G56" s="156">
        <f t="shared" si="16"/>
        <v>227.354883456</v>
      </c>
      <c r="H56" s="156">
        <f t="shared" si="16"/>
        <v>254.117801496</v>
      </c>
      <c r="I56" s="156">
        <f t="shared" si="16"/>
        <v>218.88971424</v>
      </c>
      <c r="J56" s="156">
        <f t="shared" si="16"/>
        <v>218.88971424</v>
      </c>
      <c r="K56" s="157">
        <f t="shared" si="16"/>
        <v>188.15694168</v>
      </c>
      <c r="L56" s="84"/>
      <c r="M56" s="84"/>
      <c r="N56" s="84"/>
    </row>
    <row r="57" ht="15.75" customHeight="1" spans="1:16">
      <c r="A57" s="124"/>
      <c r="B57" s="160" t="s">
        <v>173</v>
      </c>
      <c r="C57" s="160"/>
      <c r="D57" s="190">
        <f t="shared" ref="D57:I57" si="17">SUM(D49:D56)</f>
        <v>39.8</v>
      </c>
      <c r="E57" s="161">
        <f t="shared" si="17"/>
        <v>1517.4979751544</v>
      </c>
      <c r="F57" s="161">
        <f t="shared" si="17"/>
        <v>1650.6434924034</v>
      </c>
      <c r="G57" s="161">
        <f t="shared" si="17"/>
        <v>1131.0905451936</v>
      </c>
      <c r="H57" s="161">
        <f t="shared" si="17"/>
        <v>1264.2360624426</v>
      </c>
      <c r="I57" s="161">
        <f t="shared" si="17"/>
        <v>1088.976328344</v>
      </c>
      <c r="J57" s="161">
        <f t="shared" ref="J57:K57" si="18">SUM(J49:J56)</f>
        <v>1088.976328344</v>
      </c>
      <c r="K57" s="162">
        <f t="shared" si="18"/>
        <v>936.080784858</v>
      </c>
      <c r="L57" s="84"/>
      <c r="M57" s="84"/>
      <c r="N57" s="84"/>
    </row>
    <row r="58" ht="15.75" customHeight="1" spans="1:16">
      <c r="A58" s="3"/>
      <c r="B58" s="191" t="s">
        <v>294</v>
      </c>
      <c r="C58" s="192"/>
      <c r="D58" s="3"/>
      <c r="E58" s="3"/>
      <c r="F58" s="10"/>
      <c r="G58" s="84"/>
      <c r="H58" s="84"/>
      <c r="I58" s="84"/>
      <c r="J58" s="84"/>
      <c r="K58" s="84"/>
      <c r="L58" s="84"/>
      <c r="M58" s="84"/>
      <c r="N58" s="84"/>
      <c r="O58" s="84"/>
      <c r="P58" s="84"/>
    </row>
    <row r="59" ht="15.75" customHeight="1" spans="1:16">
      <c r="A59" s="3"/>
      <c r="B59" s="191"/>
      <c r="C59" s="192"/>
      <c r="D59" s="3"/>
      <c r="E59" s="3"/>
      <c r="F59" s="10"/>
      <c r="G59" s="84"/>
      <c r="H59" s="84"/>
      <c r="I59" s="84"/>
      <c r="J59" s="84"/>
      <c r="K59" s="84"/>
      <c r="L59" s="84"/>
      <c r="M59" s="84"/>
      <c r="N59" s="84"/>
      <c r="O59" s="84"/>
      <c r="P59" s="84"/>
    </row>
    <row r="60" ht="79.5" customHeight="1" spans="1:16">
      <c r="A60" s="193" t="s">
        <v>295</v>
      </c>
      <c r="B60" s="12"/>
      <c r="C60" s="12"/>
      <c r="D60" s="12"/>
      <c r="E60" s="130" t="s">
        <v>178</v>
      </c>
      <c r="F60" s="130" t="s">
        <v>255</v>
      </c>
      <c r="G60" s="130" t="s">
        <v>188</v>
      </c>
      <c r="H60" s="130" t="s">
        <v>166</v>
      </c>
      <c r="I60" s="130" t="s">
        <v>167</v>
      </c>
      <c r="J60" s="130" t="s">
        <v>169</v>
      </c>
      <c r="K60" s="131" t="s">
        <v>171</v>
      </c>
      <c r="L60" s="84"/>
      <c r="M60" s="84"/>
      <c r="N60" s="84"/>
    </row>
    <row r="61" ht="15.75" customHeight="1" spans="1:16">
      <c r="A61" s="132" t="s">
        <v>296</v>
      </c>
      <c r="B61" s="133" t="s">
        <v>297</v>
      </c>
      <c r="C61" s="133"/>
      <c r="D61" s="133"/>
      <c r="E61" s="135" t="s">
        <v>259</v>
      </c>
      <c r="F61" s="135" t="s">
        <v>259</v>
      </c>
      <c r="G61" s="135" t="s">
        <v>259</v>
      </c>
      <c r="H61" s="135" t="s">
        <v>259</v>
      </c>
      <c r="I61" s="135" t="s">
        <v>259</v>
      </c>
      <c r="J61" s="135" t="s">
        <v>259</v>
      </c>
      <c r="K61" s="136" t="s">
        <v>259</v>
      </c>
      <c r="L61" s="84"/>
      <c r="M61" s="84"/>
      <c r="N61" s="84"/>
    </row>
    <row r="62" ht="47.25" customHeight="1" spans="1:16">
      <c r="A62" s="137" t="s">
        <v>260</v>
      </c>
      <c r="B62" s="18" t="s">
        <v>298</v>
      </c>
      <c r="C62" s="18"/>
      <c r="D62" s="18"/>
      <c r="E62" s="194">
        <f>(9.4*2*A20)-(6%*E35)</f>
        <v>202.58424</v>
      </c>
      <c r="F62" s="194"/>
      <c r="G62" s="195">
        <f>(9.4*2*A22)-(6%*G35)</f>
        <v>250.95456</v>
      </c>
      <c r="H62" s="194">
        <f>(9.4*2*A23)-(6%*H35)</f>
        <v>234.28746</v>
      </c>
      <c r="I62" s="194">
        <f>(9.4*2*A24)-(6%*I35)</f>
        <v>256.2264</v>
      </c>
      <c r="J62" s="194">
        <f>(9.4*2*A25)-(6%*J35)</f>
        <v>256.2264</v>
      </c>
      <c r="K62" s="196">
        <f>(9.4*2*A26)-(6%*K35)</f>
        <v>275.3658</v>
      </c>
      <c r="L62" s="84"/>
      <c r="M62" s="84"/>
      <c r="N62" s="84"/>
    </row>
    <row r="63" ht="47.25" customHeight="1" spans="1:16">
      <c r="A63" s="137"/>
      <c r="B63" s="18" t="s">
        <v>299</v>
      </c>
      <c r="C63" s="18"/>
      <c r="D63" s="18"/>
      <c r="E63" s="194"/>
      <c r="F63" s="194">
        <f>(5.6*4*A21)-(6%*F35)</f>
        <v>261.08514</v>
      </c>
      <c r="G63" s="194"/>
      <c r="H63" s="194"/>
      <c r="I63" s="194"/>
      <c r="J63" s="141"/>
      <c r="K63" s="142"/>
      <c r="L63" s="84"/>
      <c r="M63" s="84"/>
      <c r="N63" s="84"/>
    </row>
    <row r="64" ht="15.75" customHeight="1" spans="1:16">
      <c r="A64" s="137" t="s">
        <v>262</v>
      </c>
      <c r="B64" s="138" t="s">
        <v>300</v>
      </c>
      <c r="C64" s="138"/>
      <c r="D64" s="138"/>
      <c r="E64" s="197">
        <f>(27*$A$20)-(27*$A$20*10%)</f>
        <v>507.384</v>
      </c>
      <c r="F64" s="197">
        <f t="shared" ref="F64:K64" si="19">(27*$A$20)-(27*$A$20*10%)</f>
        <v>507.384</v>
      </c>
      <c r="G64" s="197">
        <f t="shared" si="19"/>
        <v>507.384</v>
      </c>
      <c r="H64" s="197">
        <f t="shared" si="19"/>
        <v>507.384</v>
      </c>
      <c r="I64" s="197">
        <f t="shared" si="19"/>
        <v>507.384</v>
      </c>
      <c r="J64" s="197">
        <f t="shared" si="19"/>
        <v>507.384</v>
      </c>
      <c r="K64" s="197">
        <f t="shared" si="19"/>
        <v>507.384</v>
      </c>
      <c r="L64" s="84"/>
      <c r="M64" s="84"/>
      <c r="N64" s="84"/>
    </row>
    <row r="65" ht="15.75" customHeight="1" spans="1:16">
      <c r="A65" s="137" t="s">
        <v>264</v>
      </c>
      <c r="B65" s="138" t="s">
        <v>301</v>
      </c>
      <c r="C65" s="138"/>
      <c r="D65" s="138"/>
      <c r="E65" s="194">
        <v>22.7</v>
      </c>
      <c r="F65" s="194">
        <v>22.7</v>
      </c>
      <c r="G65" s="194">
        <v>22.7</v>
      </c>
      <c r="H65" s="194">
        <v>22.7</v>
      </c>
      <c r="I65" s="194">
        <v>22.7</v>
      </c>
      <c r="J65" s="194">
        <v>22.7</v>
      </c>
      <c r="K65" s="194">
        <v>22.7</v>
      </c>
      <c r="L65" s="84"/>
      <c r="M65" s="84"/>
      <c r="N65" s="84"/>
    </row>
    <row r="66" ht="15.75" customHeight="1" spans="1:16">
      <c r="A66" s="137" t="s">
        <v>266</v>
      </c>
      <c r="B66" s="138" t="s">
        <v>302</v>
      </c>
      <c r="C66" s="138"/>
      <c r="D66" s="138"/>
      <c r="E66" s="194" t="s">
        <v>303</v>
      </c>
      <c r="F66" s="194" t="s">
        <v>303</v>
      </c>
      <c r="G66" s="194" t="s">
        <v>303</v>
      </c>
      <c r="H66" s="194" t="s">
        <v>303</v>
      </c>
      <c r="I66" s="194" t="s">
        <v>303</v>
      </c>
      <c r="J66" s="141"/>
      <c r="K66" s="142"/>
      <c r="L66" s="84"/>
      <c r="M66" s="84"/>
      <c r="N66" s="84"/>
    </row>
    <row r="67" ht="15.75" customHeight="1" spans="1:16">
      <c r="A67" s="124"/>
      <c r="B67" s="145" t="s">
        <v>304</v>
      </c>
      <c r="C67" s="145"/>
      <c r="D67" s="145"/>
      <c r="E67" s="146">
        <f>SUM(E62:E66)</f>
        <v>732.66824</v>
      </c>
      <c r="F67" s="146">
        <f>SUM(F62:F66)</f>
        <v>791.16914</v>
      </c>
      <c r="G67" s="146">
        <f t="shared" ref="G67:K67" si="20">SUM(G62:G66)</f>
        <v>781.03856</v>
      </c>
      <c r="H67" s="146">
        <f t="shared" si="20"/>
        <v>764.37146</v>
      </c>
      <c r="I67" s="146">
        <f t="shared" si="20"/>
        <v>786.3104</v>
      </c>
      <c r="J67" s="146">
        <f t="shared" si="20"/>
        <v>786.3104</v>
      </c>
      <c r="K67" s="147">
        <f t="shared" si="20"/>
        <v>805.4498</v>
      </c>
      <c r="L67" s="84"/>
      <c r="M67" s="84"/>
      <c r="N67" s="84"/>
    </row>
    <row r="68" ht="15.75" customHeight="1" spans="1:16">
      <c r="A68" s="198"/>
      <c r="B68" s="199"/>
      <c r="C68" s="200"/>
      <c r="D68" s="201"/>
      <c r="E68" s="201"/>
      <c r="F68" s="202"/>
      <c r="G68" s="203"/>
      <c r="H68" s="203"/>
      <c r="I68" s="203"/>
      <c r="J68" s="203"/>
      <c r="K68" s="203"/>
      <c r="L68" s="84"/>
      <c r="M68" s="84"/>
      <c r="N68" s="84"/>
      <c r="O68" s="84"/>
      <c r="P68" s="84"/>
    </row>
    <row r="69" ht="54.75" customHeight="1" spans="1:16">
      <c r="A69" s="151" t="s">
        <v>305</v>
      </c>
      <c r="B69" s="12"/>
      <c r="C69" s="12"/>
      <c r="D69" s="12"/>
      <c r="E69" s="130" t="s">
        <v>178</v>
      </c>
      <c r="F69" s="130" t="s">
        <v>255</v>
      </c>
      <c r="G69" s="130" t="s">
        <v>188</v>
      </c>
      <c r="H69" s="130" t="s">
        <v>166</v>
      </c>
      <c r="I69" s="130" t="s">
        <v>167</v>
      </c>
      <c r="J69" s="130" t="s">
        <v>169</v>
      </c>
      <c r="K69" s="131" t="s">
        <v>171</v>
      </c>
      <c r="L69" s="84"/>
      <c r="M69" s="84"/>
      <c r="N69" s="84"/>
    </row>
    <row r="70" ht="15.75" customHeight="1" spans="1:16">
      <c r="A70" s="204">
        <v>2</v>
      </c>
      <c r="B70" s="133" t="s">
        <v>306</v>
      </c>
      <c r="C70" s="133"/>
      <c r="D70" s="134"/>
      <c r="E70" s="135" t="s">
        <v>259</v>
      </c>
      <c r="F70" s="135" t="s">
        <v>259</v>
      </c>
      <c r="G70" s="135" t="s">
        <v>259</v>
      </c>
      <c r="H70" s="135" t="s">
        <v>259</v>
      </c>
      <c r="I70" s="135" t="s">
        <v>259</v>
      </c>
      <c r="J70" s="135" t="s">
        <v>259</v>
      </c>
      <c r="K70" s="136" t="s">
        <v>259</v>
      </c>
      <c r="L70" s="84"/>
      <c r="M70" s="84"/>
      <c r="N70" s="84"/>
    </row>
    <row r="71" ht="15.75" customHeight="1" spans="1:16">
      <c r="A71" s="204" t="s">
        <v>307</v>
      </c>
      <c r="B71" s="138" t="s">
        <v>308</v>
      </c>
      <c r="C71" s="138"/>
      <c r="D71" s="134"/>
      <c r="E71" s="205">
        <f>E42</f>
        <v>646.8129828</v>
      </c>
      <c r="F71" s="205">
        <f>F42</f>
        <v>703.5644583</v>
      </c>
      <c r="G71" s="205">
        <f>G42</f>
        <v>482.1120432</v>
      </c>
      <c r="H71" s="205">
        <f>H42</f>
        <v>538.8635187</v>
      </c>
      <c r="I71" s="205">
        <f>I42</f>
        <v>464.161428</v>
      </c>
      <c r="J71" s="205">
        <f t="shared" ref="J71:K71" si="21">J42</f>
        <v>464.161428</v>
      </c>
      <c r="K71" s="206">
        <f t="shared" si="21"/>
        <v>398.991771</v>
      </c>
      <c r="L71" s="84"/>
      <c r="M71" s="84"/>
      <c r="N71" s="84"/>
    </row>
    <row r="72" ht="15.75" customHeight="1" spans="1:16">
      <c r="A72" s="204" t="s">
        <v>280</v>
      </c>
      <c r="B72" s="138" t="s">
        <v>281</v>
      </c>
      <c r="C72" s="138"/>
      <c r="D72" s="134"/>
      <c r="E72" s="205">
        <f>E57</f>
        <v>1517.4979751544</v>
      </c>
      <c r="F72" s="205">
        <f>F57</f>
        <v>1650.6434924034</v>
      </c>
      <c r="G72" s="205">
        <f>G57</f>
        <v>1131.0905451936</v>
      </c>
      <c r="H72" s="205">
        <f>H57</f>
        <v>1264.2360624426</v>
      </c>
      <c r="I72" s="205">
        <f>I57</f>
        <v>1088.976328344</v>
      </c>
      <c r="J72" s="205">
        <f t="shared" ref="J72:K72" si="22">J57</f>
        <v>1088.976328344</v>
      </c>
      <c r="K72" s="206">
        <f t="shared" si="22"/>
        <v>936.080784858</v>
      </c>
      <c r="L72" s="84"/>
      <c r="M72" s="84"/>
      <c r="N72" s="84"/>
    </row>
    <row r="73" ht="15.75" customHeight="1" spans="1:16">
      <c r="A73" s="204" t="s">
        <v>296</v>
      </c>
      <c r="B73" s="138" t="s">
        <v>297</v>
      </c>
      <c r="C73" s="138"/>
      <c r="D73" s="134"/>
      <c r="E73" s="205">
        <f t="shared" ref="E73:I73" si="23">E67</f>
        <v>732.66824</v>
      </c>
      <c r="F73" s="205">
        <f t="shared" si="23"/>
        <v>791.16914</v>
      </c>
      <c r="G73" s="205">
        <f t="shared" si="23"/>
        <v>781.03856</v>
      </c>
      <c r="H73" s="205">
        <f t="shared" si="23"/>
        <v>764.37146</v>
      </c>
      <c r="I73" s="205">
        <f t="shared" si="23"/>
        <v>786.3104</v>
      </c>
      <c r="J73" s="205">
        <f t="shared" ref="J73:K73" si="24">J67</f>
        <v>786.3104</v>
      </c>
      <c r="K73" s="206">
        <f t="shared" si="24"/>
        <v>805.4498</v>
      </c>
      <c r="L73" s="84"/>
      <c r="M73" s="84"/>
      <c r="N73" s="84"/>
    </row>
    <row r="74" ht="15.75" customHeight="1" spans="1:16">
      <c r="A74" s="207"/>
      <c r="B74" s="145" t="s">
        <v>275</v>
      </c>
      <c r="C74" s="145"/>
      <c r="D74" s="29"/>
      <c r="E74" s="146">
        <f t="shared" ref="E74:I74" si="25">SUM(E71:E73)</f>
        <v>2896.9791979544</v>
      </c>
      <c r="F74" s="146">
        <f t="shared" si="25"/>
        <v>3145.3770907034</v>
      </c>
      <c r="G74" s="146">
        <f t="shared" si="25"/>
        <v>2394.2411483936</v>
      </c>
      <c r="H74" s="146">
        <f t="shared" si="25"/>
        <v>2567.4710411426</v>
      </c>
      <c r="I74" s="146">
        <f t="shared" si="25"/>
        <v>2339.448156344</v>
      </c>
      <c r="J74" s="146">
        <f t="shared" ref="J74:K74" si="26">SUM(J71:J73)</f>
        <v>2339.448156344</v>
      </c>
      <c r="K74" s="147">
        <f t="shared" si="26"/>
        <v>2140.522355858</v>
      </c>
      <c r="L74" s="84"/>
      <c r="M74" s="84"/>
      <c r="N74" s="84"/>
    </row>
    <row r="75" ht="15.75" customHeight="1" spans="1:16">
      <c r="A75" s="208"/>
      <c r="B75" s="148"/>
      <c r="C75" s="148"/>
      <c r="D75" s="91"/>
      <c r="E75" s="149"/>
      <c r="F75" s="149"/>
      <c r="G75" s="149"/>
      <c r="H75" s="149"/>
      <c r="I75" s="149"/>
      <c r="J75" s="84"/>
      <c r="K75" s="84"/>
      <c r="L75" s="84"/>
      <c r="M75" s="84"/>
      <c r="N75" s="84"/>
    </row>
    <row r="76" ht="15.75" customHeight="1" spans="1:16">
      <c r="A76" s="208"/>
      <c r="B76" s="209" t="s">
        <v>309</v>
      </c>
      <c r="C76" s="209"/>
      <c r="D76" s="209"/>
      <c r="E76" s="210">
        <f>E74+E35</f>
        <v>6062.9751979544</v>
      </c>
      <c r="F76" s="210">
        <f t="shared" ref="F76:K76" si="27">F74+F35</f>
        <v>6589.1580907034</v>
      </c>
      <c r="G76" s="210">
        <f t="shared" si="27"/>
        <v>4754.0651483936</v>
      </c>
      <c r="H76" s="210">
        <f t="shared" si="27"/>
        <v>5205.0800411426</v>
      </c>
      <c r="I76" s="210">
        <f t="shared" si="27"/>
        <v>4611.408156344</v>
      </c>
      <c r="J76" s="210">
        <f t="shared" si="27"/>
        <v>4611.408156344</v>
      </c>
      <c r="K76" s="210">
        <f t="shared" si="27"/>
        <v>4093.492355858</v>
      </c>
      <c r="L76" s="84"/>
      <c r="M76" s="84"/>
      <c r="N76" s="84"/>
    </row>
    <row r="77" ht="15.75" customHeight="1" spans="1:16">
      <c r="A77" s="3"/>
      <c r="B77" s="211"/>
      <c r="C77" s="212"/>
      <c r="D77" s="213"/>
      <c r="E77" s="213"/>
      <c r="F77" s="10"/>
      <c r="G77" s="84"/>
      <c r="H77" s="84"/>
      <c r="I77" s="84"/>
      <c r="J77" s="84"/>
      <c r="K77" s="84"/>
      <c r="L77" s="84"/>
      <c r="M77" s="84"/>
      <c r="N77" s="84"/>
      <c r="O77" s="84"/>
      <c r="P77" s="84"/>
    </row>
    <row r="78" ht="57.75" customHeight="1" spans="1:16">
      <c r="A78" s="151" t="s">
        <v>310</v>
      </c>
      <c r="B78" s="12"/>
      <c r="C78" s="12"/>
      <c r="D78" s="12"/>
      <c r="E78" s="130" t="s">
        <v>178</v>
      </c>
      <c r="F78" s="130" t="s">
        <v>255</v>
      </c>
      <c r="G78" s="130" t="s">
        <v>188</v>
      </c>
      <c r="H78" s="130" t="s">
        <v>166</v>
      </c>
      <c r="I78" s="130" t="s">
        <v>167</v>
      </c>
      <c r="J78" s="130" t="s">
        <v>169</v>
      </c>
      <c r="K78" s="131" t="s">
        <v>171</v>
      </c>
      <c r="L78" s="84"/>
      <c r="M78" s="84"/>
      <c r="N78" s="84"/>
    </row>
    <row r="79" ht="15.75" customHeight="1" spans="1:16">
      <c r="A79" s="214">
        <v>3</v>
      </c>
      <c r="B79" s="215" t="s">
        <v>311</v>
      </c>
      <c r="C79" s="215"/>
      <c r="D79" s="215"/>
      <c r="E79" s="135" t="s">
        <v>259</v>
      </c>
      <c r="F79" s="135" t="s">
        <v>259</v>
      </c>
      <c r="G79" s="135" t="s">
        <v>259</v>
      </c>
      <c r="H79" s="135" t="s">
        <v>259</v>
      </c>
      <c r="I79" s="135" t="s">
        <v>259</v>
      </c>
      <c r="J79" s="135" t="s">
        <v>259</v>
      </c>
      <c r="K79" s="136" t="s">
        <v>259</v>
      </c>
      <c r="L79" s="84"/>
      <c r="M79" s="84"/>
      <c r="N79" s="84"/>
    </row>
    <row r="80" ht="15.75" customHeight="1" spans="1:16">
      <c r="A80" s="17" t="s">
        <v>260</v>
      </c>
      <c r="B80" s="18" t="s">
        <v>312</v>
      </c>
      <c r="C80" s="18"/>
      <c r="D80" s="216">
        <f>((1/12)*5%)</f>
        <v>0.00416666666666667</v>
      </c>
      <c r="E80" s="217">
        <f>(E76)*D80</f>
        <v>25.2623966581434</v>
      </c>
      <c r="F80" s="217">
        <f>(F76)*D80</f>
        <v>27.4548253779309</v>
      </c>
      <c r="G80" s="217">
        <f>(G76)*D80</f>
        <v>19.8086047849733</v>
      </c>
      <c r="H80" s="217">
        <f>(H76)*D80</f>
        <v>21.6878335047608</v>
      </c>
      <c r="I80" s="217">
        <f>(I76)*D80</f>
        <v>19.2142006514333</v>
      </c>
      <c r="J80" s="217">
        <f>(J76)*D80</f>
        <v>19.2142006514333</v>
      </c>
      <c r="K80" s="218">
        <f>(K76)*D80</f>
        <v>17.0562181494083</v>
      </c>
      <c r="L80" s="84"/>
      <c r="M80" s="84"/>
      <c r="N80" s="84"/>
    </row>
    <row r="81" ht="15.75" customHeight="1" spans="1:16">
      <c r="A81" s="17" t="s">
        <v>262</v>
      </c>
      <c r="B81" s="18" t="s">
        <v>313</v>
      </c>
      <c r="C81" s="18"/>
      <c r="D81" s="219">
        <v>0.08</v>
      </c>
      <c r="E81" s="217">
        <f>E80*D81</f>
        <v>2.02099173265147</v>
      </c>
      <c r="F81" s="217">
        <f>F80*D81</f>
        <v>2.19638603023447</v>
      </c>
      <c r="G81" s="217">
        <f>G80*D81</f>
        <v>1.58468838279787</v>
      </c>
      <c r="H81" s="217">
        <f>H80*D81</f>
        <v>1.73502668038087</v>
      </c>
      <c r="I81" s="217">
        <f>I80*D81</f>
        <v>1.53713605211467</v>
      </c>
      <c r="J81" s="217">
        <f>J80*D81</f>
        <v>1.53713605211467</v>
      </c>
      <c r="K81" s="218">
        <f>K80*D81</f>
        <v>1.36449745195267</v>
      </c>
      <c r="L81" s="84"/>
      <c r="M81" s="84"/>
      <c r="N81" s="84"/>
    </row>
    <row r="82" ht="15.75" customHeight="1" spans="1:16">
      <c r="A82" s="17" t="s">
        <v>264</v>
      </c>
      <c r="B82" s="18" t="s">
        <v>314</v>
      </c>
      <c r="C82" s="18"/>
      <c r="D82" s="220">
        <f>(8%*40%*5%)</f>
        <v>0.0016</v>
      </c>
      <c r="E82" s="217">
        <f>(E76)*D82</f>
        <v>9.70076031672704</v>
      </c>
      <c r="F82" s="217">
        <f>(F76)*D82</f>
        <v>10.5426529451254</v>
      </c>
      <c r="G82" s="217">
        <f>(G76)*D82</f>
        <v>7.60650423742976</v>
      </c>
      <c r="H82" s="217">
        <f>(H76)*D82</f>
        <v>8.32812806582816</v>
      </c>
      <c r="I82" s="217">
        <f>(I76)*D82</f>
        <v>7.3782530501504</v>
      </c>
      <c r="J82" s="217">
        <f>(J76)*D82</f>
        <v>7.3782530501504</v>
      </c>
      <c r="K82" s="218">
        <f>(K76)*D82</f>
        <v>6.5495877693728</v>
      </c>
      <c r="L82" s="84"/>
      <c r="M82" s="84"/>
      <c r="N82" s="84"/>
    </row>
    <row r="83" ht="15.75" customHeight="1" spans="1:16">
      <c r="A83" s="17" t="s">
        <v>266</v>
      </c>
      <c r="B83" s="18" t="s">
        <v>315</v>
      </c>
      <c r="C83" s="18"/>
      <c r="D83" s="221">
        <f>((7/30)/12)*100%</f>
        <v>0.0194444444444444</v>
      </c>
      <c r="E83" s="217">
        <f>(E76)*D83</f>
        <v>117.891184404669</v>
      </c>
      <c r="F83" s="217">
        <f>(F76)*D83</f>
        <v>128.122518430344</v>
      </c>
      <c r="G83" s="217">
        <f>(G76)*D83</f>
        <v>92.4401556632087</v>
      </c>
      <c r="H83" s="217">
        <f>(H76)*D83</f>
        <v>101.209889688884</v>
      </c>
      <c r="I83" s="217">
        <f>(I76)*D83</f>
        <v>89.6662697066887</v>
      </c>
      <c r="J83" s="217">
        <f>(J76)*D83</f>
        <v>89.6662697066887</v>
      </c>
      <c r="K83" s="218">
        <f>(K76)*D83</f>
        <v>79.5956846972387</v>
      </c>
      <c r="L83" s="84"/>
      <c r="M83" s="84"/>
      <c r="N83" s="84"/>
    </row>
    <row r="84" ht="27.75" customHeight="1" spans="1:16">
      <c r="A84" s="17" t="s">
        <v>268</v>
      </c>
      <c r="B84" s="18" t="s">
        <v>316</v>
      </c>
      <c r="C84" s="18"/>
      <c r="D84" s="220">
        <v>0.398</v>
      </c>
      <c r="E84" s="222">
        <f>E83*D84</f>
        <v>46.9206913930581</v>
      </c>
      <c r="F84" s="222">
        <f>F83*D84</f>
        <v>50.9927623352768</v>
      </c>
      <c r="G84" s="222">
        <f>G83*D84</f>
        <v>36.7911819539571</v>
      </c>
      <c r="H84" s="222">
        <f>H83*D84</f>
        <v>40.2815360961757</v>
      </c>
      <c r="I84" s="222">
        <f>I83*D84</f>
        <v>35.6871753432621</v>
      </c>
      <c r="J84" s="222">
        <f>J83*D84</f>
        <v>35.6871753432621</v>
      </c>
      <c r="K84" s="223">
        <f>K83*D84</f>
        <v>31.679082509501</v>
      </c>
      <c r="L84" s="84"/>
      <c r="M84" s="84"/>
      <c r="N84" s="84"/>
    </row>
    <row r="85" ht="27.75" customHeight="1" spans="1:16">
      <c r="A85" s="17" t="s">
        <v>288</v>
      </c>
      <c r="B85" s="18" t="s">
        <v>317</v>
      </c>
      <c r="C85" s="18"/>
      <c r="D85" s="220">
        <f>8%*40%*100%</f>
        <v>0.032</v>
      </c>
      <c r="E85" s="217">
        <f>(E76)*D85</f>
        <v>194.015206334541</v>
      </c>
      <c r="F85" s="217">
        <f>(F76)*D85</f>
        <v>210.853058902509</v>
      </c>
      <c r="G85" s="217">
        <f>(G76)*D85</f>
        <v>152.130084748595</v>
      </c>
      <c r="H85" s="217">
        <f>(H76)*D85</f>
        <v>166.562561316563</v>
      </c>
      <c r="I85" s="217">
        <f>(I76)*D85</f>
        <v>147.565061003008</v>
      </c>
      <c r="J85" s="217">
        <f>(J76)*D85</f>
        <v>147.565061003008</v>
      </c>
      <c r="K85" s="218">
        <f>(K76)*D85</f>
        <v>130.991755387456</v>
      </c>
      <c r="L85" s="84"/>
      <c r="M85" s="84"/>
      <c r="N85" s="84"/>
    </row>
    <row r="86" ht="15.75" customHeight="1" spans="1:16">
      <c r="A86" s="124"/>
      <c r="B86" s="224" t="s">
        <v>173</v>
      </c>
      <c r="C86" s="224"/>
      <c r="D86" s="29"/>
      <c r="E86" s="161">
        <f>SUM(E80:E85)</f>
        <v>395.811230839789</v>
      </c>
      <c r="F86" s="161">
        <f t="shared" ref="F86:I86" si="28">SUM(F80:F85)</f>
        <v>430.16220402142</v>
      </c>
      <c r="G86" s="161">
        <f t="shared" si="28"/>
        <v>310.361219770962</v>
      </c>
      <c r="H86" s="161">
        <f t="shared" si="28"/>
        <v>339.804975352592</v>
      </c>
      <c r="I86" s="161">
        <f t="shared" si="28"/>
        <v>301.048095806657</v>
      </c>
      <c r="J86" s="161">
        <f t="shared" ref="J86:K86" si="29">SUM(J80:J85)</f>
        <v>301.048095806657</v>
      </c>
      <c r="K86" s="162">
        <f t="shared" si="29"/>
        <v>267.23682596493</v>
      </c>
      <c r="L86" s="84"/>
      <c r="M86" s="84"/>
      <c r="N86" s="84"/>
    </row>
    <row r="87" ht="15.75" customHeight="1" spans="1:16">
      <c r="A87" s="225"/>
      <c r="B87" s="226"/>
      <c r="C87" s="226"/>
      <c r="D87" s="182"/>
      <c r="E87" s="227"/>
      <c r="F87" s="227"/>
      <c r="G87" s="227"/>
      <c r="H87" s="227"/>
      <c r="I87" s="227"/>
      <c r="J87" s="227"/>
      <c r="K87" s="227"/>
      <c r="L87" s="84"/>
      <c r="M87" s="84"/>
      <c r="N87" s="84"/>
    </row>
    <row r="88" ht="15.75" customHeight="1" spans="1:16">
      <c r="A88" s="228"/>
      <c r="B88" s="229" t="s">
        <v>318</v>
      </c>
      <c r="C88" s="229"/>
      <c r="D88" s="229"/>
      <c r="E88" s="230">
        <f>E76+E86</f>
        <v>6458.78642879419</v>
      </c>
      <c r="F88" s="230">
        <f t="shared" ref="F88:I88" si="30">F76+F86</f>
        <v>7019.32029472482</v>
      </c>
      <c r="G88" s="230">
        <f t="shared" si="30"/>
        <v>5064.42636816456</v>
      </c>
      <c r="H88" s="230">
        <f t="shared" si="30"/>
        <v>5544.88501649519</v>
      </c>
      <c r="I88" s="230">
        <f t="shared" si="30"/>
        <v>4912.45625215066</v>
      </c>
      <c r="J88" s="230">
        <f t="shared" ref="J88:K88" si="31">J76+J86</f>
        <v>4912.45625215066</v>
      </c>
      <c r="K88" s="230">
        <f t="shared" si="31"/>
        <v>4360.72918182293</v>
      </c>
      <c r="L88" s="84"/>
      <c r="M88" s="84"/>
      <c r="N88" s="84"/>
      <c r="O88" s="84"/>
      <c r="P88" s="84"/>
    </row>
    <row r="89" ht="15.75" customHeight="1" spans="1:16">
      <c r="A89" s="3"/>
      <c r="B89" s="3"/>
      <c r="C89" s="129"/>
      <c r="D89" s="3"/>
      <c r="E89" s="3"/>
      <c r="F89" s="10"/>
      <c r="G89" s="84"/>
      <c r="H89" s="84"/>
      <c r="I89" s="84"/>
      <c r="J89" s="84"/>
      <c r="K89" s="84"/>
      <c r="L89" s="84"/>
      <c r="M89" s="84"/>
      <c r="N89" s="84"/>
      <c r="O89" s="84"/>
      <c r="P89" s="84"/>
    </row>
    <row r="90" ht="51" customHeight="1" spans="1:16">
      <c r="A90" s="151" t="s">
        <v>319</v>
      </c>
      <c r="B90" s="12"/>
      <c r="C90" s="12"/>
      <c r="D90" s="12"/>
      <c r="E90" s="130" t="s">
        <v>178</v>
      </c>
      <c r="F90" s="130" t="s">
        <v>255</v>
      </c>
      <c r="G90" s="130" t="s">
        <v>188</v>
      </c>
      <c r="H90" s="130" t="s">
        <v>166</v>
      </c>
      <c r="I90" s="130" t="s">
        <v>167</v>
      </c>
      <c r="J90" s="130" t="s">
        <v>169</v>
      </c>
      <c r="K90" s="131" t="s">
        <v>171</v>
      </c>
      <c r="L90" s="84"/>
      <c r="M90" s="84"/>
      <c r="N90" s="84"/>
    </row>
    <row r="91" ht="15.75" customHeight="1" spans="1:16">
      <c r="A91" s="132" t="s">
        <v>320</v>
      </c>
      <c r="B91" s="215" t="s">
        <v>321</v>
      </c>
      <c r="C91" s="215"/>
      <c r="D91" s="215"/>
      <c r="E91" s="135" t="s">
        <v>259</v>
      </c>
      <c r="F91" s="135" t="s">
        <v>259</v>
      </c>
      <c r="G91" s="135" t="s">
        <v>259</v>
      </c>
      <c r="H91" s="135" t="s">
        <v>259</v>
      </c>
      <c r="I91" s="135" t="s">
        <v>259</v>
      </c>
      <c r="J91" s="135" t="s">
        <v>259</v>
      </c>
      <c r="K91" s="136" t="s">
        <v>259</v>
      </c>
      <c r="L91" s="84"/>
      <c r="M91" s="84"/>
      <c r="N91" s="84"/>
    </row>
    <row r="92" ht="15.75" customHeight="1" spans="1:16">
      <c r="A92" s="17" t="s">
        <v>260</v>
      </c>
      <c r="B92" s="18" t="s">
        <v>322</v>
      </c>
      <c r="C92" s="18"/>
      <c r="D92" s="231">
        <f>((1+1/3)/12)/12</f>
        <v>0.00925925925925926</v>
      </c>
      <c r="E92" s="217">
        <f>(E88)*D92</f>
        <v>59.8035780443906</v>
      </c>
      <c r="F92" s="217">
        <f>(F88)*D92</f>
        <v>64.9937064326372</v>
      </c>
      <c r="G92" s="217">
        <f>(G88)*D92</f>
        <v>46.8928367422645</v>
      </c>
      <c r="H92" s="217">
        <f>(H88)*D92</f>
        <v>51.341527930511</v>
      </c>
      <c r="I92" s="217">
        <f>(I88)*D92</f>
        <v>45.485706038432</v>
      </c>
      <c r="J92" s="217">
        <f>(J88)*D92</f>
        <v>45.485706038432</v>
      </c>
      <c r="K92" s="218">
        <f>(K88)*D92</f>
        <v>40.377122053916</v>
      </c>
      <c r="L92" s="84"/>
      <c r="M92" s="84"/>
      <c r="N92" s="84"/>
    </row>
    <row r="93" ht="15.75" customHeight="1" spans="1:16">
      <c r="A93" s="17" t="s">
        <v>262</v>
      </c>
      <c r="B93" s="18" t="s">
        <v>323</v>
      </c>
      <c r="C93" s="18"/>
      <c r="D93" s="231">
        <f>((2.96/30)/12)</f>
        <v>0.00822222222222222</v>
      </c>
      <c r="E93" s="217">
        <f>(E88)*D93</f>
        <v>53.1055773034189</v>
      </c>
      <c r="F93" s="217">
        <f>(F88)*D93</f>
        <v>57.7144113121818</v>
      </c>
      <c r="G93" s="217">
        <f>(G88)*D93</f>
        <v>41.6408390271308</v>
      </c>
      <c r="H93" s="217">
        <f>(H88)*D93</f>
        <v>45.5912768022938</v>
      </c>
      <c r="I93" s="217">
        <f>(I88)*D93</f>
        <v>40.3913069621276</v>
      </c>
      <c r="J93" s="217">
        <f>(J88)*D93</f>
        <v>40.3913069621276</v>
      </c>
      <c r="K93" s="218">
        <f>(K88)*D93</f>
        <v>35.8548843838774</v>
      </c>
      <c r="L93" s="84"/>
      <c r="M93" s="84"/>
      <c r="N93" s="84"/>
    </row>
    <row r="94" ht="15.75" customHeight="1" spans="1:16">
      <c r="A94" s="17" t="s">
        <v>264</v>
      </c>
      <c r="B94" s="18" t="s">
        <v>324</v>
      </c>
      <c r="C94" s="18"/>
      <c r="D94" s="232">
        <f>((5/30)/12)*1.5%</f>
        <v>0.000208333333333333</v>
      </c>
      <c r="E94" s="217">
        <f>E88*D94</f>
        <v>1.34558050599879</v>
      </c>
      <c r="F94" s="217">
        <f>F85*D94</f>
        <v>0.0439277206046893</v>
      </c>
      <c r="G94" s="217">
        <f>G85*D94</f>
        <v>0.0316937676559573</v>
      </c>
      <c r="H94" s="217">
        <f>H85*D94</f>
        <v>0.0347005336076173</v>
      </c>
      <c r="I94" s="217">
        <f>I85*D94</f>
        <v>0.0307427210422933</v>
      </c>
      <c r="J94" s="217">
        <f>J85*D94</f>
        <v>0.0307427210422933</v>
      </c>
      <c r="K94" s="218">
        <f>K85*D94</f>
        <v>0.0272899490390533</v>
      </c>
      <c r="L94" s="84"/>
      <c r="M94" s="84"/>
      <c r="N94" s="84"/>
    </row>
    <row r="95" ht="15.75" customHeight="1" spans="1:16">
      <c r="A95" s="17" t="s">
        <v>266</v>
      </c>
      <c r="B95" s="18" t="s">
        <v>325</v>
      </c>
      <c r="C95" s="18"/>
      <c r="D95" s="221">
        <f>((15/30)/12)*0.78%</f>
        <v>0.000325</v>
      </c>
      <c r="E95" s="217">
        <f>E88*D95</f>
        <v>2.09910558935811</v>
      </c>
      <c r="F95" s="217">
        <f>F88*D95</f>
        <v>2.28127909578557</v>
      </c>
      <c r="G95" s="217">
        <f>G88*D95</f>
        <v>1.64593856965348</v>
      </c>
      <c r="H95" s="217">
        <f>H88*D95</f>
        <v>1.80208763036094</v>
      </c>
      <c r="I95" s="217">
        <f>I88*D95</f>
        <v>1.59654828194896</v>
      </c>
      <c r="J95" s="217">
        <f>J88*D95</f>
        <v>1.59654828194896</v>
      </c>
      <c r="K95" s="218">
        <f>K88*D95</f>
        <v>1.41723698409245</v>
      </c>
      <c r="L95" s="84"/>
      <c r="M95" s="84"/>
      <c r="N95" s="84"/>
    </row>
    <row r="96" ht="15.75" customHeight="1" spans="1:16">
      <c r="A96" s="17" t="s">
        <v>268</v>
      </c>
      <c r="B96" s="18" t="s">
        <v>326</v>
      </c>
      <c r="C96" s="18"/>
      <c r="D96" s="233">
        <f>((4/12))/12*0.675%</f>
        <v>0.0001875</v>
      </c>
      <c r="E96" s="217">
        <f>E88*D96</f>
        <v>1.21102245539891</v>
      </c>
      <c r="F96" s="217">
        <f>F88*D96</f>
        <v>1.3161225552609</v>
      </c>
      <c r="G96" s="217">
        <f>G88*D96</f>
        <v>0.949579944030855</v>
      </c>
      <c r="H96" s="217">
        <f>H88*D96</f>
        <v>1.03966594059285</v>
      </c>
      <c r="I96" s="217">
        <f>I88*D96</f>
        <v>0.921085547278248</v>
      </c>
      <c r="J96" s="217">
        <f>J88*D96</f>
        <v>0.921085547278248</v>
      </c>
      <c r="K96" s="218">
        <f>K88*D96</f>
        <v>0.817636721591799</v>
      </c>
      <c r="L96" s="84"/>
      <c r="M96" s="84"/>
      <c r="N96" s="84"/>
    </row>
    <row r="97" ht="15.75" customHeight="1" spans="1:16">
      <c r="A97" s="17" t="s">
        <v>288</v>
      </c>
      <c r="B97" s="18" t="s">
        <v>327</v>
      </c>
      <c r="C97" s="18"/>
      <c r="D97" s="123"/>
      <c r="E97" s="234"/>
      <c r="F97" s="235"/>
      <c r="G97" s="235"/>
      <c r="H97" s="235"/>
      <c r="I97" s="235"/>
      <c r="J97" s="235"/>
      <c r="K97" s="236"/>
      <c r="L97" s="84"/>
      <c r="M97" s="84"/>
      <c r="N97" s="84"/>
    </row>
    <row r="98" ht="15.75" customHeight="1" spans="1:16">
      <c r="A98" s="124"/>
      <c r="B98" s="224" t="s">
        <v>173</v>
      </c>
      <c r="C98" s="224"/>
      <c r="D98" s="224"/>
      <c r="E98" s="161">
        <f t="shared" ref="E98:I98" si="32">SUM(E92:E97)</f>
        <v>117.564863898565</v>
      </c>
      <c r="F98" s="161">
        <f t="shared" si="32"/>
        <v>126.34944711647</v>
      </c>
      <c r="G98" s="161">
        <f t="shared" si="32"/>
        <v>91.1608880507356</v>
      </c>
      <c r="H98" s="161">
        <f t="shared" si="32"/>
        <v>99.8092588373663</v>
      </c>
      <c r="I98" s="161">
        <f t="shared" si="32"/>
        <v>88.4253895508291</v>
      </c>
      <c r="J98" s="161">
        <f t="shared" ref="J98:K98" si="33">SUM(J92:J97)</f>
        <v>88.4253895508291</v>
      </c>
      <c r="K98" s="162">
        <f t="shared" si="33"/>
        <v>78.4941700925167</v>
      </c>
      <c r="L98" s="84"/>
      <c r="M98" s="84"/>
      <c r="N98" s="84"/>
    </row>
    <row r="99" ht="15.75" customHeight="1" spans="1:16">
      <c r="A99" s="3"/>
      <c r="B99" s="3"/>
      <c r="C99" s="129"/>
      <c r="D99" s="3"/>
      <c r="E99" s="3"/>
      <c r="F99" s="10"/>
      <c r="G99" s="84"/>
      <c r="H99" s="84"/>
      <c r="I99" s="84"/>
      <c r="J99" s="84"/>
      <c r="K99" s="84"/>
      <c r="L99" s="84"/>
      <c r="M99" s="84"/>
      <c r="N99" s="84"/>
      <c r="O99" s="84"/>
      <c r="P99" s="84"/>
    </row>
    <row r="100" ht="15.75" customHeight="1" spans="1:16">
      <c r="A100" s="3"/>
      <c r="B100" s="3"/>
      <c r="C100" s="129"/>
      <c r="D100" s="3"/>
      <c r="E100" s="3"/>
      <c r="F100" s="10"/>
      <c r="G100" s="84"/>
      <c r="H100" s="84"/>
      <c r="I100" s="84"/>
      <c r="J100" s="84"/>
      <c r="K100" s="84"/>
      <c r="L100" s="84"/>
      <c r="M100" s="84"/>
      <c r="N100" s="84"/>
      <c r="O100" s="84"/>
      <c r="P100" s="84"/>
    </row>
    <row r="101" ht="87" customHeight="1" spans="1:16">
      <c r="A101" s="151" t="s">
        <v>328</v>
      </c>
      <c r="B101" s="12"/>
      <c r="C101" s="12"/>
      <c r="D101" s="12"/>
      <c r="E101" s="130" t="s">
        <v>178</v>
      </c>
      <c r="F101" s="130" t="s">
        <v>255</v>
      </c>
      <c r="G101" s="130" t="s">
        <v>188</v>
      </c>
      <c r="H101" s="130" t="s">
        <v>166</v>
      </c>
      <c r="I101" s="130" t="s">
        <v>167</v>
      </c>
      <c r="J101" s="130" t="s">
        <v>169</v>
      </c>
      <c r="K101" s="131" t="s">
        <v>171</v>
      </c>
      <c r="L101" s="84"/>
      <c r="M101" s="84"/>
      <c r="N101" s="84"/>
    </row>
    <row r="102" ht="15.75" customHeight="1" spans="1:16">
      <c r="A102" s="237">
        <v>4</v>
      </c>
      <c r="B102" s="133" t="s">
        <v>329</v>
      </c>
      <c r="C102" s="133"/>
      <c r="D102" s="134"/>
      <c r="E102" s="135" t="s">
        <v>259</v>
      </c>
      <c r="F102" s="135" t="s">
        <v>259</v>
      </c>
      <c r="G102" s="135" t="s">
        <v>259</v>
      </c>
      <c r="H102" s="135" t="s">
        <v>259</v>
      </c>
      <c r="I102" s="135" t="s">
        <v>259</v>
      </c>
      <c r="J102" s="135" t="s">
        <v>259</v>
      </c>
      <c r="K102" s="136" t="s">
        <v>259</v>
      </c>
      <c r="L102" s="84"/>
      <c r="M102" s="84"/>
      <c r="N102" s="84"/>
    </row>
    <row r="103" ht="15.75" customHeight="1" spans="1:16">
      <c r="A103" s="204" t="s">
        <v>320</v>
      </c>
      <c r="B103" s="138" t="s">
        <v>330</v>
      </c>
      <c r="C103" s="138"/>
      <c r="D103" s="134"/>
      <c r="E103" s="205">
        <f t="shared" ref="E103:I103" si="34">E98</f>
        <v>117.564863898565</v>
      </c>
      <c r="F103" s="205">
        <f t="shared" si="34"/>
        <v>126.34944711647</v>
      </c>
      <c r="G103" s="205">
        <f t="shared" si="34"/>
        <v>91.1608880507356</v>
      </c>
      <c r="H103" s="205">
        <f t="shared" si="34"/>
        <v>99.8092588373663</v>
      </c>
      <c r="I103" s="205">
        <f t="shared" si="34"/>
        <v>88.4253895508291</v>
      </c>
      <c r="J103" s="205">
        <f t="shared" ref="J103:K103" si="35">J98</f>
        <v>88.4253895508291</v>
      </c>
      <c r="K103" s="206">
        <f t="shared" si="35"/>
        <v>78.4941700925167</v>
      </c>
      <c r="L103" s="84"/>
      <c r="M103" s="84"/>
      <c r="N103" s="84"/>
    </row>
    <row r="104" ht="15.75" customHeight="1" spans="1:16">
      <c r="A104" s="204" t="s">
        <v>331</v>
      </c>
      <c r="B104" s="138" t="s">
        <v>332</v>
      </c>
      <c r="C104" s="138"/>
      <c r="D104" s="134"/>
      <c r="E104" s="205">
        <v>0</v>
      </c>
      <c r="F104" s="205">
        <v>0</v>
      </c>
      <c r="G104" s="205">
        <v>0</v>
      </c>
      <c r="H104" s="205">
        <v>0</v>
      </c>
      <c r="I104" s="205">
        <v>0</v>
      </c>
      <c r="J104" s="205">
        <v>0</v>
      </c>
      <c r="K104" s="206">
        <v>0</v>
      </c>
      <c r="L104" s="84"/>
      <c r="M104" s="84"/>
      <c r="N104" s="84"/>
    </row>
    <row r="105" ht="15.75" customHeight="1" spans="1:16">
      <c r="A105" s="124"/>
      <c r="B105" s="145" t="s">
        <v>275</v>
      </c>
      <c r="C105" s="145"/>
      <c r="D105" s="29"/>
      <c r="E105" s="146">
        <f t="shared" ref="E105:I105" si="36">SUM(E103:E104)</f>
        <v>117.564863898565</v>
      </c>
      <c r="F105" s="146">
        <f t="shared" si="36"/>
        <v>126.34944711647</v>
      </c>
      <c r="G105" s="146">
        <f t="shared" si="36"/>
        <v>91.1608880507356</v>
      </c>
      <c r="H105" s="146">
        <f t="shared" si="36"/>
        <v>99.8092588373663</v>
      </c>
      <c r="I105" s="146">
        <f t="shared" si="36"/>
        <v>88.4253895508291</v>
      </c>
      <c r="J105" s="146">
        <f t="shared" ref="J105:K105" si="37">SUM(J103:J104)</f>
        <v>88.4253895508291</v>
      </c>
      <c r="K105" s="147">
        <f t="shared" si="37"/>
        <v>78.4941700925167</v>
      </c>
      <c r="L105" s="84"/>
      <c r="M105" s="84"/>
      <c r="N105" s="84"/>
    </row>
    <row r="106" ht="15.75" customHeight="1" spans="1:16">
      <c r="A106" s="3"/>
      <c r="B106" s="3"/>
      <c r="C106" s="129"/>
      <c r="D106" s="3"/>
      <c r="E106" s="3"/>
      <c r="F106" s="3"/>
      <c r="G106" s="84"/>
      <c r="H106" s="84"/>
      <c r="I106" s="84"/>
      <c r="J106" s="84"/>
      <c r="K106" s="84"/>
      <c r="L106" s="84"/>
      <c r="M106" s="84"/>
      <c r="N106" s="84"/>
      <c r="O106" s="84"/>
      <c r="P106" s="84"/>
    </row>
    <row r="107" ht="81.75" customHeight="1" spans="1:16">
      <c r="A107" s="151" t="s">
        <v>333</v>
      </c>
      <c r="B107" s="12"/>
      <c r="C107" s="12"/>
      <c r="D107" s="12"/>
      <c r="E107" s="130" t="s">
        <v>178</v>
      </c>
      <c r="F107" s="130" t="s">
        <v>255</v>
      </c>
      <c r="G107" s="130" t="s">
        <v>188</v>
      </c>
      <c r="H107" s="130" t="s">
        <v>166</v>
      </c>
      <c r="I107" s="130" t="s">
        <v>167</v>
      </c>
      <c r="J107" s="130" t="s">
        <v>169</v>
      </c>
      <c r="K107" s="131" t="s">
        <v>171</v>
      </c>
      <c r="L107" s="84"/>
      <c r="M107" s="84"/>
      <c r="N107" s="84"/>
    </row>
    <row r="108" ht="15.75" customHeight="1" spans="1:16">
      <c r="A108" s="214">
        <v>5</v>
      </c>
      <c r="B108" s="133" t="s">
        <v>334</v>
      </c>
      <c r="C108" s="133"/>
      <c r="D108" s="134"/>
      <c r="E108" s="135" t="s">
        <v>259</v>
      </c>
      <c r="F108" s="135" t="s">
        <v>259</v>
      </c>
      <c r="G108" s="135" t="s">
        <v>259</v>
      </c>
      <c r="H108" s="135" t="s">
        <v>259</v>
      </c>
      <c r="I108" s="135" t="s">
        <v>259</v>
      </c>
      <c r="J108" s="135" t="s">
        <v>259</v>
      </c>
      <c r="K108" s="136" t="s">
        <v>259</v>
      </c>
      <c r="L108" s="84"/>
      <c r="M108" s="84"/>
      <c r="N108" s="84"/>
    </row>
    <row r="109" ht="15.75" customHeight="1" spans="1:16">
      <c r="A109" s="17" t="s">
        <v>260</v>
      </c>
      <c r="B109" s="138" t="s">
        <v>335</v>
      </c>
      <c r="C109" s="138"/>
      <c r="D109" s="134"/>
      <c r="E109" s="238">
        <f>'Anexo III-B Uniformes'!E42</f>
        <v>12.1975</v>
      </c>
      <c r="F109" s="238">
        <f>'Anexo III-B Uniformes'!E42</f>
        <v>12.1975</v>
      </c>
      <c r="G109" s="238">
        <f>'Anexo III-B Uniformes'!E22</f>
        <v>101.449166666667</v>
      </c>
      <c r="H109" s="238">
        <f>'Anexo III-B Uniformes'!E22</f>
        <v>101.449166666667</v>
      </c>
      <c r="I109" s="238">
        <f>'Anexo III-B Uniformes'!E42</f>
        <v>12.1975</v>
      </c>
      <c r="J109" s="238">
        <f>'Anexo III-B Uniformes'!E42</f>
        <v>12.1975</v>
      </c>
      <c r="K109" s="239">
        <f>'Anexo III-B Uniformes'!E34</f>
        <v>42.0208333333333</v>
      </c>
      <c r="L109" s="84"/>
      <c r="M109" s="84"/>
      <c r="N109" s="84"/>
    </row>
    <row r="110" ht="26.25" customHeight="1" spans="1:16">
      <c r="A110" s="17" t="s">
        <v>262</v>
      </c>
      <c r="B110" s="18" t="s">
        <v>336</v>
      </c>
      <c r="C110" s="18"/>
      <c r="D110" s="134"/>
      <c r="E110" s="238"/>
      <c r="F110" s="238"/>
      <c r="G110" s="238"/>
      <c r="H110" s="238"/>
      <c r="I110" s="238"/>
      <c r="J110" s="238"/>
      <c r="K110" s="239"/>
      <c r="L110" s="84"/>
      <c r="M110" s="84"/>
      <c r="N110" s="84"/>
    </row>
    <row r="111" ht="15.75" customHeight="1" spans="1:16">
      <c r="A111" s="17" t="s">
        <v>264</v>
      </c>
      <c r="B111" s="138" t="s">
        <v>337</v>
      </c>
      <c r="C111" s="138"/>
      <c r="D111" s="134"/>
      <c r="E111" s="240"/>
      <c r="F111" s="240">
        <f>'Anexo III-A Equip.'!F11</f>
        <v>67.7691666666667</v>
      </c>
      <c r="G111" s="240"/>
      <c r="H111" s="240"/>
      <c r="I111" s="240"/>
      <c r="J111" s="240"/>
      <c r="K111" s="241"/>
      <c r="L111" s="84"/>
      <c r="M111" s="84"/>
      <c r="N111" s="84"/>
    </row>
    <row r="112" ht="15.75" customHeight="1" spans="1:16">
      <c r="A112" s="17" t="s">
        <v>266</v>
      </c>
      <c r="B112" s="138" t="s">
        <v>338</v>
      </c>
      <c r="C112" s="138"/>
      <c r="D112" s="134"/>
      <c r="E112" s="242"/>
      <c r="F112" s="242"/>
      <c r="G112" s="242"/>
      <c r="H112" s="242"/>
      <c r="I112" s="242"/>
      <c r="J112" s="242"/>
      <c r="K112" s="243"/>
      <c r="L112" s="84"/>
      <c r="M112" s="84"/>
      <c r="N112" s="84"/>
    </row>
    <row r="113" ht="15.75" customHeight="1" spans="1:16">
      <c r="A113" s="244"/>
      <c r="B113" s="145" t="s">
        <v>339</v>
      </c>
      <c r="C113" s="145"/>
      <c r="D113" s="29"/>
      <c r="E113" s="245">
        <f t="shared" ref="E113:I113" si="38">SUM(E109:E112)</f>
        <v>12.1975</v>
      </c>
      <c r="F113" s="245">
        <f t="shared" si="38"/>
        <v>79.9666666666667</v>
      </c>
      <c r="G113" s="245">
        <f t="shared" si="38"/>
        <v>101.449166666667</v>
      </c>
      <c r="H113" s="245">
        <f t="shared" si="38"/>
        <v>101.449166666667</v>
      </c>
      <c r="I113" s="245">
        <f t="shared" si="38"/>
        <v>12.1975</v>
      </c>
      <c r="J113" s="245">
        <f t="shared" ref="J113:K113" si="39">SUM(J109:J112)</f>
        <v>12.1975</v>
      </c>
      <c r="K113" s="246">
        <f t="shared" si="39"/>
        <v>42.0208333333333</v>
      </c>
      <c r="L113" s="84"/>
      <c r="M113" s="84"/>
      <c r="N113" s="84"/>
    </row>
    <row r="114" ht="15.75" customHeight="1" spans="1:16">
      <c r="A114" s="247"/>
      <c r="B114" s="148"/>
      <c r="C114" s="148"/>
      <c r="D114" s="91"/>
      <c r="E114" s="248"/>
      <c r="F114" s="248"/>
      <c r="G114" s="248"/>
      <c r="H114" s="248"/>
      <c r="I114" s="248"/>
      <c r="J114" s="84"/>
      <c r="K114" s="84"/>
      <c r="L114" s="84"/>
      <c r="M114" s="84"/>
      <c r="N114" s="84"/>
    </row>
    <row r="115" ht="15.75" customHeight="1" spans="1:16">
      <c r="A115" s="247"/>
      <c r="B115" s="209" t="s">
        <v>340</v>
      </c>
      <c r="C115" s="209"/>
      <c r="D115" s="209"/>
      <c r="E115" s="249">
        <f>E113+E105+E88</f>
        <v>6588.54879269275</v>
      </c>
      <c r="F115" s="249">
        <f>F113+F105+F88</f>
        <v>7225.63640850796</v>
      </c>
      <c r="G115" s="249">
        <f t="shared" ref="G115:K115" si="40">G113+G105+G88</f>
        <v>5257.03642288196</v>
      </c>
      <c r="H115" s="249">
        <f t="shared" si="40"/>
        <v>5746.14344199923</v>
      </c>
      <c r="I115" s="249">
        <f t="shared" si="40"/>
        <v>5013.07914170149</v>
      </c>
      <c r="J115" s="249">
        <f t="shared" si="40"/>
        <v>5013.07914170149</v>
      </c>
      <c r="K115" s="249">
        <f t="shared" si="40"/>
        <v>4481.24418524878</v>
      </c>
      <c r="L115" s="84"/>
      <c r="M115" s="84"/>
      <c r="N115" s="84"/>
    </row>
    <row r="116" ht="15.75" customHeight="1" spans="1:16">
      <c r="A116" s="247"/>
      <c r="B116" s="89"/>
      <c r="C116" s="89"/>
      <c r="D116" s="250"/>
      <c r="E116" s="250"/>
      <c r="F116" s="3"/>
      <c r="G116" s="84"/>
      <c r="H116" s="84"/>
      <c r="I116" s="84"/>
      <c r="J116" s="84"/>
      <c r="K116" s="84"/>
      <c r="L116" s="84"/>
      <c r="M116" s="84"/>
      <c r="N116" s="84"/>
      <c r="O116" s="84"/>
      <c r="P116" s="84"/>
    </row>
    <row r="117" ht="85.5" customHeight="1" spans="1:16">
      <c r="A117" s="251" t="s">
        <v>341</v>
      </c>
      <c r="B117" s="252"/>
      <c r="C117" s="252"/>
      <c r="D117" s="253"/>
      <c r="E117" s="130" t="s">
        <v>178</v>
      </c>
      <c r="F117" s="130" t="s">
        <v>255</v>
      </c>
      <c r="G117" s="130" t="s">
        <v>188</v>
      </c>
      <c r="H117" s="130" t="s">
        <v>166</v>
      </c>
      <c r="I117" s="130" t="s">
        <v>167</v>
      </c>
      <c r="J117" s="130" t="s">
        <v>169</v>
      </c>
      <c r="K117" s="131" t="s">
        <v>171</v>
      </c>
      <c r="L117" s="84"/>
      <c r="M117" s="84"/>
      <c r="N117" s="84"/>
    </row>
    <row r="118" ht="15.75" customHeight="1" spans="1:16">
      <c r="A118" s="214">
        <v>6</v>
      </c>
      <c r="B118" s="215" t="s">
        <v>342</v>
      </c>
      <c r="C118" s="215"/>
      <c r="D118" s="184" t="s">
        <v>282</v>
      </c>
      <c r="E118" s="135" t="s">
        <v>259</v>
      </c>
      <c r="F118" s="135" t="s">
        <v>259</v>
      </c>
      <c r="G118" s="135" t="s">
        <v>259</v>
      </c>
      <c r="H118" s="135" t="s">
        <v>259</v>
      </c>
      <c r="I118" s="135" t="s">
        <v>259</v>
      </c>
      <c r="J118" s="135" t="s">
        <v>259</v>
      </c>
      <c r="K118" s="136" t="s">
        <v>259</v>
      </c>
      <c r="L118" s="84"/>
      <c r="M118" s="84"/>
      <c r="N118" s="84"/>
    </row>
    <row r="119" ht="15.75" customHeight="1" spans="1:16">
      <c r="A119" s="17" t="s">
        <v>260</v>
      </c>
      <c r="B119" s="18" t="s">
        <v>343</v>
      </c>
      <c r="C119" s="18"/>
      <c r="D119" s="254">
        <v>0.0481</v>
      </c>
      <c r="E119" s="205">
        <f>E115*D119</f>
        <v>316.909196928521</v>
      </c>
      <c r="F119" s="205">
        <f>F115*D119</f>
        <v>347.553111249233</v>
      </c>
      <c r="G119" s="205">
        <f>G115*D119</f>
        <v>252.863451940622</v>
      </c>
      <c r="H119" s="205">
        <f>H115*D119</f>
        <v>276.389499560163</v>
      </c>
      <c r="I119" s="205">
        <f>I115*D119</f>
        <v>241.129106715841</v>
      </c>
      <c r="J119" s="205">
        <f>J115*D119</f>
        <v>241.129106715841</v>
      </c>
      <c r="K119" s="206">
        <f>K115*D119</f>
        <v>215.547845310466</v>
      </c>
      <c r="L119" s="84"/>
      <c r="M119" s="84"/>
      <c r="N119" s="84"/>
    </row>
    <row r="120" ht="15.75" customHeight="1" spans="1:16">
      <c r="A120" s="17" t="s">
        <v>262</v>
      </c>
      <c r="B120" s="18" t="s">
        <v>344</v>
      </c>
      <c r="C120" s="18"/>
      <c r="D120" s="254">
        <v>0.0414</v>
      </c>
      <c r="E120" s="205">
        <f>(E115+E119)*D120</f>
        <v>285.885960770321</v>
      </c>
      <c r="F120" s="205">
        <f>(F115+F119)*D120</f>
        <v>313.530046117948</v>
      </c>
      <c r="G120" s="205">
        <f>(G115+G119)*D120</f>
        <v>228.109854817655</v>
      </c>
      <c r="H120" s="205">
        <f>(H115+H119)*D120</f>
        <v>249.332863780559</v>
      </c>
      <c r="I120" s="205">
        <f>(I115+I119)*D120</f>
        <v>217.524221484477</v>
      </c>
      <c r="J120" s="205">
        <f>(J115+J119)*D120</f>
        <v>217.524221484477</v>
      </c>
      <c r="K120" s="206">
        <f>(K115+K119)*D120</f>
        <v>194.447190065153</v>
      </c>
      <c r="L120" s="84"/>
      <c r="M120" s="84"/>
      <c r="N120" s="84"/>
    </row>
    <row r="121" ht="15.75" customHeight="1" spans="1:16">
      <c r="A121" s="17"/>
      <c r="B121" s="71" t="s">
        <v>345</v>
      </c>
      <c r="C121" s="255" t="s">
        <v>346</v>
      </c>
      <c r="D121" s="255"/>
      <c r="E121" s="256">
        <f>E115+E119+E120</f>
        <v>7191.3439503916</v>
      </c>
      <c r="F121" s="256">
        <f>F115+F119+F120</f>
        <v>7886.71956587514</v>
      </c>
      <c r="G121" s="256">
        <f t="shared" ref="G121:I121" si="41">G115+G119+G120</f>
        <v>5738.00972964024</v>
      </c>
      <c r="H121" s="256">
        <f t="shared" si="41"/>
        <v>6271.86580533995</v>
      </c>
      <c r="I121" s="256">
        <f t="shared" si="41"/>
        <v>5471.73246990181</v>
      </c>
      <c r="J121" s="256">
        <f t="shared" ref="J121:K121" si="42">J115+J119+J120</f>
        <v>5471.73246990181</v>
      </c>
      <c r="K121" s="257">
        <f t="shared" si="42"/>
        <v>4891.2392206244</v>
      </c>
      <c r="L121" s="84"/>
      <c r="M121" s="84"/>
      <c r="N121" s="84"/>
    </row>
    <row r="122" ht="15.75" customHeight="1" spans="1:16">
      <c r="A122" s="17"/>
      <c r="B122" s="71"/>
      <c r="C122" s="258">
        <f>9.25+5</f>
        <v>14.25</v>
      </c>
      <c r="D122" s="259">
        <f>+(100-C122)/100</f>
        <v>0.8575</v>
      </c>
      <c r="E122" s="260">
        <f>E121/D122</f>
        <v>8386.40693923218</v>
      </c>
      <c r="F122" s="260">
        <f>F121/D122</f>
        <v>9197.34060160366</v>
      </c>
      <c r="G122" s="260">
        <f>G121/D122</f>
        <v>6691.55653602361</v>
      </c>
      <c r="H122" s="260">
        <f>H121/D122</f>
        <v>7314.12921905533</v>
      </c>
      <c r="I122" s="260">
        <f>I121/D122</f>
        <v>6381.02911941901</v>
      </c>
      <c r="J122" s="260">
        <f>J121/D122</f>
        <v>6381.02911941901</v>
      </c>
      <c r="K122" s="261">
        <f>K121/D122</f>
        <v>5704.06906195265</v>
      </c>
      <c r="L122" s="84"/>
      <c r="M122" s="84"/>
      <c r="N122" s="84"/>
    </row>
    <row r="123" ht="15.75" customHeight="1" spans="1:16">
      <c r="A123" s="17" t="s">
        <v>264</v>
      </c>
      <c r="B123" s="18" t="s">
        <v>347</v>
      </c>
      <c r="C123" s="18"/>
      <c r="D123" s="262"/>
      <c r="E123" s="156"/>
      <c r="F123" s="156"/>
      <c r="G123" s="156"/>
      <c r="H123" s="156"/>
      <c r="I123" s="156"/>
      <c r="J123" s="156"/>
      <c r="K123" s="157"/>
      <c r="L123" s="84"/>
      <c r="M123" s="84"/>
      <c r="N123" s="84"/>
    </row>
    <row r="124" ht="15.75" customHeight="1" spans="1:16">
      <c r="A124" s="17"/>
      <c r="B124" s="18" t="s">
        <v>348</v>
      </c>
      <c r="C124" s="18"/>
      <c r="D124" s="254">
        <v>0.0925</v>
      </c>
      <c r="E124" s="205">
        <f>E122*D124</f>
        <v>775.742641878977</v>
      </c>
      <c r="F124" s="205">
        <f>F122*D124</f>
        <v>850.754005648338</v>
      </c>
      <c r="G124" s="205">
        <f>G122*D124</f>
        <v>618.968979582183</v>
      </c>
      <c r="H124" s="205">
        <f>H122*D124</f>
        <v>676.556952762618</v>
      </c>
      <c r="I124" s="205">
        <f>I122*D124</f>
        <v>590.245193546259</v>
      </c>
      <c r="J124" s="205">
        <f>J122*D124</f>
        <v>590.245193546259</v>
      </c>
      <c r="K124" s="206">
        <f>K122*D124</f>
        <v>527.62638823062</v>
      </c>
      <c r="L124" s="84"/>
      <c r="M124" s="84"/>
      <c r="N124" s="84"/>
    </row>
    <row r="125" ht="15.75" customHeight="1" spans="1:16">
      <c r="A125" s="17"/>
      <c r="B125" s="18" t="s">
        <v>349</v>
      </c>
      <c r="C125" s="18"/>
      <c r="D125" s="262"/>
      <c r="E125" s="205"/>
      <c r="F125" s="205"/>
      <c r="G125" s="205"/>
      <c r="H125" s="205"/>
      <c r="I125" s="205"/>
      <c r="J125" s="205"/>
      <c r="K125" s="206"/>
      <c r="L125" s="84"/>
      <c r="M125" s="84"/>
      <c r="N125" s="84"/>
    </row>
    <row r="126" ht="15.75" customHeight="1" spans="1:16">
      <c r="A126" s="17"/>
      <c r="B126" s="18" t="s">
        <v>350</v>
      </c>
      <c r="C126" s="18"/>
      <c r="D126" s="263">
        <v>0.05</v>
      </c>
      <c r="E126" s="205">
        <f>E122*D126</f>
        <v>419.320346961609</v>
      </c>
      <c r="F126" s="205">
        <f>F122*D126</f>
        <v>459.867030080183</v>
      </c>
      <c r="G126" s="205">
        <f>G122*D126</f>
        <v>334.57782680118</v>
      </c>
      <c r="H126" s="205">
        <f>H122*D126</f>
        <v>365.706460952767</v>
      </c>
      <c r="I126" s="205">
        <f>I122*D126</f>
        <v>319.051455970951</v>
      </c>
      <c r="J126" s="205">
        <f>J122*D126</f>
        <v>319.051455970951</v>
      </c>
      <c r="K126" s="206">
        <f>K122*D126</f>
        <v>285.203453097633</v>
      </c>
      <c r="L126" s="84"/>
      <c r="M126" s="84"/>
      <c r="N126" s="84"/>
    </row>
    <row r="127" ht="15.75" customHeight="1" spans="1:16">
      <c r="A127" s="17"/>
      <c r="B127" s="18" t="s">
        <v>351</v>
      </c>
      <c r="C127" s="18"/>
      <c r="D127" s="262"/>
      <c r="E127" s="141"/>
      <c r="F127" s="141"/>
      <c r="G127" s="141"/>
      <c r="H127" s="141"/>
      <c r="I127" s="141"/>
      <c r="J127" s="141"/>
      <c r="K127" s="142"/>
      <c r="L127" s="84"/>
      <c r="M127" s="84"/>
      <c r="N127" s="84"/>
    </row>
    <row r="128" ht="15.75" customHeight="1" spans="1:16">
      <c r="A128" s="264"/>
      <c r="B128" s="224" t="s">
        <v>173</v>
      </c>
      <c r="C128" s="224"/>
      <c r="D128" s="265">
        <f>D119+D120+D124+D126</f>
        <v>0.232</v>
      </c>
      <c r="E128" s="161">
        <f>E119+E120+E124+E126</f>
        <v>1797.85814653943</v>
      </c>
      <c r="F128" s="161">
        <f>F119+F120+F124+F126</f>
        <v>1971.7041930957</v>
      </c>
      <c r="G128" s="161">
        <f t="shared" ref="G128:I128" si="43">G119+G120+G124+G126</f>
        <v>1434.52011314164</v>
      </c>
      <c r="H128" s="161">
        <f t="shared" si="43"/>
        <v>1567.98577705611</v>
      </c>
      <c r="I128" s="161">
        <f t="shared" si="43"/>
        <v>1367.94997771753</v>
      </c>
      <c r="J128" s="161">
        <f t="shared" ref="J128:K128" si="44">J119+J120+J124+J126</f>
        <v>1367.94997771753</v>
      </c>
      <c r="K128" s="162">
        <f t="shared" si="44"/>
        <v>1222.82487670387</v>
      </c>
      <c r="L128" s="84"/>
      <c r="M128" s="84"/>
      <c r="N128" s="84"/>
    </row>
    <row r="129" ht="15.75" customHeight="1" spans="1:16">
      <c r="A129" s="247"/>
      <c r="B129" s="89"/>
      <c r="C129" s="89"/>
      <c r="D129" s="250"/>
      <c r="E129" s="250"/>
      <c r="F129" s="3"/>
      <c r="G129" s="84"/>
      <c r="H129" s="84"/>
      <c r="I129" s="84"/>
      <c r="J129" s="84"/>
      <c r="K129" s="84"/>
      <c r="L129" s="84"/>
      <c r="M129" s="84"/>
      <c r="N129" s="84"/>
      <c r="O129" s="84"/>
      <c r="P129" s="84"/>
    </row>
    <row r="130" ht="15.75" customHeight="1" spans="1:16">
      <c r="A130" s="3"/>
      <c r="B130" s="3"/>
      <c r="C130" s="129"/>
      <c r="D130" s="3"/>
      <c r="E130" s="3"/>
      <c r="F130" s="3"/>
      <c r="G130" s="84"/>
      <c r="H130" s="84"/>
      <c r="I130" s="84"/>
      <c r="J130" s="84"/>
      <c r="K130" s="84"/>
      <c r="L130" s="84"/>
      <c r="M130" s="84"/>
      <c r="N130" s="84"/>
      <c r="O130" s="84"/>
      <c r="P130" s="84"/>
    </row>
    <row r="131" ht="15.75" customHeight="1" spans="1:16">
      <c r="A131" s="266" t="s">
        <v>352</v>
      </c>
      <c r="B131" s="267"/>
      <c r="C131" s="267"/>
      <c r="D131" s="267"/>
      <c r="E131" s="267"/>
      <c r="F131" s="267"/>
      <c r="G131" s="267"/>
      <c r="H131" s="267"/>
      <c r="I131" s="267"/>
      <c r="J131" s="267"/>
      <c r="K131" s="268"/>
      <c r="L131" s="84"/>
      <c r="M131" s="84"/>
      <c r="N131" s="84"/>
      <c r="O131" s="84"/>
      <c r="P131" s="84"/>
    </row>
    <row r="132" ht="88.5" customHeight="1" spans="1:16">
      <c r="A132" s="116" t="s">
        <v>353</v>
      </c>
      <c r="B132" s="134"/>
      <c r="C132" s="134"/>
      <c r="D132" s="134"/>
      <c r="E132" s="269" t="s">
        <v>178</v>
      </c>
      <c r="F132" s="269" t="s">
        <v>255</v>
      </c>
      <c r="G132" s="269" t="s">
        <v>188</v>
      </c>
      <c r="H132" s="269" t="s">
        <v>166</v>
      </c>
      <c r="I132" s="269" t="s">
        <v>167</v>
      </c>
      <c r="J132" s="269" t="s">
        <v>169</v>
      </c>
      <c r="K132" s="270" t="s">
        <v>171</v>
      </c>
      <c r="L132" s="84"/>
      <c r="M132" s="84"/>
      <c r="N132" s="84"/>
    </row>
    <row r="133" ht="15.75" customHeight="1" spans="1:16">
      <c r="A133" s="119"/>
      <c r="B133" s="215" t="s">
        <v>354</v>
      </c>
      <c r="C133" s="215"/>
      <c r="D133" s="134"/>
      <c r="E133" s="135" t="s">
        <v>259</v>
      </c>
      <c r="F133" s="135" t="s">
        <v>259</v>
      </c>
      <c r="G133" s="135" t="s">
        <v>259</v>
      </c>
      <c r="H133" s="135" t="s">
        <v>259</v>
      </c>
      <c r="I133" s="135" t="s">
        <v>259</v>
      </c>
      <c r="J133" s="135" t="s">
        <v>259</v>
      </c>
      <c r="K133" s="136" t="s">
        <v>259</v>
      </c>
      <c r="L133" s="84"/>
      <c r="M133" s="84"/>
      <c r="N133" s="84"/>
    </row>
    <row r="134" ht="15.75" customHeight="1" spans="1:16">
      <c r="A134" s="119" t="s">
        <v>260</v>
      </c>
      <c r="B134" s="18" t="s">
        <v>355</v>
      </c>
      <c r="C134" s="18"/>
      <c r="D134" s="134"/>
      <c r="E134" s="156">
        <f>E35</f>
        <v>3165.996</v>
      </c>
      <c r="F134" s="156">
        <f>F35</f>
        <v>3443.781</v>
      </c>
      <c r="G134" s="156">
        <f>G35</f>
        <v>2359.824</v>
      </c>
      <c r="H134" s="156">
        <f>H35</f>
        <v>2637.609</v>
      </c>
      <c r="I134" s="156">
        <f>I35</f>
        <v>2271.96</v>
      </c>
      <c r="J134" s="156">
        <f t="shared" ref="J134:K134" si="45">J35</f>
        <v>2271.96</v>
      </c>
      <c r="K134" s="157">
        <f t="shared" si="45"/>
        <v>1952.97</v>
      </c>
      <c r="L134" s="84"/>
      <c r="M134" s="84"/>
      <c r="N134" s="84"/>
    </row>
    <row r="135" ht="15.75" customHeight="1" spans="1:16">
      <c r="A135" s="119" t="s">
        <v>262</v>
      </c>
      <c r="B135" s="18" t="s">
        <v>356</v>
      </c>
      <c r="C135" s="18"/>
      <c r="D135" s="134"/>
      <c r="E135" s="156">
        <f>E74</f>
        <v>2896.9791979544</v>
      </c>
      <c r="F135" s="156">
        <f>F74</f>
        <v>3145.3770907034</v>
      </c>
      <c r="G135" s="156">
        <f t="shared" ref="G135:I135" si="46">G74</f>
        <v>2394.2411483936</v>
      </c>
      <c r="H135" s="156">
        <f t="shared" si="46"/>
        <v>2567.4710411426</v>
      </c>
      <c r="I135" s="156">
        <f t="shared" si="46"/>
        <v>2339.448156344</v>
      </c>
      <c r="J135" s="156">
        <f t="shared" ref="J135:K135" si="47">J74</f>
        <v>2339.448156344</v>
      </c>
      <c r="K135" s="157">
        <f t="shared" si="47"/>
        <v>2140.522355858</v>
      </c>
      <c r="L135" s="84"/>
      <c r="M135" s="84"/>
      <c r="N135" s="84"/>
    </row>
    <row r="136" ht="15.75" customHeight="1" spans="1:16">
      <c r="A136" s="119" t="s">
        <v>264</v>
      </c>
      <c r="B136" s="18" t="s">
        <v>357</v>
      </c>
      <c r="C136" s="18"/>
      <c r="D136" s="134"/>
      <c r="E136" s="156">
        <f>E86</f>
        <v>395.811230839789</v>
      </c>
      <c r="F136" s="156">
        <f>F86</f>
        <v>430.16220402142</v>
      </c>
      <c r="G136" s="156">
        <f t="shared" ref="G136:I136" si="48">G86</f>
        <v>310.361219770962</v>
      </c>
      <c r="H136" s="156">
        <f t="shared" si="48"/>
        <v>339.804975352592</v>
      </c>
      <c r="I136" s="156">
        <f t="shared" si="48"/>
        <v>301.048095806657</v>
      </c>
      <c r="J136" s="156">
        <f t="shared" ref="J136:K136" si="49">J86</f>
        <v>301.048095806657</v>
      </c>
      <c r="K136" s="157">
        <f t="shared" si="49"/>
        <v>267.23682596493</v>
      </c>
      <c r="L136" s="84"/>
      <c r="M136" s="84"/>
      <c r="N136" s="84"/>
    </row>
    <row r="137" ht="15.75" customHeight="1" spans="1:16">
      <c r="A137" s="119" t="s">
        <v>266</v>
      </c>
      <c r="B137" s="18" t="s">
        <v>358</v>
      </c>
      <c r="C137" s="18"/>
      <c r="D137" s="134"/>
      <c r="E137" s="156">
        <f>E105</f>
        <v>117.564863898565</v>
      </c>
      <c r="F137" s="156">
        <f>F105</f>
        <v>126.34944711647</v>
      </c>
      <c r="G137" s="156">
        <f t="shared" ref="G137:I137" si="50">G105</f>
        <v>91.1608880507356</v>
      </c>
      <c r="H137" s="156">
        <f t="shared" si="50"/>
        <v>99.8092588373663</v>
      </c>
      <c r="I137" s="156">
        <f t="shared" si="50"/>
        <v>88.4253895508291</v>
      </c>
      <c r="J137" s="156">
        <f t="shared" ref="J137:K137" si="51">J105</f>
        <v>88.4253895508291</v>
      </c>
      <c r="K137" s="157">
        <f t="shared" si="51"/>
        <v>78.4941700925167</v>
      </c>
      <c r="L137" s="84"/>
      <c r="M137" s="84"/>
      <c r="N137" s="84"/>
    </row>
    <row r="138" ht="15.75" customHeight="1" spans="1:16">
      <c r="A138" s="119" t="s">
        <v>268</v>
      </c>
      <c r="B138" s="18" t="s">
        <v>359</v>
      </c>
      <c r="C138" s="18"/>
      <c r="D138" s="134"/>
      <c r="E138" s="156">
        <f>E113</f>
        <v>12.1975</v>
      </c>
      <c r="F138" s="156">
        <f>F113</f>
        <v>79.9666666666667</v>
      </c>
      <c r="G138" s="156">
        <f t="shared" ref="G138:I138" si="52">G113</f>
        <v>101.449166666667</v>
      </c>
      <c r="H138" s="156">
        <f t="shared" si="52"/>
        <v>101.449166666667</v>
      </c>
      <c r="I138" s="156">
        <f t="shared" si="52"/>
        <v>12.1975</v>
      </c>
      <c r="J138" s="156">
        <f t="shared" ref="J138:K138" si="53">J113</f>
        <v>12.1975</v>
      </c>
      <c r="K138" s="157">
        <f t="shared" si="53"/>
        <v>42.0208333333333</v>
      </c>
      <c r="L138" s="84"/>
      <c r="M138" s="84"/>
      <c r="N138" s="84"/>
    </row>
    <row r="139" ht="15.75" customHeight="1" spans="1:16">
      <c r="A139" s="119"/>
      <c r="B139" s="215" t="s">
        <v>360</v>
      </c>
      <c r="C139" s="215"/>
      <c r="D139" s="134"/>
      <c r="E139" s="271">
        <f t="shared" ref="E139:I139" si="54">SUM(E134:E138)</f>
        <v>6588.54879269275</v>
      </c>
      <c r="F139" s="271">
        <f t="shared" si="54"/>
        <v>7225.63640850796</v>
      </c>
      <c r="G139" s="271">
        <f t="shared" si="54"/>
        <v>5257.03642288196</v>
      </c>
      <c r="H139" s="271">
        <f t="shared" si="54"/>
        <v>5746.14344199923</v>
      </c>
      <c r="I139" s="271">
        <f t="shared" si="54"/>
        <v>5013.07914170149</v>
      </c>
      <c r="J139" s="271">
        <f t="shared" ref="J139:K139" si="55">SUM(J134:J138)</f>
        <v>5013.07914170149</v>
      </c>
      <c r="K139" s="272">
        <f t="shared" si="55"/>
        <v>4481.24418524878</v>
      </c>
      <c r="L139" s="84"/>
      <c r="M139" s="84"/>
      <c r="N139" s="84"/>
    </row>
    <row r="140" ht="15.75" customHeight="1" spans="1:16">
      <c r="A140" s="119" t="s">
        <v>288</v>
      </c>
      <c r="B140" s="18" t="s">
        <v>361</v>
      </c>
      <c r="C140" s="18"/>
      <c r="D140" s="134"/>
      <c r="E140" s="156">
        <f>E128</f>
        <v>1797.85814653943</v>
      </c>
      <c r="F140" s="156">
        <f>F128</f>
        <v>1971.7041930957</v>
      </c>
      <c r="G140" s="156">
        <f t="shared" ref="G140:I140" si="56">G128</f>
        <v>1434.52011314164</v>
      </c>
      <c r="H140" s="156">
        <f t="shared" si="56"/>
        <v>1567.98577705611</v>
      </c>
      <c r="I140" s="156">
        <f t="shared" si="56"/>
        <v>1367.94997771753</v>
      </c>
      <c r="J140" s="156">
        <f t="shared" ref="J140:K140" si="57">J128</f>
        <v>1367.94997771753</v>
      </c>
      <c r="K140" s="157">
        <f t="shared" si="57"/>
        <v>1222.82487670387</v>
      </c>
      <c r="L140" s="84"/>
      <c r="M140" s="84"/>
      <c r="N140" s="84"/>
    </row>
    <row r="141" ht="15.75" customHeight="1" spans="1:16">
      <c r="A141" s="119"/>
      <c r="B141" s="215" t="s">
        <v>362</v>
      </c>
      <c r="C141" s="215"/>
      <c r="D141" s="134"/>
      <c r="E141" s="271">
        <f t="shared" ref="E141" si="58">SUM(E139:E140)</f>
        <v>8386.40693923218</v>
      </c>
      <c r="F141" s="271">
        <f>F139+F140</f>
        <v>9197.34060160366</v>
      </c>
      <c r="G141" s="271">
        <f t="shared" ref="G141:I141" si="59">G139+G140</f>
        <v>6691.55653602361</v>
      </c>
      <c r="H141" s="271">
        <f t="shared" si="59"/>
        <v>7314.12921905533</v>
      </c>
      <c r="I141" s="271">
        <f t="shared" si="59"/>
        <v>6381.02911941901</v>
      </c>
      <c r="J141" s="271">
        <f t="shared" ref="J141:K141" si="60">J139+J140</f>
        <v>6381.02911941901</v>
      </c>
      <c r="K141" s="272">
        <f t="shared" si="60"/>
        <v>5704.06906195265</v>
      </c>
      <c r="L141" s="84"/>
      <c r="M141" s="84"/>
      <c r="N141" s="84"/>
    </row>
    <row r="142" ht="15.75" customHeight="1" spans="1:16">
      <c r="A142" s="124"/>
      <c r="B142" s="224" t="s">
        <v>363</v>
      </c>
      <c r="C142" s="224"/>
      <c r="D142" s="29"/>
      <c r="E142" s="190">
        <f>E141/E134</f>
        <v>2.6489000425876</v>
      </c>
      <c r="F142" s="190">
        <f>F141/F134</f>
        <v>2.67071007175069</v>
      </c>
      <c r="G142" s="190">
        <f t="shared" ref="G142:I142" si="61">G141/G134</f>
        <v>2.83561678160049</v>
      </c>
      <c r="H142" s="190">
        <f t="shared" si="61"/>
        <v>2.77301496129841</v>
      </c>
      <c r="I142" s="190">
        <f t="shared" si="61"/>
        <v>2.8086009962407</v>
      </c>
      <c r="J142" s="190">
        <f t="shared" ref="J142:K142" si="62">J141/J134</f>
        <v>2.8086009962407</v>
      </c>
      <c r="K142" s="273">
        <f t="shared" si="62"/>
        <v>2.92071514767388</v>
      </c>
      <c r="L142" s="84"/>
      <c r="M142" s="84"/>
      <c r="N142" s="84"/>
    </row>
    <row r="143" ht="15.75" customHeight="1" spans="1:16">
      <c r="A143" s="84"/>
      <c r="B143" s="84"/>
      <c r="C143" s="86"/>
      <c r="D143" s="84"/>
      <c r="E143" s="84"/>
      <c r="F143" s="84"/>
      <c r="G143" s="84"/>
      <c r="H143" s="84"/>
      <c r="I143" s="84"/>
      <c r="J143" s="84"/>
      <c r="K143" s="84"/>
      <c r="L143" s="84"/>
      <c r="M143" s="84"/>
      <c r="N143" s="84"/>
      <c r="O143" s="84"/>
      <c r="P143" s="84"/>
    </row>
    <row r="144" ht="15.75" customHeight="1" spans="1:16">
      <c r="A144" s="84"/>
      <c r="B144" s="84"/>
      <c r="C144" s="86"/>
      <c r="D144" s="84"/>
      <c r="E144" s="84"/>
      <c r="F144" s="84"/>
      <c r="G144" s="84"/>
      <c r="H144" s="84"/>
      <c r="I144" s="84"/>
      <c r="J144" s="84"/>
      <c r="K144" s="84"/>
      <c r="L144" s="84"/>
      <c r="M144" s="84"/>
      <c r="N144" s="84"/>
      <c r="O144" s="84"/>
      <c r="P144" s="84"/>
    </row>
    <row r="145" ht="15.75" customHeight="1" spans="1:16">
      <c r="A145" s="84"/>
      <c r="B145" s="84"/>
      <c r="C145" s="86"/>
      <c r="D145" s="84"/>
      <c r="E145" s="84"/>
      <c r="F145" s="84"/>
      <c r="G145" s="84"/>
      <c r="H145" s="84"/>
      <c r="I145" s="84"/>
      <c r="J145" s="84"/>
      <c r="K145" s="84"/>
      <c r="L145" s="84"/>
      <c r="M145" s="84"/>
      <c r="N145" s="84"/>
      <c r="O145" s="84"/>
      <c r="P145" s="84"/>
    </row>
    <row r="146" ht="15.75" customHeight="1" spans="1:16">
      <c r="A146" s="84"/>
      <c r="B146" s="84"/>
      <c r="C146" s="86"/>
      <c r="D146" s="84"/>
      <c r="E146" s="84"/>
      <c r="F146" s="84"/>
      <c r="G146" s="84"/>
      <c r="H146" s="84"/>
      <c r="I146" s="84"/>
      <c r="J146" s="84"/>
      <c r="K146" s="84"/>
      <c r="L146" s="84"/>
      <c r="M146" s="84"/>
      <c r="N146" s="84"/>
      <c r="O146" s="84"/>
      <c r="P146" s="84"/>
    </row>
    <row r="147" ht="15.75" customHeight="1" spans="1:16">
      <c r="A147" s="84"/>
      <c r="B147" s="84"/>
      <c r="C147" s="86"/>
      <c r="D147" s="84"/>
      <c r="E147" s="84"/>
      <c r="F147" s="84"/>
      <c r="G147" s="84"/>
      <c r="H147" s="84"/>
      <c r="I147" s="84"/>
      <c r="J147" s="84"/>
      <c r="K147" s="84"/>
      <c r="L147" s="84"/>
      <c r="M147" s="84"/>
      <c r="N147" s="84"/>
      <c r="O147" s="84"/>
      <c r="P147" s="84"/>
    </row>
    <row r="148" ht="15.75" customHeight="1" spans="1:16">
      <c r="A148" s="84"/>
      <c r="B148" s="84"/>
      <c r="C148" s="86"/>
      <c r="D148" s="84"/>
      <c r="E148" s="84"/>
      <c r="F148" s="84"/>
      <c r="G148" s="84"/>
      <c r="H148" s="84"/>
      <c r="I148" s="84"/>
      <c r="J148" s="84"/>
      <c r="K148" s="84"/>
      <c r="L148" s="84"/>
      <c r="M148" s="84"/>
      <c r="N148" s="84"/>
      <c r="O148" s="84"/>
      <c r="P148" s="84"/>
    </row>
    <row r="149" ht="15.75" customHeight="1" spans="1:16">
      <c r="A149" s="84"/>
      <c r="B149" s="84"/>
      <c r="C149" s="86"/>
      <c r="D149" s="84"/>
      <c r="E149" s="84"/>
      <c r="F149" s="84"/>
      <c r="G149" s="84"/>
      <c r="H149" s="84"/>
      <c r="I149" s="84"/>
      <c r="J149" s="84"/>
      <c r="K149" s="84"/>
      <c r="L149" s="84"/>
      <c r="M149" s="84"/>
      <c r="N149" s="84"/>
      <c r="O149" s="84"/>
      <c r="P149" s="84"/>
    </row>
    <row r="150" ht="15.75" customHeight="1" spans="1:16">
      <c r="A150" s="84"/>
      <c r="B150" s="84"/>
      <c r="C150" s="86"/>
      <c r="D150" s="84"/>
      <c r="E150" s="84"/>
      <c r="F150" s="84"/>
      <c r="G150" s="84"/>
      <c r="H150" s="84"/>
      <c r="I150" s="84"/>
      <c r="J150" s="84"/>
      <c r="K150" s="84"/>
      <c r="L150" s="84"/>
      <c r="M150" s="84"/>
      <c r="N150" s="84"/>
      <c r="O150" s="84"/>
      <c r="P150" s="84"/>
    </row>
    <row r="151" ht="15.75" customHeight="1" spans="1:16">
      <c r="A151" s="84"/>
      <c r="B151" s="84"/>
      <c r="C151" s="86"/>
      <c r="D151" s="84"/>
      <c r="E151" s="84"/>
      <c r="F151" s="84"/>
      <c r="G151" s="84"/>
      <c r="H151" s="84"/>
      <c r="I151" s="84"/>
      <c r="J151" s="84"/>
      <c r="K151" s="84"/>
      <c r="L151" s="84"/>
      <c r="M151" s="84"/>
      <c r="N151" s="84"/>
      <c r="O151" s="84"/>
      <c r="P151" s="84"/>
    </row>
    <row r="152" ht="15.75" customHeight="1" spans="1:16">
      <c r="A152" s="84"/>
      <c r="B152" s="84"/>
      <c r="C152" s="86"/>
      <c r="D152" s="84"/>
      <c r="E152" s="84"/>
      <c r="F152" s="84"/>
      <c r="G152" s="84"/>
      <c r="H152" s="84"/>
      <c r="I152" s="84"/>
      <c r="J152" s="84"/>
      <c r="K152" s="84"/>
      <c r="L152" s="84"/>
      <c r="M152" s="84"/>
      <c r="N152" s="84"/>
      <c r="O152" s="84"/>
      <c r="P152" s="84"/>
    </row>
    <row r="153" ht="15.75" customHeight="1" spans="1:16">
      <c r="A153" s="84"/>
      <c r="B153" s="84"/>
      <c r="C153" s="86"/>
      <c r="D153" s="84"/>
      <c r="E153" s="84"/>
      <c r="F153" s="84"/>
      <c r="G153" s="84"/>
      <c r="H153" s="84"/>
      <c r="I153" s="84"/>
      <c r="J153" s="84"/>
      <c r="K153" s="84"/>
      <c r="L153" s="84"/>
      <c r="M153" s="84"/>
      <c r="N153" s="84"/>
      <c r="O153" s="84"/>
      <c r="P153" s="84"/>
    </row>
    <row r="154" ht="15.75" customHeight="1" spans="1:16">
      <c r="A154" s="84"/>
      <c r="B154" s="84"/>
      <c r="C154" s="86"/>
      <c r="D154" s="84"/>
      <c r="E154" s="84"/>
      <c r="F154" s="84"/>
      <c r="G154" s="84"/>
      <c r="H154" s="84"/>
      <c r="I154" s="84"/>
      <c r="J154" s="84"/>
      <c r="K154" s="84"/>
      <c r="L154" s="84"/>
      <c r="M154" s="84"/>
      <c r="N154" s="84"/>
      <c r="O154" s="84"/>
      <c r="P154" s="84"/>
    </row>
    <row r="155" ht="15.75" customHeight="1" spans="1:16">
      <c r="A155" s="84"/>
      <c r="B155" s="84"/>
      <c r="C155" s="86"/>
      <c r="D155" s="84"/>
      <c r="E155" s="84"/>
      <c r="F155" s="84"/>
      <c r="G155" s="84"/>
      <c r="H155" s="84"/>
      <c r="I155" s="84"/>
      <c r="J155" s="84"/>
      <c r="K155" s="84"/>
      <c r="L155" s="84"/>
      <c r="M155" s="84"/>
      <c r="N155" s="84"/>
      <c r="O155" s="84"/>
      <c r="P155" s="84"/>
    </row>
    <row r="156" ht="15.75" customHeight="1" spans="1:16">
      <c r="A156" s="84"/>
      <c r="B156" s="84"/>
      <c r="C156" s="86"/>
      <c r="D156" s="84"/>
      <c r="E156" s="84"/>
      <c r="F156" s="84"/>
      <c r="G156" s="84"/>
      <c r="H156" s="84"/>
      <c r="I156" s="84"/>
      <c r="J156" s="84"/>
      <c r="K156" s="84"/>
      <c r="L156" s="84"/>
      <c r="M156" s="84"/>
      <c r="N156" s="84"/>
      <c r="O156" s="84"/>
      <c r="P156" s="84"/>
    </row>
    <row r="157" ht="15.75" customHeight="1" spans="1:16">
      <c r="A157" s="84"/>
      <c r="B157" s="84"/>
      <c r="C157" s="86"/>
      <c r="D157" s="84"/>
      <c r="E157" s="84"/>
      <c r="F157" s="84"/>
      <c r="G157" s="84"/>
      <c r="H157" s="84"/>
      <c r="I157" s="84"/>
      <c r="J157" s="84"/>
      <c r="K157" s="84"/>
      <c r="L157" s="84"/>
      <c r="M157" s="84"/>
      <c r="N157" s="84"/>
      <c r="O157" s="84"/>
      <c r="P157" s="84"/>
    </row>
    <row r="158" ht="15.75" customHeight="1" spans="1:16">
      <c r="A158" s="84"/>
      <c r="B158" s="84"/>
      <c r="C158" s="86"/>
      <c r="D158" s="84"/>
      <c r="E158" s="84"/>
      <c r="F158" s="84"/>
      <c r="G158" s="84"/>
      <c r="H158" s="84"/>
      <c r="I158" s="84"/>
      <c r="J158" s="84"/>
      <c r="K158" s="84"/>
      <c r="L158" s="84"/>
      <c r="M158" s="84"/>
      <c r="N158" s="84"/>
      <c r="O158" s="84"/>
      <c r="P158" s="84"/>
    </row>
    <row r="159" ht="15.75" customHeight="1" spans="1:16">
      <c r="A159" s="84"/>
      <c r="B159" s="84"/>
      <c r="C159" s="86"/>
      <c r="D159" s="84"/>
      <c r="E159" s="84"/>
      <c r="F159" s="84"/>
      <c r="G159" s="84"/>
      <c r="H159" s="84"/>
      <c r="I159" s="84"/>
      <c r="J159" s="84"/>
      <c r="K159" s="84"/>
      <c r="L159" s="84"/>
      <c r="M159" s="84"/>
      <c r="N159" s="84"/>
      <c r="O159" s="84"/>
      <c r="P159" s="84"/>
    </row>
    <row r="160" ht="15.75" customHeight="1" spans="1:16">
      <c r="A160" s="84"/>
      <c r="B160" s="84"/>
      <c r="C160" s="86"/>
      <c r="D160" s="84"/>
      <c r="E160" s="84"/>
      <c r="F160" s="84"/>
      <c r="G160" s="84"/>
      <c r="H160" s="84"/>
      <c r="I160" s="84"/>
      <c r="J160" s="84"/>
      <c r="K160" s="84"/>
      <c r="L160" s="84"/>
      <c r="M160" s="84"/>
      <c r="N160" s="84"/>
      <c r="O160" s="84"/>
      <c r="P160" s="84"/>
    </row>
    <row r="161" ht="15.75" customHeight="1" spans="1:16">
      <c r="A161" s="84"/>
      <c r="B161" s="84"/>
      <c r="C161" s="86"/>
      <c r="D161" s="84"/>
      <c r="E161" s="84"/>
      <c r="F161" s="84"/>
      <c r="G161" s="84"/>
      <c r="H161" s="84"/>
      <c r="I161" s="84"/>
      <c r="J161" s="84"/>
      <c r="K161" s="84"/>
      <c r="L161" s="84"/>
      <c r="M161" s="84"/>
      <c r="N161" s="84"/>
      <c r="O161" s="84"/>
      <c r="P161" s="84"/>
    </row>
    <row r="162" ht="15.75" customHeight="1" spans="1:16">
      <c r="A162" s="84"/>
      <c r="B162" s="84"/>
      <c r="C162" s="86"/>
      <c r="D162" s="84"/>
      <c r="E162" s="84"/>
      <c r="F162" s="84"/>
      <c r="G162" s="84"/>
      <c r="H162" s="84"/>
      <c r="I162" s="84"/>
      <c r="J162" s="84"/>
      <c r="K162" s="84"/>
      <c r="L162" s="84"/>
      <c r="M162" s="84"/>
      <c r="N162" s="84"/>
      <c r="O162" s="84"/>
      <c r="P162" s="84"/>
    </row>
    <row r="163" ht="15.75" customHeight="1" spans="1:16">
      <c r="A163" s="84"/>
      <c r="B163" s="84"/>
      <c r="C163" s="86"/>
      <c r="D163" s="84"/>
      <c r="E163" s="84"/>
      <c r="F163" s="84"/>
      <c r="G163" s="84"/>
      <c r="H163" s="84"/>
      <c r="I163" s="84"/>
      <c r="J163" s="84"/>
      <c r="K163" s="84"/>
      <c r="L163" s="84"/>
      <c r="M163" s="84"/>
      <c r="N163" s="84"/>
      <c r="O163" s="84"/>
      <c r="P163" s="84"/>
    </row>
    <row r="164" ht="15.75" customHeight="1" spans="1:16">
      <c r="A164" s="84"/>
      <c r="B164" s="84"/>
      <c r="C164" s="86"/>
      <c r="D164" s="84"/>
      <c r="E164" s="84"/>
      <c r="F164" s="84"/>
      <c r="G164" s="84"/>
      <c r="H164" s="84"/>
      <c r="I164" s="84"/>
      <c r="J164" s="84"/>
      <c r="K164" s="84"/>
      <c r="L164" s="84"/>
      <c r="M164" s="84"/>
      <c r="N164" s="84"/>
      <c r="O164" s="84"/>
      <c r="P164" s="84"/>
    </row>
    <row r="165" ht="15.75" customHeight="1" spans="1:16">
      <c r="A165" s="84"/>
      <c r="B165" s="84"/>
      <c r="C165" s="86"/>
      <c r="D165" s="84"/>
      <c r="E165" s="84"/>
      <c r="F165" s="84"/>
      <c r="G165" s="84"/>
      <c r="H165" s="84"/>
      <c r="I165" s="84"/>
      <c r="J165" s="84"/>
      <c r="K165" s="84"/>
      <c r="L165" s="84"/>
      <c r="M165" s="84"/>
      <c r="N165" s="84"/>
      <c r="O165" s="84"/>
      <c r="P165" s="84"/>
    </row>
    <row r="166" ht="15.75" customHeight="1" spans="1:16">
      <c r="A166" s="84"/>
      <c r="B166" s="84"/>
      <c r="C166" s="86"/>
      <c r="D166" s="84"/>
      <c r="E166" s="84"/>
      <c r="F166" s="84"/>
      <c r="G166" s="84"/>
      <c r="H166" s="84"/>
      <c r="I166" s="84"/>
      <c r="J166" s="84"/>
      <c r="K166" s="84"/>
      <c r="L166" s="84"/>
      <c r="M166" s="84"/>
      <c r="N166" s="84"/>
      <c r="O166" s="84"/>
      <c r="P166" s="84"/>
    </row>
    <row r="167" ht="15.75" customHeight="1" spans="1:16">
      <c r="A167" s="84"/>
      <c r="B167" s="84"/>
      <c r="C167" s="86"/>
      <c r="D167" s="84"/>
      <c r="E167" s="84"/>
      <c r="F167" s="84"/>
      <c r="G167" s="84"/>
      <c r="H167" s="84"/>
      <c r="I167" s="84"/>
      <c r="J167" s="84"/>
      <c r="K167" s="84"/>
      <c r="L167" s="84"/>
      <c r="M167" s="84"/>
      <c r="N167" s="84"/>
      <c r="O167" s="84"/>
      <c r="P167" s="84"/>
    </row>
    <row r="168" ht="15.75" customHeight="1" spans="1:16">
      <c r="A168" s="84"/>
      <c r="B168" s="84"/>
      <c r="C168" s="86"/>
      <c r="D168" s="84"/>
      <c r="E168" s="84"/>
      <c r="F168" s="84"/>
      <c r="G168" s="84"/>
      <c r="H168" s="84"/>
      <c r="I168" s="84"/>
      <c r="J168" s="84"/>
      <c r="K168" s="84"/>
      <c r="L168" s="84"/>
      <c r="M168" s="84"/>
      <c r="N168" s="84"/>
      <c r="O168" s="84"/>
      <c r="P168" s="84"/>
    </row>
    <row r="169" ht="15.75" customHeight="1" spans="1:16">
      <c r="A169" s="84"/>
      <c r="B169" s="84"/>
      <c r="C169" s="86"/>
      <c r="D169" s="84"/>
      <c r="E169" s="84"/>
      <c r="F169" s="84"/>
      <c r="G169" s="84"/>
      <c r="H169" s="84"/>
      <c r="I169" s="84"/>
      <c r="J169" s="84"/>
      <c r="K169" s="84"/>
      <c r="L169" s="84"/>
      <c r="M169" s="84"/>
      <c r="N169" s="84"/>
      <c r="O169" s="84"/>
      <c r="P169" s="84"/>
    </row>
    <row r="170" ht="15.75" customHeight="1" spans="1:16">
      <c r="A170" s="84"/>
      <c r="B170" s="84"/>
      <c r="C170" s="86"/>
      <c r="D170" s="84"/>
      <c r="E170" s="84"/>
      <c r="F170" s="84"/>
      <c r="G170" s="84"/>
      <c r="H170" s="84"/>
      <c r="I170" s="84"/>
      <c r="J170" s="84"/>
      <c r="K170" s="84"/>
      <c r="L170" s="84"/>
      <c r="M170" s="84"/>
      <c r="N170" s="84"/>
      <c r="O170" s="84"/>
      <c r="P170" s="84"/>
    </row>
    <row r="171" ht="15.75" customHeight="1" spans="1:16">
      <c r="A171" s="84"/>
      <c r="B171" s="84"/>
      <c r="C171" s="86"/>
      <c r="D171" s="84"/>
      <c r="E171" s="84"/>
      <c r="F171" s="84"/>
      <c r="G171" s="84"/>
      <c r="H171" s="84"/>
      <c r="I171" s="84"/>
      <c r="J171" s="84"/>
      <c r="K171" s="84"/>
      <c r="L171" s="84"/>
      <c r="M171" s="84"/>
      <c r="N171" s="84"/>
      <c r="O171" s="84"/>
      <c r="P171" s="84"/>
    </row>
    <row r="172" ht="15.75" customHeight="1" spans="1:16">
      <c r="A172" s="84"/>
      <c r="B172" s="84"/>
      <c r="C172" s="86"/>
      <c r="D172" s="84"/>
      <c r="E172" s="84"/>
      <c r="F172" s="84"/>
      <c r="G172" s="84"/>
      <c r="H172" s="84"/>
      <c r="I172" s="84"/>
      <c r="J172" s="84"/>
      <c r="K172" s="84"/>
      <c r="L172" s="84"/>
      <c r="M172" s="84"/>
      <c r="N172" s="84"/>
      <c r="O172" s="84"/>
      <c r="P172" s="84"/>
    </row>
    <row r="173" ht="15.75" customHeight="1" spans="1:16">
      <c r="A173" s="84"/>
      <c r="B173" s="84"/>
      <c r="C173" s="86"/>
      <c r="D173" s="84"/>
      <c r="E173" s="84"/>
      <c r="F173" s="84"/>
      <c r="G173" s="84"/>
      <c r="H173" s="84"/>
      <c r="I173" s="84"/>
      <c r="J173" s="84"/>
      <c r="K173" s="84"/>
      <c r="L173" s="84"/>
      <c r="M173" s="84"/>
      <c r="N173" s="84"/>
      <c r="O173" s="84"/>
      <c r="P173" s="84"/>
    </row>
    <row r="174" ht="15.75" customHeight="1" spans="1:16">
      <c r="A174" s="84"/>
      <c r="B174" s="84"/>
      <c r="C174" s="86"/>
      <c r="D174" s="84"/>
      <c r="E174" s="84"/>
      <c r="F174" s="84"/>
      <c r="G174" s="84"/>
      <c r="H174" s="84"/>
      <c r="I174" s="84"/>
      <c r="J174" s="84"/>
      <c r="K174" s="84"/>
      <c r="L174" s="84"/>
      <c r="M174" s="84"/>
      <c r="N174" s="84"/>
      <c r="O174" s="84"/>
      <c r="P174" s="84"/>
    </row>
    <row r="175" ht="15.75" customHeight="1" spans="1:16">
      <c r="A175" s="84"/>
      <c r="B175" s="84"/>
      <c r="C175" s="86"/>
      <c r="D175" s="84"/>
      <c r="E175" s="84"/>
      <c r="F175" s="84"/>
      <c r="G175" s="84"/>
      <c r="H175" s="84"/>
      <c r="I175" s="84"/>
      <c r="J175" s="84"/>
      <c r="K175" s="84"/>
      <c r="L175" s="84"/>
      <c r="M175" s="84"/>
      <c r="N175" s="84"/>
      <c r="O175" s="84"/>
      <c r="P175" s="84"/>
    </row>
    <row r="176" ht="15.75" customHeight="1" spans="1:16">
      <c r="A176" s="84"/>
      <c r="B176" s="84"/>
      <c r="C176" s="86"/>
      <c r="D176" s="84"/>
      <c r="E176" s="84"/>
      <c r="F176" s="84"/>
      <c r="G176" s="84"/>
      <c r="H176" s="84"/>
      <c r="I176" s="84"/>
      <c r="J176" s="84"/>
      <c r="K176" s="84"/>
      <c r="L176" s="84"/>
      <c r="M176" s="84"/>
      <c r="N176" s="84"/>
      <c r="O176" s="84"/>
      <c r="P176" s="84"/>
    </row>
    <row r="177" ht="15.75" customHeight="1" spans="1:16">
      <c r="A177" s="84"/>
      <c r="B177" s="84"/>
      <c r="C177" s="86"/>
      <c r="D177" s="84"/>
      <c r="E177" s="84"/>
      <c r="F177" s="84"/>
      <c r="G177" s="84"/>
      <c r="H177" s="84"/>
      <c r="I177" s="84"/>
      <c r="J177" s="84"/>
      <c r="K177" s="84"/>
      <c r="L177" s="84"/>
      <c r="M177" s="84"/>
      <c r="N177" s="84"/>
      <c r="O177" s="84"/>
      <c r="P177" s="84"/>
    </row>
    <row r="178" ht="15.75" customHeight="1" spans="1:16">
      <c r="A178" s="84"/>
      <c r="B178" s="84"/>
      <c r="C178" s="86"/>
      <c r="D178" s="84"/>
      <c r="E178" s="84"/>
      <c r="F178" s="84"/>
      <c r="G178" s="84"/>
      <c r="H178" s="84"/>
      <c r="I178" s="84"/>
      <c r="J178" s="84"/>
      <c r="K178" s="84"/>
      <c r="L178" s="84"/>
      <c r="M178" s="84"/>
      <c r="N178" s="84"/>
      <c r="O178" s="84"/>
      <c r="P178" s="84"/>
    </row>
    <row r="179" ht="15.75" customHeight="1" spans="1:16">
      <c r="A179" s="84"/>
      <c r="B179" s="84"/>
      <c r="C179" s="86"/>
      <c r="D179" s="84"/>
      <c r="E179" s="84"/>
      <c r="F179" s="84"/>
      <c r="G179" s="84"/>
      <c r="H179" s="84"/>
      <c r="I179" s="84"/>
      <c r="J179" s="84"/>
      <c r="K179" s="84"/>
      <c r="L179" s="84"/>
      <c r="M179" s="84"/>
      <c r="N179" s="84"/>
      <c r="O179" s="84"/>
      <c r="P179" s="84"/>
    </row>
    <row r="180" ht="15.75" customHeight="1" spans="1:16">
      <c r="A180" s="84"/>
      <c r="B180" s="84"/>
      <c r="C180" s="86"/>
      <c r="D180" s="84"/>
      <c r="E180" s="84"/>
      <c r="F180" s="84"/>
      <c r="G180" s="84"/>
      <c r="H180" s="84"/>
      <c r="I180" s="84"/>
      <c r="J180" s="84"/>
      <c r="K180" s="84"/>
      <c r="L180" s="84"/>
      <c r="M180" s="84"/>
      <c r="N180" s="84"/>
      <c r="O180" s="84"/>
      <c r="P180" s="84"/>
    </row>
    <row r="181" ht="15.75" customHeight="1" spans="1:16">
      <c r="A181" s="84"/>
      <c r="B181" s="84"/>
      <c r="C181" s="86"/>
      <c r="D181" s="84"/>
      <c r="E181" s="84"/>
      <c r="F181" s="84"/>
      <c r="G181" s="84"/>
      <c r="H181" s="84"/>
      <c r="I181" s="84"/>
      <c r="J181" s="84"/>
      <c r="K181" s="84"/>
      <c r="L181" s="84"/>
      <c r="M181" s="84"/>
      <c r="N181" s="84"/>
      <c r="O181" s="84"/>
      <c r="P181" s="84"/>
    </row>
    <row r="182" ht="15.75" customHeight="1" spans="1:16">
      <c r="A182" s="84"/>
      <c r="B182" s="84"/>
      <c r="C182" s="86"/>
      <c r="D182" s="84"/>
      <c r="E182" s="84"/>
      <c r="F182" s="84"/>
      <c r="G182" s="84"/>
      <c r="H182" s="84"/>
      <c r="I182" s="84"/>
      <c r="J182" s="84"/>
      <c r="K182" s="84"/>
      <c r="L182" s="84"/>
      <c r="M182" s="84"/>
      <c r="N182" s="84"/>
      <c r="O182" s="84"/>
      <c r="P182" s="84"/>
    </row>
    <row r="183" ht="15.75" customHeight="1" spans="1:16">
      <c r="A183" s="84"/>
      <c r="B183" s="84"/>
      <c r="C183" s="86"/>
      <c r="D183" s="84"/>
      <c r="E183" s="84"/>
      <c r="F183" s="84"/>
      <c r="G183" s="84"/>
      <c r="H183" s="84"/>
      <c r="I183" s="84"/>
      <c r="J183" s="84"/>
      <c r="K183" s="84"/>
      <c r="L183" s="84"/>
      <c r="M183" s="84"/>
      <c r="N183" s="84"/>
      <c r="O183" s="84"/>
      <c r="P183" s="84"/>
    </row>
    <row r="184" ht="15.75" customHeight="1" spans="1:16">
      <c r="A184" s="84"/>
      <c r="B184" s="84"/>
      <c r="C184" s="86"/>
      <c r="D184" s="84"/>
      <c r="E184" s="84"/>
      <c r="F184" s="84"/>
      <c r="G184" s="84"/>
      <c r="H184" s="84"/>
      <c r="I184" s="84"/>
      <c r="J184" s="84"/>
      <c r="K184" s="84"/>
      <c r="L184" s="84"/>
      <c r="M184" s="84"/>
      <c r="N184" s="84"/>
      <c r="O184" s="84"/>
      <c r="P184" s="84"/>
    </row>
    <row r="185" ht="15.75" customHeight="1" spans="1:16">
      <c r="A185" s="84"/>
      <c r="B185" s="84"/>
      <c r="C185" s="86"/>
      <c r="D185" s="84"/>
      <c r="E185" s="84"/>
      <c r="F185" s="84"/>
      <c r="G185" s="84"/>
      <c r="H185" s="84"/>
      <c r="I185" s="84"/>
      <c r="J185" s="84"/>
      <c r="K185" s="84"/>
      <c r="L185" s="84"/>
      <c r="M185" s="84"/>
      <c r="N185" s="84"/>
      <c r="O185" s="84"/>
      <c r="P185" s="84"/>
    </row>
    <row r="186" ht="15.75" customHeight="1" spans="1:16">
      <c r="A186" s="84"/>
      <c r="B186" s="84"/>
      <c r="C186" s="86"/>
      <c r="D186" s="84"/>
      <c r="E186" s="84"/>
      <c r="F186" s="84"/>
      <c r="G186" s="84"/>
      <c r="H186" s="84"/>
      <c r="I186" s="84"/>
      <c r="J186" s="84"/>
      <c r="K186" s="84"/>
      <c r="L186" s="84"/>
      <c r="M186" s="84"/>
      <c r="N186" s="84"/>
      <c r="O186" s="84"/>
      <c r="P186" s="84"/>
    </row>
    <row r="187" ht="15.75" customHeight="1" spans="1:16">
      <c r="A187" s="84"/>
      <c r="B187" s="84"/>
      <c r="C187" s="86"/>
      <c r="D187" s="84"/>
      <c r="E187" s="84"/>
      <c r="F187" s="84"/>
      <c r="G187" s="84"/>
      <c r="H187" s="84"/>
      <c r="I187" s="84"/>
      <c r="J187" s="84"/>
      <c r="K187" s="84"/>
      <c r="L187" s="84"/>
      <c r="M187" s="84"/>
      <c r="N187" s="84"/>
      <c r="O187" s="84"/>
      <c r="P187" s="84"/>
    </row>
    <row r="188" ht="15.75" customHeight="1" spans="1:16">
      <c r="A188" s="84"/>
      <c r="B188" s="84"/>
      <c r="C188" s="86"/>
      <c r="D188" s="84"/>
      <c r="E188" s="84"/>
      <c r="F188" s="84"/>
      <c r="G188" s="84"/>
      <c r="H188" s="84"/>
      <c r="I188" s="84"/>
      <c r="J188" s="84"/>
      <c r="K188" s="84"/>
      <c r="L188" s="84"/>
      <c r="M188" s="84"/>
      <c r="N188" s="84"/>
      <c r="O188" s="84"/>
      <c r="P188" s="84"/>
    </row>
    <row r="189" ht="15.75" customHeight="1" spans="1:16">
      <c r="A189" s="84"/>
      <c r="B189" s="84"/>
      <c r="C189" s="86"/>
      <c r="D189" s="84"/>
      <c r="E189" s="84"/>
      <c r="F189" s="84"/>
      <c r="G189" s="84"/>
      <c r="H189" s="84"/>
      <c r="I189" s="84"/>
      <c r="J189" s="84"/>
      <c r="K189" s="84"/>
      <c r="L189" s="84"/>
      <c r="M189" s="84"/>
      <c r="N189" s="84"/>
      <c r="O189" s="84"/>
      <c r="P189" s="84"/>
    </row>
    <row r="190" ht="15.75" customHeight="1" spans="1:16">
      <c r="A190" s="84"/>
      <c r="B190" s="84"/>
      <c r="C190" s="86"/>
      <c r="D190" s="84"/>
      <c r="E190" s="84"/>
      <c r="F190" s="84"/>
      <c r="G190" s="84"/>
      <c r="H190" s="84"/>
      <c r="I190" s="84"/>
      <c r="J190" s="84"/>
      <c r="K190" s="84"/>
      <c r="L190" s="84"/>
      <c r="M190" s="84"/>
      <c r="N190" s="84"/>
      <c r="O190" s="84"/>
      <c r="P190" s="84"/>
    </row>
    <row r="191" ht="15.75" customHeight="1" spans="1:16">
      <c r="A191" s="84"/>
      <c r="B191" s="84"/>
      <c r="C191" s="86"/>
      <c r="D191" s="84"/>
      <c r="E191" s="84"/>
      <c r="F191" s="84"/>
      <c r="G191" s="84"/>
      <c r="H191" s="84"/>
      <c r="I191" s="84"/>
      <c r="J191" s="84"/>
      <c r="K191" s="84"/>
      <c r="L191" s="84"/>
      <c r="M191" s="84"/>
      <c r="N191" s="84"/>
      <c r="O191" s="84"/>
      <c r="P191" s="84"/>
    </row>
    <row r="192" ht="15.75" customHeight="1" spans="1:16">
      <c r="A192" s="84"/>
      <c r="B192" s="84"/>
      <c r="C192" s="86"/>
      <c r="D192" s="84"/>
      <c r="E192" s="84"/>
      <c r="F192" s="84"/>
      <c r="G192" s="84"/>
      <c r="H192" s="84"/>
      <c r="I192" s="84"/>
      <c r="J192" s="84"/>
      <c r="K192" s="84"/>
      <c r="L192" s="84"/>
      <c r="M192" s="84"/>
      <c r="N192" s="84"/>
      <c r="O192" s="84"/>
      <c r="P192" s="84"/>
    </row>
    <row r="193" ht="15.75" customHeight="1" spans="1:16">
      <c r="A193" s="84"/>
      <c r="B193" s="84"/>
      <c r="C193" s="86"/>
      <c r="D193" s="84"/>
      <c r="E193" s="84"/>
      <c r="F193" s="84"/>
      <c r="G193" s="84"/>
      <c r="H193" s="84"/>
      <c r="I193" s="84"/>
      <c r="J193" s="84"/>
      <c r="K193" s="84"/>
      <c r="L193" s="84"/>
      <c r="M193" s="84"/>
      <c r="N193" s="84"/>
      <c r="O193" s="84"/>
      <c r="P193" s="84"/>
    </row>
    <row r="194" ht="15.75" customHeight="1" spans="1:16">
      <c r="A194" s="84"/>
      <c r="B194" s="84"/>
      <c r="C194" s="86"/>
      <c r="D194" s="84"/>
      <c r="E194" s="84"/>
      <c r="F194" s="84"/>
      <c r="G194" s="84"/>
      <c r="H194" s="84"/>
      <c r="I194" s="84"/>
      <c r="J194" s="84"/>
      <c r="K194" s="84"/>
      <c r="L194" s="84"/>
      <c r="M194" s="84"/>
      <c r="N194" s="84"/>
      <c r="O194" s="84"/>
      <c r="P194" s="84"/>
    </row>
    <row r="195" ht="15.75" customHeight="1" spans="1:16">
      <c r="A195" s="84"/>
      <c r="B195" s="84"/>
      <c r="C195" s="86"/>
      <c r="D195" s="84"/>
      <c r="E195" s="84"/>
      <c r="F195" s="84"/>
      <c r="G195" s="84"/>
      <c r="H195" s="84"/>
      <c r="I195" s="84"/>
      <c r="J195" s="84"/>
      <c r="K195" s="84"/>
      <c r="L195" s="84"/>
      <c r="M195" s="84"/>
      <c r="N195" s="84"/>
      <c r="O195" s="84"/>
      <c r="P195" s="84"/>
    </row>
    <row r="196" ht="15.75" customHeight="1" spans="1:16">
      <c r="A196" s="84"/>
      <c r="B196" s="84"/>
      <c r="C196" s="86"/>
      <c r="D196" s="84"/>
      <c r="E196" s="84"/>
      <c r="F196" s="84"/>
      <c r="G196" s="84"/>
      <c r="H196" s="84"/>
      <c r="I196" s="84"/>
      <c r="J196" s="84"/>
      <c r="K196" s="84"/>
      <c r="L196" s="84"/>
      <c r="M196" s="84"/>
      <c r="N196" s="84"/>
      <c r="O196" s="84"/>
      <c r="P196" s="84"/>
    </row>
    <row r="197" ht="15.75" customHeight="1" spans="1:16">
      <c r="A197" s="84"/>
      <c r="B197" s="84"/>
      <c r="C197" s="86"/>
      <c r="D197" s="84"/>
      <c r="E197" s="84"/>
      <c r="F197" s="84"/>
      <c r="G197" s="84"/>
      <c r="H197" s="84"/>
      <c r="I197" s="84"/>
      <c r="J197" s="84"/>
      <c r="K197" s="84"/>
      <c r="L197" s="84"/>
      <c r="M197" s="84"/>
      <c r="N197" s="84"/>
      <c r="O197" s="84"/>
      <c r="P197" s="84"/>
    </row>
    <row r="198" ht="15.75" customHeight="1" spans="1:16">
      <c r="A198" s="84"/>
      <c r="B198" s="84"/>
      <c r="C198" s="86"/>
      <c r="D198" s="84"/>
      <c r="E198" s="84"/>
      <c r="F198" s="84"/>
      <c r="G198" s="84"/>
      <c r="H198" s="84"/>
      <c r="I198" s="84"/>
      <c r="J198" s="84"/>
      <c r="K198" s="84"/>
      <c r="L198" s="84"/>
      <c r="M198" s="84"/>
      <c r="N198" s="84"/>
      <c r="O198" s="84"/>
      <c r="P198" s="84"/>
    </row>
    <row r="199" ht="15.75" customHeight="1" spans="1:16">
      <c r="A199" s="84"/>
      <c r="B199" s="84"/>
      <c r="C199" s="86"/>
      <c r="D199" s="84"/>
      <c r="E199" s="84"/>
      <c r="F199" s="84"/>
      <c r="G199" s="84"/>
      <c r="H199" s="84"/>
      <c r="I199" s="84"/>
      <c r="J199" s="84"/>
      <c r="K199" s="84"/>
      <c r="L199" s="84"/>
      <c r="M199" s="84"/>
      <c r="N199" s="84"/>
      <c r="O199" s="84"/>
      <c r="P199" s="84"/>
    </row>
    <row r="200" ht="15.75" customHeight="1" spans="1:16">
      <c r="A200" s="84"/>
      <c r="B200" s="84"/>
      <c r="C200" s="86"/>
      <c r="D200" s="84"/>
      <c r="E200" s="84"/>
      <c r="F200" s="84"/>
      <c r="G200" s="84"/>
      <c r="H200" s="84"/>
      <c r="I200" s="84"/>
      <c r="J200" s="84"/>
      <c r="K200" s="84"/>
      <c r="L200" s="84"/>
      <c r="M200" s="84"/>
      <c r="N200" s="84"/>
      <c r="O200" s="84"/>
      <c r="P200" s="84"/>
    </row>
    <row r="201" ht="15.75" customHeight="1" spans="1:16">
      <c r="A201" s="84"/>
      <c r="B201" s="84"/>
      <c r="C201" s="86"/>
      <c r="D201" s="84"/>
      <c r="E201" s="84"/>
      <c r="F201" s="84"/>
      <c r="G201" s="84"/>
      <c r="H201" s="84"/>
      <c r="I201" s="84"/>
      <c r="J201" s="84"/>
      <c r="K201" s="84"/>
      <c r="L201" s="84"/>
      <c r="M201" s="84"/>
      <c r="N201" s="84"/>
      <c r="O201" s="84"/>
      <c r="P201" s="84"/>
    </row>
    <row r="202" ht="15.75" customHeight="1" spans="1:16">
      <c r="A202" s="84"/>
      <c r="B202" s="84"/>
      <c r="C202" s="86"/>
      <c r="D202" s="84"/>
      <c r="E202" s="84"/>
      <c r="F202" s="84"/>
      <c r="G202" s="84"/>
      <c r="H202" s="84"/>
      <c r="I202" s="84"/>
      <c r="J202" s="84"/>
      <c r="K202" s="84"/>
      <c r="L202" s="84"/>
      <c r="M202" s="84"/>
      <c r="N202" s="84"/>
      <c r="O202" s="84"/>
      <c r="P202" s="84"/>
    </row>
    <row r="203" ht="15.75" customHeight="1" spans="1:16">
      <c r="A203" s="84"/>
      <c r="B203" s="84"/>
      <c r="C203" s="86"/>
      <c r="D203" s="84"/>
      <c r="E203" s="84"/>
      <c r="F203" s="84"/>
      <c r="G203" s="84"/>
      <c r="H203" s="84"/>
      <c r="I203" s="84"/>
      <c r="J203" s="84"/>
      <c r="K203" s="84"/>
      <c r="L203" s="84"/>
      <c r="M203" s="84"/>
      <c r="N203" s="84"/>
      <c r="O203" s="84"/>
      <c r="P203" s="84"/>
    </row>
    <row r="204" ht="15.75" customHeight="1" spans="1:16">
      <c r="A204" s="84"/>
      <c r="B204" s="84"/>
      <c r="C204" s="86"/>
      <c r="D204" s="84"/>
      <c r="E204" s="84"/>
      <c r="F204" s="84"/>
      <c r="G204" s="84"/>
      <c r="H204" s="84"/>
      <c r="I204" s="84"/>
      <c r="J204" s="84"/>
      <c r="K204" s="84"/>
      <c r="L204" s="84"/>
      <c r="M204" s="84"/>
      <c r="N204" s="84"/>
      <c r="O204" s="84"/>
      <c r="P204" s="84"/>
    </row>
    <row r="205" ht="15.75" customHeight="1" spans="1:16">
      <c r="A205" s="84"/>
      <c r="B205" s="84"/>
      <c r="C205" s="86"/>
      <c r="D205" s="84"/>
      <c r="E205" s="84"/>
      <c r="F205" s="84"/>
      <c r="G205" s="84"/>
      <c r="H205" s="84"/>
      <c r="I205" s="84"/>
      <c r="J205" s="84"/>
      <c r="K205" s="84"/>
      <c r="L205" s="84"/>
      <c r="M205" s="84"/>
      <c r="N205" s="84"/>
      <c r="O205" s="84"/>
      <c r="P205" s="84"/>
    </row>
    <row r="206" ht="15.75" customHeight="1" spans="1:16">
      <c r="A206" s="84"/>
      <c r="B206" s="84"/>
      <c r="C206" s="86"/>
      <c r="D206" s="84"/>
      <c r="E206" s="84"/>
      <c r="F206" s="84"/>
      <c r="G206" s="84"/>
      <c r="H206" s="84"/>
      <c r="I206" s="84"/>
      <c r="J206" s="84"/>
      <c r="K206" s="84"/>
      <c r="L206" s="84"/>
      <c r="M206" s="84"/>
      <c r="N206" s="84"/>
      <c r="O206" s="84"/>
      <c r="P206" s="84"/>
    </row>
    <row r="207" ht="15.75" customHeight="1" spans="1:16">
      <c r="A207" s="84"/>
      <c r="B207" s="84"/>
      <c r="C207" s="86"/>
      <c r="D207" s="84"/>
      <c r="E207" s="84"/>
      <c r="F207" s="84"/>
      <c r="G207" s="84"/>
      <c r="H207" s="84"/>
      <c r="I207" s="84"/>
      <c r="J207" s="84"/>
      <c r="K207" s="84"/>
      <c r="L207" s="84"/>
      <c r="M207" s="84"/>
      <c r="N207" s="84"/>
      <c r="O207" s="84"/>
      <c r="P207" s="84"/>
    </row>
    <row r="208" ht="15.75" customHeight="1" spans="1:16">
      <c r="A208" s="84"/>
      <c r="B208" s="84"/>
      <c r="C208" s="86"/>
      <c r="D208" s="84"/>
      <c r="E208" s="84"/>
      <c r="F208" s="84"/>
      <c r="G208" s="84"/>
      <c r="H208" s="84"/>
      <c r="I208" s="84"/>
      <c r="J208" s="84"/>
      <c r="K208" s="84"/>
      <c r="L208" s="84"/>
      <c r="M208" s="84"/>
      <c r="N208" s="84"/>
      <c r="O208" s="84"/>
      <c r="P208" s="84"/>
    </row>
    <row r="209" ht="15.75" customHeight="1" spans="1:16">
      <c r="A209" s="84"/>
      <c r="B209" s="84"/>
      <c r="C209" s="86"/>
      <c r="D209" s="84"/>
      <c r="E209" s="84"/>
      <c r="F209" s="84"/>
      <c r="G209" s="84"/>
      <c r="H209" s="84"/>
      <c r="I209" s="84"/>
      <c r="J209" s="84"/>
      <c r="K209" s="84"/>
      <c r="L209" s="84"/>
      <c r="M209" s="84"/>
      <c r="N209" s="84"/>
      <c r="O209" s="84"/>
      <c r="P209" s="84"/>
    </row>
    <row r="210" ht="15.75" customHeight="1" spans="1:16">
      <c r="A210" s="84"/>
      <c r="B210" s="84"/>
      <c r="C210" s="86"/>
      <c r="D210" s="84"/>
      <c r="E210" s="84"/>
      <c r="F210" s="84"/>
      <c r="G210" s="84"/>
      <c r="H210" s="84"/>
      <c r="I210" s="84"/>
      <c r="J210" s="84"/>
      <c r="K210" s="84"/>
      <c r="L210" s="84"/>
      <c r="M210" s="84"/>
      <c r="N210" s="84"/>
      <c r="O210" s="84"/>
      <c r="P210" s="84"/>
    </row>
    <row r="211" ht="15.75" customHeight="1" spans="1:16">
      <c r="A211" s="84"/>
      <c r="B211" s="84"/>
      <c r="C211" s="86"/>
      <c r="D211" s="84"/>
      <c r="E211" s="84"/>
      <c r="F211" s="84"/>
      <c r="G211" s="84"/>
      <c r="H211" s="84"/>
      <c r="I211" s="84"/>
      <c r="J211" s="84"/>
      <c r="K211" s="84"/>
      <c r="L211" s="84"/>
      <c r="M211" s="84"/>
      <c r="N211" s="84"/>
      <c r="O211" s="84"/>
      <c r="P211" s="84"/>
    </row>
    <row r="212" ht="15.75" customHeight="1" spans="1:16">
      <c r="A212" s="84"/>
      <c r="B212" s="84"/>
      <c r="C212" s="86"/>
      <c r="D212" s="84"/>
      <c r="E212" s="84"/>
      <c r="F212" s="84"/>
      <c r="G212" s="84"/>
      <c r="H212" s="84"/>
      <c r="I212" s="84"/>
      <c r="J212" s="84"/>
      <c r="K212" s="84"/>
      <c r="L212" s="84"/>
      <c r="M212" s="84"/>
      <c r="N212" s="84"/>
      <c r="O212" s="84"/>
      <c r="P212" s="84"/>
    </row>
    <row r="213" ht="15.75" customHeight="1" spans="1:16">
      <c r="A213" s="84"/>
      <c r="B213" s="84"/>
      <c r="C213" s="86"/>
      <c r="D213" s="84"/>
      <c r="E213" s="84"/>
      <c r="F213" s="84"/>
      <c r="G213" s="84"/>
      <c r="H213" s="84"/>
      <c r="I213" s="84"/>
      <c r="J213" s="84"/>
      <c r="K213" s="84"/>
      <c r="L213" s="84"/>
      <c r="M213" s="84"/>
      <c r="N213" s="84"/>
      <c r="O213" s="84"/>
      <c r="P213" s="84"/>
    </row>
    <row r="214" ht="15.75" customHeight="1" spans="1:16">
      <c r="A214" s="84"/>
      <c r="B214" s="84"/>
      <c r="C214" s="86"/>
      <c r="D214" s="84"/>
      <c r="E214" s="84"/>
      <c r="F214" s="84"/>
      <c r="G214" s="84"/>
      <c r="H214" s="84"/>
      <c r="I214" s="84"/>
      <c r="J214" s="84"/>
      <c r="K214" s="84"/>
      <c r="L214" s="84"/>
      <c r="M214" s="84"/>
      <c r="N214" s="84"/>
      <c r="O214" s="84"/>
      <c r="P214" s="84"/>
    </row>
    <row r="215" ht="15.75" customHeight="1" spans="1:16">
      <c r="A215" s="84"/>
      <c r="B215" s="84"/>
      <c r="C215" s="86"/>
      <c r="D215" s="84"/>
      <c r="E215" s="84"/>
      <c r="F215" s="84"/>
      <c r="G215" s="84"/>
      <c r="H215" s="84"/>
      <c r="I215" s="84"/>
      <c r="J215" s="84"/>
      <c r="K215" s="84"/>
      <c r="L215" s="84"/>
      <c r="M215" s="84"/>
      <c r="N215" s="84"/>
      <c r="O215" s="84"/>
      <c r="P215" s="84"/>
    </row>
    <row r="216" ht="15.75" customHeight="1" spans="1:16">
      <c r="A216" s="84"/>
      <c r="B216" s="84"/>
      <c r="C216" s="86"/>
      <c r="D216" s="84"/>
      <c r="E216" s="84"/>
      <c r="F216" s="84"/>
      <c r="G216" s="84"/>
      <c r="H216" s="84"/>
      <c r="I216" s="84"/>
      <c r="J216" s="84"/>
      <c r="K216" s="84"/>
      <c r="L216" s="84"/>
      <c r="M216" s="84"/>
      <c r="N216" s="84"/>
      <c r="O216" s="84"/>
      <c r="P216" s="84"/>
    </row>
    <row r="217" ht="15.75" customHeight="1" spans="1:16">
      <c r="A217" s="84"/>
      <c r="B217" s="84"/>
      <c r="C217" s="86"/>
      <c r="D217" s="84"/>
      <c r="E217" s="84"/>
      <c r="F217" s="84"/>
      <c r="G217" s="84"/>
      <c r="H217" s="84"/>
      <c r="I217" s="84"/>
      <c r="J217" s="84"/>
      <c r="K217" s="84"/>
      <c r="L217" s="84"/>
      <c r="M217" s="84"/>
      <c r="N217" s="84"/>
      <c r="O217" s="84"/>
      <c r="P217" s="84"/>
    </row>
    <row r="218" ht="15.75" customHeight="1" spans="1:16">
      <c r="A218" s="84"/>
      <c r="B218" s="84"/>
      <c r="C218" s="86"/>
      <c r="D218" s="84"/>
      <c r="E218" s="84"/>
      <c r="F218" s="84"/>
      <c r="G218" s="84"/>
      <c r="H218" s="84"/>
      <c r="I218" s="84"/>
      <c r="J218" s="84"/>
      <c r="K218" s="84"/>
      <c r="L218" s="84"/>
      <c r="M218" s="84"/>
      <c r="N218" s="84"/>
      <c r="O218" s="84"/>
      <c r="P218" s="84"/>
    </row>
    <row r="219" ht="15.75" customHeight="1" spans="1:16">
      <c r="A219" s="84"/>
      <c r="B219" s="84"/>
      <c r="C219" s="86"/>
      <c r="D219" s="84"/>
      <c r="E219" s="84"/>
      <c r="F219" s="84"/>
      <c r="G219" s="84"/>
      <c r="H219" s="84"/>
      <c r="I219" s="84"/>
      <c r="J219" s="84"/>
      <c r="K219" s="84"/>
      <c r="L219" s="84"/>
      <c r="M219" s="84"/>
      <c r="N219" s="84"/>
      <c r="O219" s="84"/>
      <c r="P219" s="84"/>
    </row>
    <row r="220" ht="15.75" customHeight="1" spans="1:16">
      <c r="A220" s="84"/>
      <c r="B220" s="84"/>
      <c r="C220" s="86"/>
      <c r="D220" s="84"/>
      <c r="E220" s="84"/>
      <c r="F220" s="84"/>
      <c r="G220" s="84"/>
      <c r="H220" s="84"/>
      <c r="I220" s="84"/>
      <c r="J220" s="84"/>
      <c r="K220" s="84"/>
      <c r="L220" s="84"/>
      <c r="M220" s="84"/>
      <c r="N220" s="84"/>
      <c r="O220" s="84"/>
      <c r="P220" s="84"/>
    </row>
    <row r="221" ht="15.75" customHeight="1" spans="1:16">
      <c r="A221" s="84"/>
      <c r="B221" s="84"/>
      <c r="C221" s="86"/>
      <c r="D221" s="84"/>
      <c r="E221" s="84"/>
      <c r="F221" s="84"/>
      <c r="G221" s="84"/>
      <c r="H221" s="84"/>
      <c r="I221" s="84"/>
      <c r="J221" s="84"/>
      <c r="K221" s="84"/>
      <c r="L221" s="84"/>
      <c r="M221" s="84"/>
      <c r="N221" s="84"/>
      <c r="O221" s="84"/>
      <c r="P221" s="84"/>
    </row>
    <row r="222" ht="15.75" customHeight="1" spans="1:16">
      <c r="A222" s="84"/>
      <c r="B222" s="84"/>
      <c r="C222" s="86"/>
      <c r="D222" s="84"/>
      <c r="E222" s="84"/>
      <c r="F222" s="84"/>
      <c r="G222" s="84"/>
      <c r="H222" s="84"/>
      <c r="I222" s="84"/>
      <c r="J222" s="84"/>
      <c r="K222" s="84"/>
      <c r="L222" s="84"/>
      <c r="M222" s="84"/>
      <c r="N222" s="84"/>
      <c r="O222" s="84"/>
      <c r="P222" s="84"/>
    </row>
    <row r="223" ht="15.75" customHeight="1" spans="1:16">
      <c r="A223" s="84"/>
      <c r="B223" s="84"/>
      <c r="C223" s="86"/>
      <c r="D223" s="84"/>
      <c r="E223" s="84"/>
      <c r="F223" s="84"/>
      <c r="G223" s="84"/>
      <c r="H223" s="84"/>
      <c r="I223" s="84"/>
      <c r="J223" s="84"/>
      <c r="K223" s="84"/>
      <c r="L223" s="84"/>
      <c r="M223" s="84"/>
      <c r="N223" s="84"/>
      <c r="O223" s="84"/>
      <c r="P223" s="84"/>
    </row>
    <row r="224" ht="15.75" customHeight="1" spans="1:16">
      <c r="A224" s="84"/>
      <c r="B224" s="84"/>
      <c r="C224" s="86"/>
      <c r="D224" s="84"/>
      <c r="E224" s="84"/>
      <c r="F224" s="84"/>
      <c r="G224" s="84"/>
      <c r="H224" s="84"/>
      <c r="I224" s="84"/>
      <c r="J224" s="84"/>
      <c r="K224" s="84"/>
      <c r="L224" s="84"/>
      <c r="M224" s="84"/>
      <c r="N224" s="84"/>
      <c r="O224" s="84"/>
      <c r="P224" s="84"/>
    </row>
    <row r="225" ht="15.75" customHeight="1" spans="1:16">
      <c r="A225" s="84"/>
      <c r="B225" s="84"/>
      <c r="C225" s="86"/>
      <c r="D225" s="84"/>
      <c r="E225" s="84"/>
      <c r="F225" s="84"/>
      <c r="G225" s="84"/>
      <c r="H225" s="84"/>
      <c r="I225" s="84"/>
      <c r="J225" s="84"/>
      <c r="K225" s="84"/>
      <c r="L225" s="84"/>
      <c r="M225" s="84"/>
      <c r="N225" s="84"/>
      <c r="O225" s="84"/>
      <c r="P225" s="84"/>
    </row>
    <row r="226" ht="15.75" customHeight="1" spans="1:16">
      <c r="A226" s="84"/>
      <c r="B226" s="84"/>
      <c r="C226" s="86"/>
      <c r="D226" s="84"/>
      <c r="E226" s="84"/>
      <c r="F226" s="84"/>
      <c r="G226" s="84"/>
      <c r="H226" s="84"/>
      <c r="I226" s="84"/>
      <c r="J226" s="84"/>
      <c r="K226" s="84"/>
      <c r="L226" s="84"/>
      <c r="M226" s="84"/>
      <c r="N226" s="84"/>
      <c r="O226" s="84"/>
      <c r="P226" s="84"/>
    </row>
    <row r="227" ht="15.75" customHeight="1" spans="1:16">
      <c r="A227" s="84"/>
      <c r="B227" s="84"/>
      <c r="C227" s="86"/>
      <c r="D227" s="84"/>
      <c r="E227" s="84"/>
      <c r="F227" s="84"/>
      <c r="G227" s="84"/>
      <c r="H227" s="84"/>
      <c r="I227" s="84"/>
      <c r="J227" s="84"/>
      <c r="K227" s="84"/>
      <c r="L227" s="84"/>
      <c r="M227" s="84"/>
      <c r="N227" s="84"/>
      <c r="O227" s="84"/>
      <c r="P227" s="84"/>
    </row>
    <row r="228" ht="15.75" customHeight="1" spans="1:16">
      <c r="A228" s="84"/>
      <c r="B228" s="84"/>
      <c r="C228" s="86"/>
      <c r="D228" s="84"/>
      <c r="E228" s="84"/>
      <c r="F228" s="84"/>
      <c r="G228" s="84"/>
      <c r="H228" s="84"/>
      <c r="I228" s="84"/>
      <c r="J228" s="84"/>
      <c r="K228" s="84"/>
      <c r="L228" s="84"/>
      <c r="M228" s="84"/>
      <c r="N228" s="84"/>
      <c r="O228" s="84"/>
      <c r="P228" s="84"/>
    </row>
    <row r="229" ht="15.75" customHeight="1" spans="1:16">
      <c r="A229" s="84"/>
      <c r="B229" s="84"/>
      <c r="C229" s="86"/>
      <c r="D229" s="84"/>
      <c r="E229" s="84"/>
      <c r="F229" s="84"/>
      <c r="G229" s="84"/>
      <c r="H229" s="84"/>
      <c r="I229" s="84"/>
      <c r="J229" s="84"/>
      <c r="K229" s="84"/>
      <c r="L229" s="84"/>
      <c r="M229" s="84"/>
      <c r="N229" s="84"/>
      <c r="O229" s="84"/>
      <c r="P229" s="84"/>
    </row>
    <row r="230" ht="15.75" customHeight="1" spans="1:16">
      <c r="A230" s="84"/>
      <c r="B230" s="84"/>
      <c r="C230" s="86"/>
      <c r="D230" s="84"/>
      <c r="E230" s="84"/>
      <c r="F230" s="84"/>
      <c r="G230" s="84"/>
      <c r="H230" s="84"/>
      <c r="I230" s="84"/>
      <c r="J230" s="84"/>
      <c r="K230" s="84"/>
      <c r="L230" s="84"/>
      <c r="M230" s="84"/>
      <c r="N230" s="84"/>
      <c r="O230" s="84"/>
      <c r="P230" s="84"/>
    </row>
    <row r="231" ht="15.75" customHeight="1" spans="1:16">
      <c r="A231" s="84"/>
      <c r="B231" s="84"/>
      <c r="C231" s="86"/>
      <c r="D231" s="84"/>
      <c r="E231" s="84"/>
      <c r="F231" s="84"/>
      <c r="G231" s="84"/>
      <c r="H231" s="84"/>
      <c r="I231" s="84"/>
      <c r="J231" s="84"/>
      <c r="K231" s="84"/>
      <c r="L231" s="84"/>
      <c r="M231" s="84"/>
      <c r="N231" s="84"/>
      <c r="O231" s="84"/>
      <c r="P231" s="84"/>
    </row>
    <row r="232" ht="15.75" customHeight="1" spans="1:16">
      <c r="A232" s="84"/>
      <c r="B232" s="84"/>
      <c r="C232" s="86"/>
      <c r="D232" s="84"/>
      <c r="E232" s="84"/>
      <c r="F232" s="84"/>
      <c r="G232" s="84"/>
      <c r="H232" s="84"/>
      <c r="I232" s="84"/>
      <c r="J232" s="84"/>
      <c r="K232" s="84"/>
      <c r="L232" s="84"/>
      <c r="M232" s="84"/>
      <c r="N232" s="84"/>
      <c r="O232" s="84"/>
      <c r="P232" s="84"/>
    </row>
    <row r="233" ht="15.75" customHeight="1" spans="1:16">
      <c r="A233" s="84"/>
      <c r="B233" s="84"/>
      <c r="C233" s="86"/>
      <c r="D233" s="84"/>
      <c r="E233" s="84"/>
      <c r="F233" s="84"/>
      <c r="G233" s="84"/>
      <c r="H233" s="84"/>
      <c r="I233" s="84"/>
      <c r="J233" s="84"/>
      <c r="K233" s="84"/>
      <c r="L233" s="84"/>
      <c r="M233" s="84"/>
      <c r="N233" s="84"/>
      <c r="O233" s="84"/>
      <c r="P233" s="84"/>
    </row>
    <row r="234" ht="15.75" customHeight="1" spans="1:16">
      <c r="A234" s="84"/>
      <c r="B234" s="84"/>
      <c r="C234" s="86"/>
      <c r="D234" s="84"/>
      <c r="E234" s="84"/>
      <c r="F234" s="84"/>
      <c r="G234" s="84"/>
      <c r="H234" s="84"/>
      <c r="I234" s="84"/>
      <c r="J234" s="84"/>
      <c r="K234" s="84"/>
      <c r="L234" s="84"/>
      <c r="M234" s="84"/>
      <c r="N234" s="84"/>
      <c r="O234" s="84"/>
      <c r="P234" s="84"/>
    </row>
    <row r="235" ht="15.75" customHeight="1" spans="1:16">
      <c r="A235" s="84"/>
      <c r="B235" s="84"/>
      <c r="C235" s="86"/>
      <c r="D235" s="84"/>
      <c r="E235" s="84"/>
      <c r="F235" s="84"/>
      <c r="G235" s="84"/>
      <c r="H235" s="84"/>
      <c r="I235" s="84"/>
      <c r="J235" s="84"/>
      <c r="K235" s="84"/>
      <c r="L235" s="84"/>
      <c r="M235" s="84"/>
      <c r="N235" s="84"/>
      <c r="O235" s="84"/>
      <c r="P235" s="84"/>
    </row>
    <row r="236" ht="15.75" customHeight="1" spans="1:16">
      <c r="A236" s="84"/>
      <c r="B236" s="84"/>
      <c r="C236" s="86"/>
      <c r="D236" s="84"/>
      <c r="E236" s="84"/>
      <c r="F236" s="84"/>
      <c r="G236" s="84"/>
      <c r="H236" s="84"/>
      <c r="I236" s="84"/>
      <c r="J236" s="84"/>
      <c r="K236" s="84"/>
      <c r="L236" s="84"/>
      <c r="M236" s="84"/>
      <c r="N236" s="84"/>
      <c r="O236" s="84"/>
      <c r="P236" s="84"/>
    </row>
    <row r="237" ht="15.75" customHeight="1" spans="1:16">
      <c r="A237" s="84"/>
      <c r="B237" s="84"/>
      <c r="C237" s="86"/>
      <c r="D237" s="84"/>
      <c r="E237" s="84"/>
      <c r="F237" s="84"/>
      <c r="G237" s="84"/>
      <c r="H237" s="84"/>
      <c r="I237" s="84"/>
      <c r="J237" s="84"/>
      <c r="K237" s="84"/>
      <c r="L237" s="84"/>
      <c r="M237" s="84"/>
      <c r="N237" s="84"/>
      <c r="O237" s="84"/>
      <c r="P237" s="84"/>
    </row>
    <row r="238" ht="15.75" customHeight="1" spans="1:16">
      <c r="A238" s="84"/>
      <c r="B238" s="84"/>
      <c r="C238" s="86"/>
      <c r="D238" s="84"/>
      <c r="E238" s="84"/>
      <c r="F238" s="84"/>
      <c r="G238" s="84"/>
      <c r="H238" s="84"/>
      <c r="I238" s="84"/>
      <c r="J238" s="84"/>
      <c r="K238" s="84"/>
      <c r="L238" s="84"/>
      <c r="M238" s="84"/>
      <c r="N238" s="84"/>
      <c r="O238" s="84"/>
      <c r="P238" s="84"/>
    </row>
    <row r="239" ht="15.75" customHeight="1" spans="1:16">
      <c r="A239" s="84"/>
      <c r="B239" s="84"/>
      <c r="C239" s="86"/>
      <c r="D239" s="84"/>
      <c r="E239" s="84"/>
      <c r="F239" s="84"/>
      <c r="G239" s="84"/>
      <c r="H239" s="84"/>
      <c r="I239" s="84"/>
      <c r="J239" s="84"/>
      <c r="K239" s="84"/>
      <c r="L239" s="84"/>
      <c r="M239" s="84"/>
      <c r="N239" s="84"/>
      <c r="O239" s="84"/>
      <c r="P239" s="84"/>
    </row>
    <row r="240" ht="15.75" customHeight="1" spans="1:16">
      <c r="A240" s="84"/>
      <c r="B240" s="84"/>
      <c r="C240" s="86"/>
      <c r="D240" s="84"/>
      <c r="E240" s="84"/>
      <c r="F240" s="84"/>
      <c r="G240" s="84"/>
      <c r="H240" s="84"/>
      <c r="I240" s="84"/>
      <c r="J240" s="84"/>
      <c r="K240" s="84"/>
      <c r="L240" s="84"/>
      <c r="M240" s="84"/>
      <c r="N240" s="84"/>
      <c r="O240" s="84"/>
      <c r="P240" s="84"/>
    </row>
    <row r="241" ht="15.75" customHeight="1" spans="1:16">
      <c r="A241" s="84"/>
      <c r="B241" s="84"/>
      <c r="C241" s="86"/>
      <c r="D241" s="84"/>
      <c r="E241" s="84"/>
      <c r="F241" s="84"/>
      <c r="G241" s="84"/>
      <c r="H241" s="84"/>
      <c r="I241" s="84"/>
      <c r="J241" s="84"/>
      <c r="K241" s="84"/>
      <c r="L241" s="84"/>
      <c r="M241" s="84"/>
      <c r="N241" s="84"/>
      <c r="O241" s="84"/>
      <c r="P241" s="84"/>
    </row>
    <row r="242" ht="15.75" customHeight="1" spans="1:16">
      <c r="A242" s="84"/>
      <c r="B242" s="84"/>
      <c r="C242" s="86"/>
      <c r="D242" s="84"/>
      <c r="E242" s="84"/>
      <c r="F242" s="84"/>
      <c r="G242" s="84"/>
      <c r="H242" s="84"/>
      <c r="I242" s="84"/>
      <c r="J242" s="84"/>
      <c r="K242" s="84"/>
      <c r="L242" s="84"/>
      <c r="M242" s="84"/>
      <c r="N242" s="84"/>
      <c r="O242" s="84"/>
      <c r="P242" s="84"/>
    </row>
    <row r="243" ht="15.75" customHeight="1" spans="1:16">
      <c r="A243" s="84"/>
      <c r="B243" s="84"/>
      <c r="C243" s="86"/>
      <c r="D243" s="84"/>
      <c r="E243" s="84"/>
      <c r="F243" s="84"/>
      <c r="G243" s="84"/>
      <c r="H243" s="84"/>
      <c r="I243" s="84"/>
      <c r="J243" s="84"/>
      <c r="K243" s="84"/>
      <c r="L243" s="84"/>
      <c r="M243" s="84"/>
      <c r="N243" s="84"/>
      <c r="O243" s="84"/>
      <c r="P243" s="84"/>
    </row>
    <row r="244" ht="15.75" customHeight="1" spans="1:16">
      <c r="A244" s="84"/>
      <c r="B244" s="84"/>
      <c r="C244" s="86"/>
      <c r="D244" s="84"/>
      <c r="E244" s="84"/>
      <c r="F244" s="84"/>
      <c r="G244" s="84"/>
      <c r="H244" s="84"/>
      <c r="I244" s="84"/>
      <c r="J244" s="84"/>
      <c r="K244" s="84"/>
      <c r="L244" s="84"/>
      <c r="M244" s="84"/>
      <c r="N244" s="84"/>
      <c r="O244" s="84"/>
      <c r="P244" s="84"/>
    </row>
    <row r="245" ht="15.75" customHeight="1" spans="1:16">
      <c r="A245" s="84"/>
      <c r="B245" s="84"/>
      <c r="C245" s="86"/>
      <c r="D245" s="84"/>
      <c r="E245" s="84"/>
      <c r="F245" s="84"/>
      <c r="G245" s="84"/>
      <c r="H245" s="84"/>
      <c r="I245" s="84"/>
      <c r="J245" s="84"/>
      <c r="K245" s="84"/>
      <c r="L245" s="84"/>
      <c r="M245" s="84"/>
      <c r="N245" s="84"/>
      <c r="O245" s="84"/>
      <c r="P245" s="84"/>
    </row>
    <row r="246" ht="15.75" customHeight="1" spans="1:16">
      <c r="A246" s="84"/>
      <c r="B246" s="84"/>
      <c r="C246" s="86"/>
      <c r="D246" s="84"/>
      <c r="E246" s="84"/>
      <c r="F246" s="84"/>
      <c r="G246" s="84"/>
      <c r="H246" s="84"/>
      <c r="I246" s="84"/>
      <c r="J246" s="84"/>
      <c r="K246" s="84"/>
      <c r="L246" s="84"/>
      <c r="M246" s="84"/>
      <c r="N246" s="84"/>
      <c r="O246" s="84"/>
      <c r="P246" s="84"/>
    </row>
    <row r="247" ht="15.75" customHeight="1" spans="1:16">
      <c r="A247" s="84"/>
      <c r="B247" s="84"/>
      <c r="C247" s="86"/>
      <c r="D247" s="84"/>
      <c r="E247" s="84"/>
      <c r="F247" s="84"/>
      <c r="G247" s="84"/>
      <c r="H247" s="84"/>
      <c r="I247" s="84"/>
      <c r="J247" s="84"/>
      <c r="K247" s="84"/>
      <c r="L247" s="84"/>
      <c r="M247" s="84"/>
      <c r="N247" s="84"/>
      <c r="O247" s="84"/>
      <c r="P247" s="84"/>
    </row>
    <row r="248" ht="15.75" customHeight="1" spans="1:16">
      <c r="A248" s="84"/>
      <c r="B248" s="84"/>
      <c r="C248" s="86"/>
      <c r="D248" s="84"/>
      <c r="E248" s="84"/>
      <c r="F248" s="84"/>
      <c r="G248" s="84"/>
      <c r="H248" s="84"/>
      <c r="I248" s="84"/>
      <c r="J248" s="84"/>
      <c r="K248" s="84"/>
      <c r="L248" s="84"/>
      <c r="M248" s="84"/>
      <c r="N248" s="84"/>
      <c r="O248" s="84"/>
      <c r="P248" s="84"/>
    </row>
    <row r="249" ht="15.75" customHeight="1" spans="1:16">
      <c r="A249" s="84"/>
      <c r="B249" s="84"/>
      <c r="C249" s="86"/>
      <c r="D249" s="84"/>
      <c r="E249" s="84"/>
      <c r="F249" s="84"/>
      <c r="G249" s="84"/>
      <c r="H249" s="84"/>
      <c r="I249" s="84"/>
      <c r="J249" s="84"/>
      <c r="K249" s="84"/>
      <c r="L249" s="84"/>
      <c r="M249" s="84"/>
      <c r="N249" s="84"/>
      <c r="O249" s="84"/>
      <c r="P249" s="84"/>
    </row>
    <row r="250" ht="15.75" customHeight="1" spans="1:16">
      <c r="A250" s="84"/>
      <c r="B250" s="84"/>
      <c r="C250" s="86"/>
      <c r="D250" s="84"/>
      <c r="E250" s="84"/>
      <c r="F250" s="84"/>
      <c r="G250" s="84"/>
      <c r="H250" s="84"/>
      <c r="I250" s="84"/>
      <c r="J250" s="84"/>
      <c r="K250" s="84"/>
      <c r="L250" s="84"/>
      <c r="M250" s="84"/>
      <c r="N250" s="84"/>
      <c r="O250" s="84"/>
      <c r="P250" s="84"/>
    </row>
    <row r="251" ht="15.75" customHeight="1" spans="1:16">
      <c r="A251" s="84"/>
      <c r="B251" s="84"/>
      <c r="C251" s="86"/>
      <c r="D251" s="84"/>
      <c r="E251" s="84"/>
      <c r="F251" s="84"/>
      <c r="G251" s="84"/>
      <c r="H251" s="84"/>
      <c r="I251" s="84"/>
      <c r="J251" s="84"/>
      <c r="K251" s="84"/>
      <c r="L251" s="84"/>
      <c r="M251" s="84"/>
      <c r="N251" s="84"/>
      <c r="O251" s="84"/>
      <c r="P251" s="84"/>
    </row>
    <row r="252" ht="15.75" customHeight="1" spans="1:16">
      <c r="A252" s="84"/>
      <c r="B252" s="84"/>
      <c r="C252" s="86"/>
      <c r="D252" s="84"/>
      <c r="E252" s="84"/>
      <c r="F252" s="84"/>
      <c r="G252" s="84"/>
      <c r="H252" s="84"/>
      <c r="I252" s="84"/>
      <c r="J252" s="84"/>
      <c r="K252" s="84"/>
      <c r="L252" s="84"/>
      <c r="M252" s="84"/>
      <c r="N252" s="84"/>
      <c r="O252" s="84"/>
      <c r="P252" s="84"/>
    </row>
    <row r="253" ht="15.75" customHeight="1" spans="1:16">
      <c r="A253" s="84"/>
      <c r="B253" s="84"/>
      <c r="C253" s="86"/>
      <c r="D253" s="84"/>
      <c r="E253" s="84"/>
      <c r="F253" s="84"/>
      <c r="G253" s="84"/>
      <c r="H253" s="84"/>
      <c r="I253" s="84"/>
      <c r="J253" s="84"/>
      <c r="K253" s="84"/>
      <c r="L253" s="84"/>
      <c r="M253" s="84"/>
      <c r="N253" s="84"/>
      <c r="O253" s="84"/>
      <c r="P253" s="84"/>
    </row>
    <row r="254" ht="15.75" customHeight="1" spans="1:16">
      <c r="A254" s="84"/>
      <c r="B254" s="84"/>
      <c r="C254" s="86"/>
      <c r="D254" s="84"/>
      <c r="E254" s="84"/>
      <c r="F254" s="84"/>
      <c r="G254" s="84"/>
      <c r="H254" s="84"/>
      <c r="I254" s="84"/>
      <c r="J254" s="84"/>
      <c r="K254" s="84"/>
      <c r="L254" s="84"/>
      <c r="M254" s="84"/>
      <c r="N254" s="84"/>
      <c r="O254" s="84"/>
      <c r="P254" s="84"/>
    </row>
    <row r="255" ht="15.75" customHeight="1" spans="1:16">
      <c r="A255" s="84"/>
      <c r="B255" s="84"/>
      <c r="C255" s="86"/>
      <c r="D255" s="84"/>
      <c r="E255" s="84"/>
      <c r="F255" s="84"/>
      <c r="G255" s="84"/>
      <c r="H255" s="84"/>
      <c r="I255" s="84"/>
      <c r="J255" s="84"/>
      <c r="K255" s="84"/>
      <c r="L255" s="84"/>
      <c r="M255" s="84"/>
      <c r="N255" s="84"/>
      <c r="O255" s="84"/>
      <c r="P255" s="84"/>
    </row>
    <row r="256" ht="15.75" customHeight="1" spans="1:16">
      <c r="A256" s="84"/>
      <c r="B256" s="84"/>
      <c r="C256" s="86"/>
      <c r="D256" s="84"/>
      <c r="E256" s="84"/>
      <c r="F256" s="84"/>
      <c r="G256" s="84"/>
      <c r="H256" s="84"/>
      <c r="I256" s="84"/>
      <c r="J256" s="84"/>
      <c r="K256" s="84"/>
      <c r="L256" s="84"/>
      <c r="M256" s="84"/>
      <c r="N256" s="84"/>
      <c r="O256" s="84"/>
      <c r="P256" s="84"/>
    </row>
    <row r="257" ht="15.75" customHeight="1" spans="1:16">
      <c r="A257" s="84"/>
      <c r="B257" s="84"/>
      <c r="C257" s="86"/>
      <c r="D257" s="84"/>
      <c r="E257" s="84"/>
      <c r="F257" s="84"/>
      <c r="G257" s="84"/>
      <c r="H257" s="84"/>
      <c r="I257" s="84"/>
      <c r="J257" s="84"/>
      <c r="K257" s="84"/>
      <c r="L257" s="84"/>
      <c r="M257" s="84"/>
      <c r="N257" s="84"/>
      <c r="O257" s="84"/>
      <c r="P257" s="84"/>
    </row>
    <row r="258" ht="15.75" customHeight="1" spans="1:16">
      <c r="A258" s="84"/>
      <c r="B258" s="84"/>
      <c r="C258" s="86"/>
      <c r="D258" s="84"/>
      <c r="E258" s="84"/>
      <c r="F258" s="84"/>
      <c r="G258" s="84"/>
      <c r="H258" s="84"/>
      <c r="I258" s="84"/>
      <c r="J258" s="84"/>
      <c r="K258" s="84"/>
      <c r="L258" s="84"/>
      <c r="M258" s="84"/>
      <c r="N258" s="84"/>
      <c r="O258" s="84"/>
      <c r="P258" s="84"/>
    </row>
    <row r="259" ht="15.75" customHeight="1" spans="1:16">
      <c r="A259" s="84"/>
      <c r="B259" s="84"/>
      <c r="C259" s="86"/>
      <c r="D259" s="84"/>
      <c r="E259" s="84"/>
      <c r="F259" s="84"/>
      <c r="G259" s="84"/>
      <c r="H259" s="84"/>
      <c r="I259" s="84"/>
      <c r="J259" s="84"/>
      <c r="K259" s="84"/>
      <c r="L259" s="84"/>
      <c r="M259" s="84"/>
      <c r="N259" s="84"/>
      <c r="O259" s="84"/>
      <c r="P259" s="84"/>
    </row>
    <row r="260" ht="15.75" customHeight="1" spans="1:16">
      <c r="A260" s="84"/>
      <c r="B260" s="84"/>
      <c r="C260" s="86"/>
      <c r="D260" s="84"/>
      <c r="E260" s="84"/>
      <c r="F260" s="84"/>
      <c r="G260" s="84"/>
      <c r="H260" s="84"/>
      <c r="I260" s="84"/>
      <c r="J260" s="84"/>
      <c r="K260" s="84"/>
      <c r="L260" s="84"/>
      <c r="M260" s="84"/>
      <c r="N260" s="84"/>
      <c r="O260" s="84"/>
      <c r="P260" s="84"/>
    </row>
    <row r="261" ht="15.75" customHeight="1" spans="1:16">
      <c r="A261" s="84"/>
      <c r="B261" s="84"/>
      <c r="C261" s="86"/>
      <c r="D261" s="84"/>
      <c r="E261" s="84"/>
      <c r="F261" s="84"/>
      <c r="G261" s="84"/>
      <c r="H261" s="84"/>
      <c r="I261" s="84"/>
      <c r="J261" s="84"/>
      <c r="K261" s="84"/>
      <c r="L261" s="84"/>
      <c r="M261" s="84"/>
      <c r="N261" s="84"/>
      <c r="O261" s="84"/>
      <c r="P261" s="84"/>
    </row>
    <row r="262" ht="15.75" customHeight="1" spans="1:16">
      <c r="A262" s="84"/>
      <c r="B262" s="84"/>
      <c r="C262" s="86"/>
      <c r="D262" s="84"/>
      <c r="E262" s="84"/>
      <c r="F262" s="84"/>
      <c r="G262" s="84"/>
      <c r="H262" s="84"/>
      <c r="I262" s="84"/>
      <c r="J262" s="84"/>
      <c r="K262" s="84"/>
      <c r="L262" s="84"/>
      <c r="M262" s="84"/>
      <c r="N262" s="84"/>
      <c r="O262" s="84"/>
      <c r="P262" s="84"/>
    </row>
    <row r="263" ht="15.75" customHeight="1" spans="1:16">
      <c r="A263" s="84"/>
      <c r="B263" s="84"/>
      <c r="C263" s="86"/>
      <c r="D263" s="84"/>
      <c r="E263" s="84"/>
      <c r="F263" s="84"/>
      <c r="G263" s="84"/>
      <c r="H263" s="84"/>
      <c r="I263" s="84"/>
      <c r="J263" s="84"/>
      <c r="K263" s="84"/>
      <c r="L263" s="84"/>
      <c r="M263" s="84"/>
      <c r="N263" s="84"/>
      <c r="O263" s="84"/>
      <c r="P263" s="84"/>
    </row>
    <row r="264" ht="15.75" customHeight="1" spans="1:16">
      <c r="A264" s="84"/>
      <c r="B264" s="84"/>
      <c r="C264" s="86"/>
      <c r="D264" s="84"/>
      <c r="E264" s="84"/>
      <c r="F264" s="84"/>
      <c r="G264" s="84"/>
      <c r="H264" s="84"/>
      <c r="I264" s="84"/>
      <c r="J264" s="84"/>
      <c r="K264" s="84"/>
      <c r="L264" s="84"/>
      <c r="M264" s="84"/>
      <c r="N264" s="84"/>
      <c r="O264" s="84"/>
      <c r="P264" s="84"/>
    </row>
    <row r="265" ht="15.75" customHeight="1" spans="1:16">
      <c r="A265" s="84"/>
      <c r="B265" s="84"/>
      <c r="C265" s="86"/>
      <c r="D265" s="84"/>
      <c r="E265" s="84"/>
      <c r="F265" s="84"/>
      <c r="G265" s="84"/>
      <c r="H265" s="84"/>
      <c r="I265" s="84"/>
      <c r="J265" s="84"/>
      <c r="K265" s="84"/>
      <c r="L265" s="84"/>
      <c r="M265" s="84"/>
      <c r="N265" s="84"/>
      <c r="O265" s="84"/>
      <c r="P265" s="84"/>
    </row>
    <row r="266" ht="15.75" customHeight="1" spans="1:16">
      <c r="A266" s="84"/>
      <c r="B266" s="84"/>
      <c r="C266" s="86"/>
      <c r="D266" s="84"/>
      <c r="E266" s="84"/>
      <c r="F266" s="84"/>
      <c r="G266" s="84"/>
      <c r="H266" s="84"/>
      <c r="I266" s="84"/>
      <c r="J266" s="84"/>
      <c r="K266" s="84"/>
      <c r="L266" s="84"/>
      <c r="M266" s="84"/>
      <c r="N266" s="84"/>
      <c r="O266" s="84"/>
      <c r="P266" s="84"/>
    </row>
    <row r="267" ht="15.75" customHeight="1" spans="1:16">
      <c r="A267" s="84"/>
      <c r="B267" s="84"/>
      <c r="C267" s="86"/>
      <c r="D267" s="84"/>
      <c r="E267" s="84"/>
      <c r="F267" s="84"/>
      <c r="G267" s="84"/>
      <c r="H267" s="84"/>
      <c r="I267" s="84"/>
      <c r="J267" s="84"/>
      <c r="K267" s="84"/>
      <c r="L267" s="84"/>
      <c r="M267" s="84"/>
      <c r="N267" s="84"/>
      <c r="O267" s="84"/>
      <c r="P267" s="84"/>
    </row>
    <row r="268" ht="15.75" customHeight="1" spans="1:16">
      <c r="A268" s="84"/>
      <c r="B268" s="84"/>
      <c r="C268" s="86"/>
      <c r="D268" s="84"/>
      <c r="E268" s="84"/>
      <c r="F268" s="84"/>
      <c r="G268" s="84"/>
      <c r="H268" s="84"/>
      <c r="I268" s="84"/>
      <c r="J268" s="84"/>
      <c r="K268" s="84"/>
      <c r="L268" s="84"/>
      <c r="M268" s="84"/>
      <c r="N268" s="84"/>
      <c r="O268" s="84"/>
      <c r="P268" s="84"/>
    </row>
    <row r="269" ht="15.75" customHeight="1" spans="1:16">
      <c r="A269" s="84"/>
      <c r="B269" s="84"/>
      <c r="C269" s="86"/>
      <c r="D269" s="84"/>
      <c r="E269" s="84"/>
      <c r="F269" s="84"/>
      <c r="G269" s="84"/>
      <c r="H269" s="84"/>
      <c r="I269" s="84"/>
      <c r="J269" s="84"/>
      <c r="K269" s="84"/>
      <c r="L269" s="84"/>
      <c r="M269" s="84"/>
      <c r="N269" s="84"/>
      <c r="O269" s="84"/>
      <c r="P269" s="84"/>
    </row>
    <row r="270" ht="15.75" customHeight="1" spans="1:16">
      <c r="A270" s="84"/>
      <c r="B270" s="84"/>
      <c r="C270" s="86"/>
      <c r="D270" s="84"/>
      <c r="E270" s="84"/>
      <c r="F270" s="84"/>
      <c r="G270" s="84"/>
      <c r="H270" s="84"/>
      <c r="I270" s="84"/>
      <c r="J270" s="84"/>
      <c r="K270" s="84"/>
      <c r="L270" s="84"/>
      <c r="M270" s="84"/>
      <c r="N270" s="84"/>
      <c r="O270" s="84"/>
      <c r="P270" s="84"/>
    </row>
    <row r="271" ht="15.75" customHeight="1" spans="1:16">
      <c r="A271" s="84"/>
      <c r="B271" s="84"/>
      <c r="C271" s="86"/>
      <c r="D271" s="84"/>
      <c r="E271" s="84"/>
      <c r="F271" s="84"/>
      <c r="G271" s="84"/>
      <c r="H271" s="84"/>
      <c r="I271" s="84"/>
      <c r="J271" s="84"/>
      <c r="K271" s="84"/>
      <c r="L271" s="84"/>
      <c r="M271" s="84"/>
      <c r="N271" s="84"/>
      <c r="O271" s="84"/>
      <c r="P271" s="84"/>
    </row>
    <row r="272" ht="15.75" customHeight="1" spans="1:16">
      <c r="A272" s="84"/>
      <c r="B272" s="84"/>
      <c r="C272" s="86"/>
      <c r="D272" s="84"/>
      <c r="E272" s="84"/>
      <c r="F272" s="84"/>
      <c r="G272" s="84"/>
      <c r="H272" s="84"/>
      <c r="I272" s="84"/>
      <c r="J272" s="84"/>
      <c r="K272" s="84"/>
      <c r="L272" s="84"/>
      <c r="M272" s="84"/>
      <c r="N272" s="84"/>
      <c r="O272" s="84"/>
      <c r="P272" s="84"/>
    </row>
    <row r="273" ht="15.75" customHeight="1" spans="1:16">
      <c r="A273" s="84"/>
      <c r="B273" s="84"/>
      <c r="C273" s="86"/>
      <c r="D273" s="84"/>
      <c r="E273" s="84"/>
      <c r="F273" s="84"/>
      <c r="G273" s="84"/>
      <c r="H273" s="84"/>
      <c r="I273" s="84"/>
      <c r="J273" s="84"/>
      <c r="K273" s="84"/>
      <c r="L273" s="84"/>
      <c r="M273" s="84"/>
      <c r="N273" s="84"/>
      <c r="O273" s="84"/>
      <c r="P273" s="84"/>
    </row>
    <row r="274" ht="15.75" customHeight="1" spans="1:16">
      <c r="A274" s="84"/>
      <c r="B274" s="84"/>
      <c r="C274" s="86"/>
      <c r="D274" s="84"/>
      <c r="E274" s="84"/>
      <c r="F274" s="84"/>
      <c r="G274" s="84"/>
      <c r="H274" s="84"/>
      <c r="I274" s="84"/>
      <c r="J274" s="84"/>
      <c r="K274" s="84"/>
      <c r="L274" s="84"/>
      <c r="M274" s="84"/>
      <c r="N274" s="84"/>
      <c r="O274" s="84"/>
      <c r="P274" s="84"/>
    </row>
    <row r="275" ht="15.75" customHeight="1" spans="1:16">
      <c r="A275" s="84"/>
      <c r="B275" s="84"/>
      <c r="C275" s="86"/>
      <c r="D275" s="84"/>
      <c r="E275" s="84"/>
      <c r="F275" s="84"/>
      <c r="G275" s="84"/>
      <c r="H275" s="84"/>
      <c r="I275" s="84"/>
      <c r="J275" s="84"/>
      <c r="K275" s="84"/>
      <c r="L275" s="84"/>
      <c r="M275" s="84"/>
      <c r="N275" s="84"/>
      <c r="O275" s="84"/>
      <c r="P275" s="84"/>
    </row>
    <row r="276" ht="15.75" customHeight="1" spans="1:16">
      <c r="A276" s="84"/>
      <c r="B276" s="84"/>
      <c r="C276" s="86"/>
      <c r="D276" s="84"/>
      <c r="E276" s="84"/>
      <c r="F276" s="84"/>
      <c r="G276" s="84"/>
      <c r="H276" s="84"/>
      <c r="I276" s="84"/>
      <c r="J276" s="84"/>
      <c r="K276" s="84"/>
      <c r="L276" s="84"/>
      <c r="M276" s="84"/>
      <c r="N276" s="84"/>
      <c r="O276" s="84"/>
      <c r="P276" s="84"/>
    </row>
    <row r="277" ht="15.75" customHeight="1" spans="1:16">
      <c r="A277" s="84"/>
      <c r="B277" s="84"/>
      <c r="C277" s="86"/>
      <c r="D277" s="84"/>
      <c r="E277" s="84"/>
      <c r="F277" s="84"/>
      <c r="G277" s="84"/>
      <c r="H277" s="84"/>
      <c r="I277" s="84"/>
      <c r="J277" s="84"/>
      <c r="K277" s="84"/>
      <c r="L277" s="84"/>
      <c r="M277" s="84"/>
      <c r="N277" s="84"/>
      <c r="O277" s="84"/>
      <c r="P277" s="84"/>
    </row>
    <row r="278" ht="15.75" customHeight="1" spans="1:16">
      <c r="A278" s="84"/>
      <c r="B278" s="84"/>
      <c r="C278" s="86"/>
      <c r="D278" s="84"/>
      <c r="E278" s="84"/>
      <c r="F278" s="84"/>
      <c r="G278" s="84"/>
      <c r="H278" s="84"/>
      <c r="I278" s="84"/>
      <c r="J278" s="84"/>
      <c r="K278" s="84"/>
      <c r="L278" s="84"/>
      <c r="M278" s="84"/>
      <c r="N278" s="84"/>
      <c r="O278" s="84"/>
      <c r="P278" s="84"/>
    </row>
    <row r="279" ht="15.75" customHeight="1" spans="1:16">
      <c r="A279" s="84"/>
      <c r="B279" s="84"/>
      <c r="C279" s="86"/>
      <c r="D279" s="84"/>
      <c r="E279" s="84"/>
      <c r="F279" s="84"/>
      <c r="G279" s="84"/>
      <c r="H279" s="84"/>
      <c r="I279" s="84"/>
      <c r="J279" s="84"/>
      <c r="K279" s="84"/>
      <c r="L279" s="84"/>
      <c r="M279" s="84"/>
      <c r="N279" s="84"/>
      <c r="O279" s="84"/>
      <c r="P279" s="84"/>
    </row>
    <row r="280" ht="15.75" customHeight="1" spans="1:16">
      <c r="A280" s="84"/>
      <c r="B280" s="84"/>
      <c r="C280" s="86"/>
      <c r="D280" s="84"/>
      <c r="E280" s="84"/>
      <c r="F280" s="84"/>
      <c r="G280" s="84"/>
      <c r="H280" s="84"/>
      <c r="I280" s="84"/>
      <c r="J280" s="84"/>
      <c r="K280" s="84"/>
      <c r="L280" s="84"/>
      <c r="M280" s="84"/>
      <c r="N280" s="84"/>
      <c r="O280" s="84"/>
      <c r="P280" s="84"/>
    </row>
    <row r="281" ht="15.75" customHeight="1" spans="1:16">
      <c r="A281" s="84"/>
      <c r="B281" s="84"/>
      <c r="C281" s="86"/>
      <c r="D281" s="84"/>
      <c r="E281" s="84"/>
      <c r="F281" s="84"/>
      <c r="G281" s="84"/>
      <c r="H281" s="84"/>
      <c r="I281" s="84"/>
      <c r="J281" s="84"/>
      <c r="K281" s="84"/>
      <c r="L281" s="84"/>
      <c r="M281" s="84"/>
      <c r="N281" s="84"/>
      <c r="O281" s="84"/>
      <c r="P281" s="84"/>
    </row>
    <row r="282" ht="15.75" customHeight="1" spans="1:16">
      <c r="A282" s="84"/>
      <c r="B282" s="84"/>
      <c r="C282" s="86"/>
      <c r="D282" s="84"/>
      <c r="E282" s="84"/>
      <c r="F282" s="84"/>
      <c r="G282" s="84"/>
      <c r="H282" s="84"/>
      <c r="I282" s="84"/>
      <c r="J282" s="84"/>
      <c r="K282" s="84"/>
      <c r="L282" s="84"/>
      <c r="M282" s="84"/>
      <c r="N282" s="84"/>
      <c r="O282" s="84"/>
      <c r="P282" s="84"/>
    </row>
    <row r="283" ht="15.75" customHeight="1" spans="1:16">
      <c r="A283" s="84"/>
      <c r="B283" s="84"/>
      <c r="C283" s="86"/>
      <c r="D283" s="84"/>
      <c r="E283" s="84"/>
      <c r="F283" s="84"/>
      <c r="G283" s="84"/>
      <c r="H283" s="84"/>
      <c r="I283" s="84"/>
      <c r="J283" s="84"/>
      <c r="K283" s="84"/>
      <c r="L283" s="84"/>
      <c r="M283" s="84"/>
      <c r="N283" s="84"/>
      <c r="O283" s="84"/>
      <c r="P283" s="84"/>
    </row>
    <row r="284" ht="15.75" customHeight="1" spans="1:16">
      <c r="A284" s="84"/>
      <c r="B284" s="84"/>
      <c r="C284" s="86"/>
      <c r="D284" s="84"/>
      <c r="E284" s="84"/>
      <c r="F284" s="84"/>
      <c r="G284" s="84"/>
      <c r="H284" s="84"/>
      <c r="I284" s="84"/>
      <c r="J284" s="84"/>
      <c r="K284" s="84"/>
      <c r="L284" s="84"/>
      <c r="M284" s="84"/>
      <c r="N284" s="84"/>
      <c r="O284" s="84"/>
      <c r="P284" s="84"/>
    </row>
    <row r="285" ht="15.75" customHeight="1" spans="1:16">
      <c r="A285" s="84"/>
      <c r="B285" s="84"/>
      <c r="C285" s="86"/>
      <c r="D285" s="84"/>
      <c r="E285" s="84"/>
      <c r="F285" s="84"/>
      <c r="G285" s="84"/>
      <c r="H285" s="84"/>
      <c r="I285" s="84"/>
      <c r="J285" s="84"/>
      <c r="K285" s="84"/>
      <c r="L285" s="84"/>
      <c r="M285" s="84"/>
      <c r="N285" s="84"/>
      <c r="O285" s="84"/>
      <c r="P285" s="84"/>
    </row>
    <row r="286" ht="15.75" customHeight="1" spans="1:16">
      <c r="A286" s="84"/>
      <c r="B286" s="84"/>
      <c r="C286" s="86"/>
      <c r="D286" s="84"/>
      <c r="E286" s="84"/>
      <c r="F286" s="84"/>
      <c r="G286" s="84"/>
      <c r="H286" s="84"/>
      <c r="I286" s="84"/>
      <c r="J286" s="84"/>
      <c r="K286" s="84"/>
      <c r="L286" s="84"/>
      <c r="M286" s="84"/>
      <c r="N286" s="84"/>
      <c r="O286" s="84"/>
      <c r="P286" s="84"/>
    </row>
    <row r="287" ht="15.75" customHeight="1" spans="1:16">
      <c r="A287" s="84"/>
      <c r="B287" s="84"/>
      <c r="C287" s="86"/>
      <c r="D287" s="84"/>
      <c r="E287" s="84"/>
      <c r="F287" s="84"/>
      <c r="G287" s="84"/>
      <c r="H287" s="84"/>
      <c r="I287" s="84"/>
      <c r="J287" s="84"/>
      <c r="K287" s="84"/>
      <c r="L287" s="84"/>
      <c r="M287" s="84"/>
      <c r="N287" s="84"/>
      <c r="O287" s="84"/>
      <c r="P287" s="84"/>
    </row>
    <row r="288" ht="15.75" customHeight="1" spans="1:16">
      <c r="A288" s="84"/>
      <c r="B288" s="84"/>
      <c r="C288" s="86"/>
      <c r="D288" s="84"/>
      <c r="E288" s="84"/>
      <c r="F288" s="84"/>
      <c r="G288" s="84"/>
      <c r="H288" s="84"/>
      <c r="I288" s="84"/>
      <c r="J288" s="84"/>
      <c r="K288" s="84"/>
      <c r="L288" s="84"/>
      <c r="M288" s="84"/>
      <c r="N288" s="84"/>
      <c r="O288" s="84"/>
      <c r="P288" s="84"/>
    </row>
    <row r="289" ht="15.75" customHeight="1" spans="1:16">
      <c r="A289" s="84"/>
      <c r="B289" s="84"/>
      <c r="C289" s="86"/>
      <c r="D289" s="84"/>
      <c r="E289" s="84"/>
      <c r="F289" s="84"/>
      <c r="G289" s="84"/>
      <c r="H289" s="84"/>
      <c r="I289" s="84"/>
      <c r="J289" s="84"/>
      <c r="K289" s="84"/>
      <c r="L289" s="84"/>
      <c r="M289" s="84"/>
      <c r="N289" s="84"/>
      <c r="O289" s="84"/>
      <c r="P289" s="84"/>
    </row>
    <row r="290" ht="15.75" customHeight="1" spans="1:16">
      <c r="A290" s="84"/>
      <c r="B290" s="84"/>
      <c r="C290" s="86"/>
      <c r="D290" s="84"/>
      <c r="E290" s="84"/>
      <c r="F290" s="84"/>
      <c r="G290" s="84"/>
      <c r="H290" s="84"/>
      <c r="I290" s="84"/>
      <c r="J290" s="84"/>
      <c r="K290" s="84"/>
      <c r="L290" s="84"/>
      <c r="M290" s="84"/>
      <c r="N290" s="84"/>
      <c r="O290" s="84"/>
      <c r="P290" s="84"/>
    </row>
    <row r="291" ht="15.75" customHeight="1" spans="1:16">
      <c r="A291" s="84"/>
      <c r="B291" s="84"/>
      <c r="C291" s="86"/>
      <c r="D291" s="84"/>
      <c r="E291" s="84"/>
      <c r="F291" s="84"/>
      <c r="G291" s="84"/>
      <c r="H291" s="84"/>
      <c r="I291" s="84"/>
      <c r="J291" s="84"/>
      <c r="K291" s="84"/>
      <c r="L291" s="84"/>
      <c r="M291" s="84"/>
      <c r="N291" s="84"/>
      <c r="O291" s="84"/>
      <c r="P291" s="84"/>
    </row>
    <row r="292" ht="15.75" customHeight="1" spans="1:16">
      <c r="A292" s="84"/>
      <c r="B292" s="84"/>
      <c r="C292" s="86"/>
      <c r="D292" s="84"/>
      <c r="E292" s="84"/>
      <c r="F292" s="84"/>
      <c r="G292" s="84"/>
      <c r="H292" s="84"/>
      <c r="I292" s="84"/>
      <c r="J292" s="84"/>
      <c r="K292" s="84"/>
      <c r="L292" s="84"/>
      <c r="M292" s="84"/>
      <c r="N292" s="84"/>
      <c r="O292" s="84"/>
      <c r="P292" s="84"/>
    </row>
    <row r="293" ht="15.75" customHeight="1" spans="1:16">
      <c r="A293" s="84"/>
      <c r="B293" s="84"/>
      <c r="C293" s="86"/>
      <c r="D293" s="84"/>
      <c r="E293" s="84"/>
      <c r="F293" s="84"/>
      <c r="G293" s="84"/>
      <c r="H293" s="84"/>
      <c r="I293" s="84"/>
      <c r="J293" s="84"/>
      <c r="K293" s="84"/>
      <c r="L293" s="84"/>
      <c r="M293" s="84"/>
      <c r="N293" s="84"/>
      <c r="O293" s="84"/>
      <c r="P293" s="84"/>
    </row>
    <row r="294" ht="15.75" customHeight="1" spans="1:16">
      <c r="A294" s="84"/>
      <c r="B294" s="84"/>
      <c r="C294" s="86"/>
      <c r="D294" s="84"/>
      <c r="E294" s="84"/>
      <c r="F294" s="84"/>
      <c r="G294" s="84"/>
      <c r="H294" s="84"/>
      <c r="I294" s="84"/>
      <c r="J294" s="84"/>
      <c r="K294" s="84"/>
      <c r="L294" s="84"/>
      <c r="M294" s="84"/>
      <c r="N294" s="84"/>
      <c r="O294" s="84"/>
      <c r="P294" s="84"/>
    </row>
    <row r="295" ht="15.75" customHeight="1" spans="1:16">
      <c r="A295" s="84"/>
      <c r="B295" s="84"/>
      <c r="C295" s="86"/>
      <c r="D295" s="84"/>
      <c r="E295" s="84"/>
      <c r="F295" s="84"/>
      <c r="G295" s="84"/>
      <c r="H295" s="84"/>
      <c r="I295" s="84"/>
      <c r="J295" s="84"/>
      <c r="K295" s="84"/>
      <c r="L295" s="84"/>
      <c r="M295" s="84"/>
      <c r="N295" s="84"/>
      <c r="O295" s="84"/>
      <c r="P295" s="84"/>
    </row>
    <row r="296" ht="15.75" customHeight="1" spans="1:16">
      <c r="A296" s="84"/>
      <c r="B296" s="84"/>
      <c r="C296" s="86"/>
      <c r="D296" s="84"/>
      <c r="E296" s="84"/>
      <c r="F296" s="84"/>
      <c r="G296" s="84"/>
      <c r="H296" s="84"/>
      <c r="I296" s="84"/>
      <c r="J296" s="84"/>
      <c r="K296" s="84"/>
      <c r="L296" s="84"/>
      <c r="M296" s="84"/>
      <c r="N296" s="84"/>
      <c r="O296" s="84"/>
      <c r="P296" s="84"/>
    </row>
    <row r="297" ht="15.75" customHeight="1" spans="1:16">
      <c r="A297" s="84"/>
      <c r="B297" s="84"/>
      <c r="C297" s="86"/>
      <c r="D297" s="84"/>
      <c r="E297" s="84"/>
      <c r="F297" s="84"/>
      <c r="G297" s="84"/>
      <c r="H297" s="84"/>
      <c r="I297" s="84"/>
      <c r="J297" s="84"/>
      <c r="K297" s="84"/>
      <c r="L297" s="84"/>
      <c r="M297" s="84"/>
      <c r="N297" s="84"/>
      <c r="O297" s="84"/>
      <c r="P297" s="84"/>
    </row>
    <row r="298" ht="15.75" customHeight="1" spans="1:16">
      <c r="A298" s="84"/>
      <c r="B298" s="84"/>
      <c r="C298" s="86"/>
      <c r="D298" s="84"/>
      <c r="E298" s="84"/>
      <c r="F298" s="84"/>
      <c r="G298" s="84"/>
      <c r="H298" s="84"/>
      <c r="I298" s="84"/>
      <c r="J298" s="84"/>
      <c r="K298" s="84"/>
      <c r="L298" s="84"/>
      <c r="M298" s="84"/>
      <c r="N298" s="84"/>
      <c r="O298" s="84"/>
      <c r="P298" s="84"/>
    </row>
    <row r="299" ht="15.75" customHeight="1" spans="1:16">
      <c r="A299" s="84"/>
      <c r="B299" s="84"/>
      <c r="C299" s="86"/>
      <c r="D299" s="84"/>
      <c r="E299" s="84"/>
      <c r="F299" s="84"/>
      <c r="G299" s="84"/>
      <c r="H299" s="84"/>
      <c r="I299" s="84"/>
      <c r="J299" s="84"/>
      <c r="K299" s="84"/>
      <c r="L299" s="84"/>
      <c r="M299" s="84"/>
      <c r="N299" s="84"/>
      <c r="O299" s="84"/>
      <c r="P299" s="84"/>
    </row>
    <row r="300" ht="15.75" customHeight="1" spans="1:16">
      <c r="A300" s="84"/>
      <c r="B300" s="84"/>
      <c r="C300" s="86"/>
      <c r="D300" s="84"/>
      <c r="E300" s="84"/>
      <c r="F300" s="84"/>
      <c r="G300" s="84"/>
      <c r="H300" s="84"/>
      <c r="I300" s="84"/>
      <c r="J300" s="84"/>
      <c r="K300" s="84"/>
      <c r="L300" s="84"/>
      <c r="M300" s="84"/>
      <c r="N300" s="84"/>
      <c r="O300" s="84"/>
      <c r="P300" s="84"/>
    </row>
    <row r="301" ht="15.75" customHeight="1" spans="1:16">
      <c r="A301" s="84"/>
      <c r="B301" s="84"/>
      <c r="C301" s="86"/>
      <c r="D301" s="84"/>
      <c r="E301" s="84"/>
      <c r="F301" s="84"/>
      <c r="G301" s="84"/>
      <c r="H301" s="84"/>
      <c r="I301" s="84"/>
      <c r="J301" s="84"/>
      <c r="K301" s="84"/>
      <c r="L301" s="84"/>
      <c r="M301" s="84"/>
      <c r="N301" s="84"/>
      <c r="O301" s="84"/>
      <c r="P301" s="84"/>
    </row>
    <row r="302" ht="15.75" customHeight="1" spans="1:16">
      <c r="A302" s="84"/>
      <c r="B302" s="84"/>
      <c r="C302" s="86"/>
      <c r="D302" s="84"/>
      <c r="E302" s="84"/>
      <c r="F302" s="84"/>
      <c r="G302" s="84"/>
      <c r="H302" s="84"/>
      <c r="I302" s="84"/>
      <c r="J302" s="84"/>
      <c r="K302" s="84"/>
      <c r="L302" s="84"/>
      <c r="M302" s="84"/>
      <c r="N302" s="84"/>
      <c r="O302" s="84"/>
      <c r="P302" s="84"/>
    </row>
    <row r="303" ht="15.75" customHeight="1" spans="1:16">
      <c r="A303" s="84"/>
      <c r="B303" s="84"/>
      <c r="C303" s="86"/>
      <c r="D303" s="84"/>
      <c r="E303" s="84"/>
      <c r="F303" s="84"/>
      <c r="G303" s="84"/>
      <c r="H303" s="84"/>
      <c r="I303" s="84"/>
      <c r="J303" s="84"/>
      <c r="K303" s="84"/>
      <c r="L303" s="84"/>
      <c r="M303" s="84"/>
      <c r="N303" s="84"/>
      <c r="O303" s="84"/>
      <c r="P303" s="84"/>
    </row>
    <row r="304" ht="15.75" customHeight="1" spans="1:16">
      <c r="A304" s="84"/>
      <c r="B304" s="84"/>
      <c r="C304" s="86"/>
      <c r="D304" s="84"/>
      <c r="E304" s="84"/>
      <c r="F304" s="84"/>
      <c r="G304" s="84"/>
      <c r="H304" s="84"/>
      <c r="I304" s="84"/>
      <c r="J304" s="84"/>
      <c r="K304" s="84"/>
      <c r="L304" s="84"/>
      <c r="M304" s="84"/>
      <c r="N304" s="84"/>
      <c r="O304" s="84"/>
      <c r="P304" s="84"/>
    </row>
    <row r="305" ht="15.75" customHeight="1" spans="1:16">
      <c r="A305" s="84"/>
      <c r="B305" s="84"/>
      <c r="C305" s="86"/>
      <c r="D305" s="84"/>
      <c r="E305" s="84"/>
      <c r="F305" s="84"/>
      <c r="G305" s="84"/>
      <c r="H305" s="84"/>
      <c r="I305" s="84"/>
      <c r="J305" s="84"/>
      <c r="K305" s="84"/>
      <c r="L305" s="84"/>
      <c r="M305" s="84"/>
      <c r="N305" s="84"/>
      <c r="O305" s="84"/>
      <c r="P305" s="84"/>
    </row>
    <row r="306" ht="15.75" customHeight="1" spans="1:16">
      <c r="A306" s="84"/>
      <c r="B306" s="84"/>
      <c r="C306" s="86"/>
      <c r="D306" s="84"/>
      <c r="E306" s="84"/>
      <c r="F306" s="84"/>
      <c r="G306" s="84"/>
      <c r="H306" s="84"/>
      <c r="I306" s="84"/>
      <c r="J306" s="84"/>
      <c r="K306" s="84"/>
      <c r="L306" s="84"/>
      <c r="M306" s="84"/>
      <c r="N306" s="84"/>
      <c r="O306" s="84"/>
      <c r="P306" s="84"/>
    </row>
    <row r="307" ht="15.75" customHeight="1" spans="1:16">
      <c r="A307" s="84"/>
      <c r="B307" s="84"/>
      <c r="C307" s="86"/>
      <c r="D307" s="84"/>
      <c r="E307" s="84"/>
      <c r="F307" s="84"/>
      <c r="G307" s="84"/>
      <c r="H307" s="84"/>
      <c r="I307" s="84"/>
      <c r="J307" s="84"/>
      <c r="K307" s="84"/>
      <c r="L307" s="84"/>
      <c r="M307" s="84"/>
      <c r="N307" s="84"/>
      <c r="O307" s="84"/>
      <c r="P307" s="84"/>
    </row>
    <row r="308" ht="15.75" customHeight="1" spans="1:16">
      <c r="A308" s="84"/>
      <c r="B308" s="84"/>
      <c r="C308" s="86"/>
      <c r="D308" s="84"/>
      <c r="E308" s="84"/>
      <c r="F308" s="84"/>
      <c r="G308" s="84"/>
      <c r="H308" s="84"/>
      <c r="I308" s="84"/>
      <c r="J308" s="84"/>
      <c r="K308" s="84"/>
      <c r="L308" s="84"/>
      <c r="M308" s="84"/>
      <c r="N308" s="84"/>
      <c r="O308" s="84"/>
      <c r="P308" s="84"/>
    </row>
    <row r="309" ht="15.75" customHeight="1" spans="1:16">
      <c r="A309" s="84"/>
      <c r="B309" s="84"/>
      <c r="C309" s="86"/>
      <c r="D309" s="84"/>
      <c r="E309" s="84"/>
      <c r="F309" s="84"/>
      <c r="G309" s="84"/>
      <c r="H309" s="84"/>
      <c r="I309" s="84"/>
      <c r="J309" s="84"/>
      <c r="K309" s="84"/>
      <c r="L309" s="84"/>
      <c r="M309" s="84"/>
      <c r="N309" s="84"/>
      <c r="O309" s="84"/>
      <c r="P309" s="84"/>
    </row>
    <row r="310" ht="15.75" customHeight="1" spans="1:16">
      <c r="A310" s="84"/>
      <c r="B310" s="84"/>
      <c r="C310" s="86"/>
      <c r="D310" s="84"/>
      <c r="E310" s="84"/>
      <c r="F310" s="84"/>
      <c r="G310" s="84"/>
      <c r="H310" s="84"/>
      <c r="I310" s="84"/>
      <c r="J310" s="84"/>
      <c r="K310" s="84"/>
      <c r="L310" s="84"/>
      <c r="M310" s="84"/>
      <c r="N310" s="84"/>
      <c r="O310" s="84"/>
      <c r="P310" s="84"/>
    </row>
    <row r="311" ht="15.75" customHeight="1" spans="1:16">
      <c r="A311" s="84"/>
      <c r="B311" s="84"/>
      <c r="C311" s="86"/>
      <c r="D311" s="84"/>
      <c r="E311" s="84"/>
      <c r="F311" s="84"/>
      <c r="G311" s="84"/>
      <c r="H311" s="84"/>
      <c r="I311" s="84"/>
      <c r="J311" s="84"/>
      <c r="K311" s="84"/>
      <c r="L311" s="84"/>
      <c r="M311" s="84"/>
      <c r="N311" s="84"/>
      <c r="O311" s="84"/>
      <c r="P311" s="84"/>
    </row>
    <row r="312" ht="15.75" customHeight="1" spans="1:16">
      <c r="A312" s="84"/>
      <c r="B312" s="84"/>
      <c r="C312" s="86"/>
      <c r="D312" s="84"/>
      <c r="E312" s="84"/>
      <c r="F312" s="84"/>
      <c r="G312" s="84"/>
      <c r="H312" s="84"/>
      <c r="I312" s="84"/>
      <c r="J312" s="84"/>
      <c r="K312" s="84"/>
      <c r="L312" s="84"/>
      <c r="M312" s="84"/>
      <c r="N312" s="84"/>
      <c r="O312" s="84"/>
      <c r="P312" s="84"/>
    </row>
    <row r="313" ht="15.75" customHeight="1" spans="1:16">
      <c r="A313" s="84"/>
      <c r="B313" s="84"/>
      <c r="C313" s="86"/>
      <c r="D313" s="84"/>
      <c r="E313" s="84"/>
      <c r="F313" s="84"/>
      <c r="G313" s="84"/>
      <c r="H313" s="84"/>
      <c r="I313" s="84"/>
      <c r="J313" s="84"/>
      <c r="K313" s="84"/>
      <c r="L313" s="84"/>
      <c r="M313" s="84"/>
      <c r="N313" s="84"/>
      <c r="O313" s="84"/>
      <c r="P313" s="84"/>
    </row>
    <row r="314" ht="15.75" customHeight="1" spans="1:16">
      <c r="A314" s="84"/>
      <c r="B314" s="84"/>
      <c r="C314" s="86"/>
      <c r="D314" s="84"/>
      <c r="E314" s="84"/>
      <c r="F314" s="84"/>
      <c r="G314" s="84"/>
      <c r="H314" s="84"/>
      <c r="I314" s="84"/>
      <c r="J314" s="84"/>
      <c r="K314" s="84"/>
      <c r="L314" s="84"/>
      <c r="M314" s="84"/>
      <c r="N314" s="84"/>
      <c r="O314" s="84"/>
      <c r="P314" s="84"/>
    </row>
    <row r="315" ht="15.75" customHeight="1" spans="1:16">
      <c r="A315" s="84"/>
      <c r="B315" s="84"/>
      <c r="C315" s="86"/>
      <c r="D315" s="84"/>
      <c r="E315" s="84"/>
      <c r="F315" s="84"/>
      <c r="G315" s="84"/>
      <c r="H315" s="84"/>
      <c r="I315" s="84"/>
      <c r="J315" s="84"/>
      <c r="K315" s="84"/>
      <c r="L315" s="84"/>
      <c r="M315" s="84"/>
      <c r="N315" s="84"/>
      <c r="O315" s="84"/>
      <c r="P315" s="84"/>
    </row>
    <row r="316" ht="15.75" customHeight="1" spans="1:16">
      <c r="A316" s="84"/>
      <c r="B316" s="84"/>
      <c r="C316" s="86"/>
      <c r="D316" s="84"/>
      <c r="E316" s="84"/>
      <c r="F316" s="84"/>
      <c r="G316" s="84"/>
      <c r="H316" s="84"/>
      <c r="I316" s="84"/>
      <c r="J316" s="84"/>
      <c r="K316" s="84"/>
      <c r="L316" s="84"/>
      <c r="M316" s="84"/>
      <c r="N316" s="84"/>
      <c r="O316" s="84"/>
      <c r="P316" s="84"/>
    </row>
    <row r="317" ht="15.75" customHeight="1" spans="1:16">
      <c r="A317" s="84"/>
      <c r="B317" s="84"/>
      <c r="C317" s="86"/>
      <c r="D317" s="84"/>
      <c r="E317" s="84"/>
      <c r="F317" s="84"/>
      <c r="G317" s="84"/>
      <c r="H317" s="84"/>
      <c r="I317" s="84"/>
      <c r="J317" s="84"/>
      <c r="K317" s="84"/>
      <c r="L317" s="84"/>
      <c r="M317" s="84"/>
      <c r="N317" s="84"/>
      <c r="O317" s="84"/>
      <c r="P317" s="84"/>
    </row>
    <row r="318" ht="15.75" customHeight="1" spans="1:16">
      <c r="A318" s="84"/>
      <c r="B318" s="84"/>
      <c r="C318" s="86"/>
      <c r="D318" s="84"/>
      <c r="E318" s="84"/>
      <c r="F318" s="84"/>
      <c r="G318" s="84"/>
      <c r="H318" s="84"/>
      <c r="I318" s="84"/>
      <c r="J318" s="84"/>
      <c r="K318" s="84"/>
      <c r="L318" s="84"/>
      <c r="M318" s="84"/>
      <c r="N318" s="84"/>
      <c r="O318" s="84"/>
      <c r="P318" s="84"/>
    </row>
    <row r="319" ht="15.75" customHeight="1" spans="1:16">
      <c r="A319" s="84"/>
      <c r="B319" s="84"/>
      <c r="C319" s="86"/>
      <c r="D319" s="84"/>
      <c r="E319" s="84"/>
      <c r="F319" s="84"/>
      <c r="G319" s="84"/>
      <c r="H319" s="84"/>
      <c r="I319" s="84"/>
      <c r="J319" s="84"/>
      <c r="K319" s="84"/>
      <c r="L319" s="84"/>
      <c r="M319" s="84"/>
      <c r="N319" s="84"/>
      <c r="O319" s="84"/>
      <c r="P319" s="84"/>
    </row>
    <row r="320" ht="15.75" customHeight="1" spans="1:16">
      <c r="A320" s="84"/>
      <c r="B320" s="84"/>
      <c r="C320" s="86"/>
      <c r="D320" s="84"/>
      <c r="E320" s="84"/>
      <c r="F320" s="84"/>
      <c r="G320" s="84"/>
      <c r="H320" s="84"/>
      <c r="I320" s="84"/>
      <c r="J320" s="84"/>
      <c r="K320" s="84"/>
      <c r="L320" s="84"/>
      <c r="M320" s="84"/>
      <c r="N320" s="84"/>
      <c r="O320" s="84"/>
      <c r="P320" s="84"/>
    </row>
    <row r="321" ht="15.75" customHeight="1" spans="1:16">
      <c r="A321" s="84"/>
      <c r="B321" s="84"/>
      <c r="C321" s="86"/>
      <c r="D321" s="84"/>
      <c r="E321" s="84"/>
      <c r="F321" s="84"/>
      <c r="G321" s="84"/>
      <c r="H321" s="84"/>
      <c r="I321" s="84"/>
      <c r="J321" s="84"/>
      <c r="K321" s="84"/>
      <c r="L321" s="84"/>
      <c r="M321" s="84"/>
      <c r="N321" s="84"/>
      <c r="O321" s="84"/>
      <c r="P321" s="84"/>
    </row>
    <row r="322" ht="15.75" customHeight="1" spans="1:16">
      <c r="A322" s="84"/>
      <c r="B322" s="84"/>
      <c r="C322" s="86"/>
      <c r="D322" s="84"/>
      <c r="E322" s="84"/>
      <c r="F322" s="84"/>
      <c r="G322" s="84"/>
      <c r="H322" s="84"/>
      <c r="I322" s="84"/>
      <c r="J322" s="84"/>
      <c r="K322" s="84"/>
      <c r="L322" s="84"/>
      <c r="M322" s="84"/>
      <c r="N322" s="84"/>
      <c r="O322" s="84"/>
      <c r="P322" s="84"/>
    </row>
    <row r="323" ht="15.75" customHeight="1" spans="1:16">
      <c r="A323" s="84"/>
      <c r="B323" s="84"/>
      <c r="C323" s="86"/>
      <c r="D323" s="84"/>
      <c r="E323" s="84"/>
      <c r="F323" s="84"/>
      <c r="G323" s="84"/>
      <c r="H323" s="84"/>
      <c r="I323" s="84"/>
      <c r="J323" s="84"/>
      <c r="K323" s="84"/>
      <c r="L323" s="84"/>
      <c r="M323" s="84"/>
      <c r="N323" s="84"/>
      <c r="O323" s="84"/>
      <c r="P323" s="84"/>
    </row>
    <row r="324" ht="15.75" customHeight="1" spans="1:16">
      <c r="A324" s="84"/>
      <c r="B324" s="84"/>
      <c r="C324" s="86"/>
      <c r="D324" s="84"/>
      <c r="E324" s="84"/>
      <c r="F324" s="84"/>
      <c r="G324" s="84"/>
      <c r="H324" s="84"/>
      <c r="I324" s="84"/>
      <c r="J324" s="84"/>
      <c r="K324" s="84"/>
      <c r="L324" s="84"/>
      <c r="M324" s="84"/>
      <c r="N324" s="84"/>
      <c r="O324" s="84"/>
      <c r="P324" s="84"/>
    </row>
    <row r="325" ht="15.75" customHeight="1" spans="1:16">
      <c r="A325" s="84"/>
      <c r="B325" s="84"/>
      <c r="C325" s="86"/>
      <c r="D325" s="84"/>
      <c r="E325" s="84"/>
      <c r="F325" s="84"/>
      <c r="G325" s="84"/>
      <c r="H325" s="84"/>
      <c r="I325" s="84"/>
      <c r="J325" s="84"/>
      <c r="K325" s="84"/>
      <c r="L325" s="84"/>
      <c r="M325" s="84"/>
      <c r="N325" s="84"/>
      <c r="O325" s="84"/>
      <c r="P325" s="84"/>
    </row>
    <row r="326" ht="15.75" customHeight="1" spans="1:16">
      <c r="A326" s="84"/>
      <c r="B326" s="84"/>
      <c r="C326" s="86"/>
      <c r="D326" s="84"/>
      <c r="E326" s="84"/>
      <c r="F326" s="84"/>
      <c r="G326" s="84"/>
      <c r="H326" s="84"/>
      <c r="I326" s="84"/>
      <c r="J326" s="84"/>
      <c r="K326" s="84"/>
      <c r="L326" s="84"/>
      <c r="M326" s="84"/>
      <c r="N326" s="84"/>
      <c r="O326" s="84"/>
      <c r="P326" s="84"/>
    </row>
    <row r="327" ht="15.75" customHeight="1" spans="1:16">
      <c r="A327" s="84"/>
      <c r="B327" s="84"/>
      <c r="C327" s="86"/>
      <c r="D327" s="84"/>
      <c r="E327" s="84"/>
      <c r="F327" s="84"/>
      <c r="G327" s="84"/>
      <c r="H327" s="84"/>
      <c r="I327" s="84"/>
      <c r="J327" s="84"/>
      <c r="K327" s="84"/>
      <c r="L327" s="84"/>
      <c r="M327" s="84"/>
      <c r="N327" s="84"/>
      <c r="O327" s="84"/>
      <c r="P327" s="84"/>
    </row>
    <row r="328" ht="15.75" customHeight="1" spans="1:16">
      <c r="A328" s="84"/>
      <c r="B328" s="84"/>
      <c r="C328" s="86"/>
      <c r="D328" s="84"/>
      <c r="E328" s="84"/>
      <c r="F328" s="84"/>
      <c r="G328" s="84"/>
      <c r="H328" s="84"/>
      <c r="I328" s="84"/>
      <c r="J328" s="84"/>
      <c r="K328" s="84"/>
      <c r="L328" s="84"/>
      <c r="M328" s="84"/>
      <c r="N328" s="84"/>
      <c r="O328" s="84"/>
      <c r="P328" s="84"/>
    </row>
    <row r="329" ht="15.75" customHeight="1" spans="1:16">
      <c r="A329" s="84"/>
      <c r="B329" s="84"/>
      <c r="C329" s="86"/>
      <c r="D329" s="84"/>
      <c r="E329" s="84"/>
      <c r="F329" s="84"/>
      <c r="G329" s="84"/>
      <c r="H329" s="84"/>
      <c r="I329" s="84"/>
      <c r="J329" s="84"/>
      <c r="K329" s="84"/>
      <c r="L329" s="84"/>
      <c r="M329" s="84"/>
      <c r="N329" s="84"/>
      <c r="O329" s="84"/>
      <c r="P329" s="84"/>
    </row>
    <row r="330" ht="15.75" customHeight="1" spans="1:16">
      <c r="A330" s="84"/>
      <c r="B330" s="84"/>
      <c r="C330" s="86"/>
      <c r="D330" s="84"/>
      <c r="E330" s="84"/>
      <c r="F330" s="84"/>
      <c r="G330" s="84"/>
      <c r="H330" s="84"/>
      <c r="I330" s="84"/>
      <c r="J330" s="84"/>
      <c r="K330" s="84"/>
      <c r="L330" s="84"/>
      <c r="M330" s="84"/>
      <c r="N330" s="84"/>
      <c r="O330" s="84"/>
      <c r="P330" s="84"/>
    </row>
    <row r="331" ht="15.75" customHeight="1" spans="1:16">
      <c r="A331" s="84"/>
      <c r="B331" s="84"/>
      <c r="C331" s="86"/>
      <c r="D331" s="84"/>
      <c r="E331" s="84"/>
      <c r="F331" s="84"/>
      <c r="G331" s="84"/>
      <c r="H331" s="84"/>
      <c r="I331" s="84"/>
      <c r="J331" s="84"/>
      <c r="K331" s="84"/>
      <c r="L331" s="84"/>
      <c r="M331" s="84"/>
      <c r="N331" s="84"/>
      <c r="O331" s="84"/>
      <c r="P331" s="84"/>
    </row>
    <row r="332" ht="15.75" customHeight="1" spans="1:16">
      <c r="A332" s="84"/>
      <c r="B332" s="84"/>
      <c r="C332" s="86"/>
      <c r="D332" s="84"/>
      <c r="E332" s="84"/>
      <c r="F332" s="84"/>
      <c r="G332" s="84"/>
      <c r="H332" s="84"/>
      <c r="I332" s="84"/>
      <c r="J332" s="84"/>
      <c r="K332" s="84"/>
      <c r="L332" s="84"/>
      <c r="M332" s="84"/>
      <c r="N332" s="84"/>
      <c r="O332" s="84"/>
      <c r="P332" s="84"/>
    </row>
    <row r="333" ht="15.75" customHeight="1" spans="1:16">
      <c r="A333" s="84"/>
      <c r="B333" s="84"/>
      <c r="C333" s="86"/>
      <c r="D333" s="84"/>
      <c r="E333" s="84"/>
      <c r="F333" s="84"/>
      <c r="G333" s="84"/>
      <c r="H333" s="84"/>
      <c r="I333" s="84"/>
      <c r="J333" s="84"/>
      <c r="K333" s="84"/>
      <c r="L333" s="84"/>
      <c r="M333" s="84"/>
      <c r="N333" s="84"/>
      <c r="O333" s="84"/>
      <c r="P333" s="84"/>
    </row>
    <row r="334" ht="15.75" customHeight="1" spans="1:16">
      <c r="A334" s="84"/>
      <c r="B334" s="84"/>
      <c r="C334" s="86"/>
      <c r="D334" s="84"/>
      <c r="E334" s="84"/>
      <c r="F334" s="84"/>
      <c r="G334" s="84"/>
      <c r="H334" s="84"/>
      <c r="I334" s="84"/>
      <c r="J334" s="84"/>
      <c r="K334" s="84"/>
      <c r="L334" s="84"/>
      <c r="M334" s="84"/>
      <c r="N334" s="84"/>
      <c r="O334" s="84"/>
      <c r="P334" s="84"/>
    </row>
    <row r="335" ht="15.75" customHeight="1" spans="1:16">
      <c r="A335" s="84"/>
      <c r="B335" s="84"/>
      <c r="C335" s="86"/>
      <c r="D335" s="84"/>
      <c r="E335" s="84"/>
      <c r="F335" s="84"/>
      <c r="G335" s="84"/>
      <c r="H335" s="84"/>
      <c r="I335" s="84"/>
      <c r="J335" s="84"/>
      <c r="K335" s="84"/>
      <c r="L335" s="84"/>
      <c r="M335" s="84"/>
      <c r="N335" s="84"/>
      <c r="O335" s="84"/>
      <c r="P335" s="84"/>
    </row>
    <row r="336" ht="15.75" customHeight="1" spans="1:16">
      <c r="A336" s="84"/>
      <c r="B336" s="84"/>
      <c r="C336" s="86"/>
      <c r="D336" s="84"/>
      <c r="E336" s="84"/>
      <c r="F336" s="84"/>
      <c r="G336" s="84"/>
      <c r="H336" s="84"/>
      <c r="I336" s="84"/>
      <c r="J336" s="84"/>
      <c r="K336" s="84"/>
      <c r="L336" s="84"/>
      <c r="M336" s="84"/>
      <c r="N336" s="84"/>
      <c r="O336" s="84"/>
      <c r="P336" s="84"/>
    </row>
    <row r="337" ht="15.75" customHeight="1" spans="1:16">
      <c r="A337" s="84"/>
      <c r="B337" s="84"/>
      <c r="C337" s="86"/>
      <c r="D337" s="84"/>
      <c r="E337" s="84"/>
      <c r="F337" s="84"/>
      <c r="G337" s="84"/>
      <c r="H337" s="84"/>
      <c r="I337" s="84"/>
      <c r="J337" s="84"/>
      <c r="K337" s="84"/>
      <c r="L337" s="84"/>
      <c r="M337" s="84"/>
      <c r="N337" s="84"/>
      <c r="O337" s="84"/>
      <c r="P337" s="84"/>
    </row>
    <row r="338" ht="15.75" customHeight="1" spans="1:16">
      <c r="A338" s="84"/>
      <c r="B338" s="84"/>
      <c r="C338" s="86"/>
      <c r="D338" s="84"/>
      <c r="E338" s="84"/>
      <c r="F338" s="84"/>
      <c r="G338" s="84"/>
      <c r="H338" s="84"/>
      <c r="I338" s="84"/>
      <c r="J338" s="84"/>
      <c r="K338" s="84"/>
      <c r="L338" s="84"/>
      <c r="M338" s="84"/>
      <c r="N338" s="84"/>
      <c r="O338" s="84"/>
      <c r="P338" s="84"/>
    </row>
    <row r="339" ht="15.75" customHeight="1" spans="1:16">
      <c r="A339" s="84"/>
      <c r="B339" s="84"/>
      <c r="C339" s="86"/>
      <c r="D339" s="84"/>
      <c r="E339" s="84"/>
      <c r="F339" s="84"/>
      <c r="G339" s="84"/>
      <c r="H339" s="84"/>
      <c r="I339" s="84"/>
      <c r="J339" s="84"/>
      <c r="K339" s="84"/>
      <c r="L339" s="84"/>
      <c r="M339" s="84"/>
      <c r="N339" s="84"/>
      <c r="O339" s="84"/>
      <c r="P339" s="84"/>
    </row>
    <row r="340" ht="15.75" customHeight="1" spans="1:16">
      <c r="A340" s="84"/>
      <c r="B340" s="84"/>
      <c r="C340" s="86"/>
      <c r="D340" s="84"/>
      <c r="E340" s="84"/>
      <c r="F340" s="84"/>
      <c r="G340" s="84"/>
      <c r="H340" s="84"/>
      <c r="I340" s="84"/>
      <c r="J340" s="84"/>
      <c r="K340" s="84"/>
      <c r="L340" s="84"/>
      <c r="M340" s="84"/>
      <c r="N340" s="84"/>
      <c r="O340" s="84"/>
      <c r="P340" s="84"/>
    </row>
    <row r="341" ht="15.75" customHeight="1" spans="1:16">
      <c r="A341" s="84"/>
      <c r="B341" s="84"/>
      <c r="C341" s="86"/>
      <c r="D341" s="84"/>
      <c r="E341" s="84"/>
      <c r="F341" s="84"/>
      <c r="G341" s="84"/>
      <c r="H341" s="84"/>
      <c r="I341" s="84"/>
      <c r="J341" s="84"/>
      <c r="K341" s="84"/>
      <c r="L341" s="84"/>
      <c r="M341" s="84"/>
      <c r="N341" s="84"/>
      <c r="O341" s="84"/>
      <c r="P341" s="84"/>
    </row>
    <row r="342" ht="15.75" customHeight="1" spans="1:16">
      <c r="A342" s="84"/>
      <c r="B342" s="84"/>
      <c r="C342" s="86"/>
      <c r="D342" s="84"/>
      <c r="E342" s="84"/>
      <c r="F342" s="84"/>
      <c r="G342" s="84"/>
      <c r="H342" s="84"/>
      <c r="I342" s="84"/>
      <c r="J342" s="84"/>
      <c r="K342" s="84"/>
      <c r="L342" s="84"/>
      <c r="M342" s="84"/>
      <c r="N342" s="84"/>
      <c r="O342" s="84"/>
      <c r="P342" s="84"/>
    </row>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96">
    <mergeCell ref="A1:F1"/>
    <mergeCell ref="A2:F2"/>
    <mergeCell ref="A4:F4"/>
    <mergeCell ref="A5:F5"/>
    <mergeCell ref="A6:F6"/>
    <mergeCell ref="A7:F7"/>
    <mergeCell ref="A8:B8"/>
    <mergeCell ref="C8:F8"/>
    <mergeCell ref="A9:B9"/>
    <mergeCell ref="C9:F9"/>
    <mergeCell ref="A11:F11"/>
    <mergeCell ref="A12:B12"/>
    <mergeCell ref="C12:F12"/>
    <mergeCell ref="A13:B13"/>
    <mergeCell ref="C13:F13"/>
    <mergeCell ref="A14:B14"/>
    <mergeCell ref="C14:F14"/>
    <mergeCell ref="A15:B15"/>
    <mergeCell ref="C15:F15"/>
    <mergeCell ref="A16:B16"/>
    <mergeCell ref="C16:F16"/>
    <mergeCell ref="A18:E18"/>
    <mergeCell ref="A28:D28"/>
    <mergeCell ref="B29:D29"/>
    <mergeCell ref="B30:D30"/>
    <mergeCell ref="B31:D31"/>
    <mergeCell ref="B32:D32"/>
    <mergeCell ref="B33:D33"/>
    <mergeCell ref="B34:D34"/>
    <mergeCell ref="B35:D35"/>
    <mergeCell ref="B37:E37"/>
    <mergeCell ref="A38:D38"/>
    <mergeCell ref="A39:B39"/>
    <mergeCell ref="A47:D47"/>
    <mergeCell ref="A60:D60"/>
    <mergeCell ref="B61:C61"/>
    <mergeCell ref="B62:C62"/>
    <mergeCell ref="B63:C63"/>
    <mergeCell ref="B64:C64"/>
    <mergeCell ref="B65:C65"/>
    <mergeCell ref="B66:C66"/>
    <mergeCell ref="B67:C67"/>
    <mergeCell ref="A69:D69"/>
    <mergeCell ref="B70:D70"/>
    <mergeCell ref="B71:D71"/>
    <mergeCell ref="B72:D72"/>
    <mergeCell ref="B73:D73"/>
    <mergeCell ref="B74:D74"/>
    <mergeCell ref="B76:D76"/>
    <mergeCell ref="A78:D78"/>
    <mergeCell ref="B79:C79"/>
    <mergeCell ref="B80:C80"/>
    <mergeCell ref="B81:C81"/>
    <mergeCell ref="B82:C82"/>
    <mergeCell ref="B83:C83"/>
    <mergeCell ref="B84:C84"/>
    <mergeCell ref="B85:C85"/>
    <mergeCell ref="B86:D86"/>
    <mergeCell ref="B88:D88"/>
    <mergeCell ref="A90:D90"/>
    <mergeCell ref="B91:C91"/>
    <mergeCell ref="B92:C92"/>
    <mergeCell ref="B93:C93"/>
    <mergeCell ref="B94:C94"/>
    <mergeCell ref="B95:C95"/>
    <mergeCell ref="B96:C96"/>
    <mergeCell ref="B97:C97"/>
    <mergeCell ref="B98:C98"/>
    <mergeCell ref="A101:D101"/>
    <mergeCell ref="B102:D102"/>
    <mergeCell ref="B103:D103"/>
    <mergeCell ref="B104:D104"/>
    <mergeCell ref="B105:D105"/>
    <mergeCell ref="A107:D107"/>
    <mergeCell ref="B108:D108"/>
    <mergeCell ref="B109:D109"/>
    <mergeCell ref="B110:D110"/>
    <mergeCell ref="B111:D111"/>
    <mergeCell ref="B112:D112"/>
    <mergeCell ref="B113:D113"/>
    <mergeCell ref="B115:D115"/>
    <mergeCell ref="A117:C117"/>
    <mergeCell ref="C121:D121"/>
    <mergeCell ref="A131:K131"/>
    <mergeCell ref="A132:D132"/>
    <mergeCell ref="B133:D133"/>
    <mergeCell ref="B134:D134"/>
    <mergeCell ref="B135:D135"/>
    <mergeCell ref="B136:D136"/>
    <mergeCell ref="B137:D137"/>
    <mergeCell ref="B138:D138"/>
    <mergeCell ref="B139:D139"/>
    <mergeCell ref="B140:D140"/>
    <mergeCell ref="B141:D141"/>
    <mergeCell ref="B142:D142"/>
    <mergeCell ref="B44:C46"/>
  </mergeCells>
  <pageMargins left="0.511811024" right="0.511811024" top="0.787401575" bottom="0.787401575" header="0.31496062" footer="0.31496062"/>
  <pageSetup paperSize="9" scale="65" orientation="landscape"/>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7"/>
  <sheetViews>
    <sheetView topLeftCell="A4" workbookViewId="0">
      <selection activeCell="A13" sqref="A13:D13"/>
    </sheetView>
  </sheetViews>
  <sheetFormatPr defaultColWidth="14.4259259259259" defaultRowHeight="14.4"/>
  <cols>
    <col min="1" max="1" width="9.57407407407407" style="35" customWidth="1"/>
    <col min="2" max="2" width="52.1388888888889" style="35" customWidth="1"/>
    <col min="3" max="3" width="13.712962962963" style="36" customWidth="1"/>
    <col min="4" max="4" width="12" style="35" customWidth="1"/>
    <col min="5" max="5" width="11.5740740740741" style="35" customWidth="1"/>
    <col min="6" max="9" width="8.86111111111111" style="35" customWidth="1"/>
    <col min="10" max="16384" width="14.4259259259259" style="35"/>
  </cols>
  <sheetData>
    <row r="1" ht="18" spans="1:9">
      <c r="A1" s="37" t="s">
        <v>0</v>
      </c>
      <c r="C1" s="35"/>
      <c r="E1" s="38"/>
      <c r="F1" s="38"/>
      <c r="G1" s="38"/>
      <c r="H1" s="38"/>
      <c r="I1" s="38"/>
    </row>
    <row r="2" ht="18" spans="1:9">
      <c r="A2" s="39" t="s">
        <v>1</v>
      </c>
      <c r="C2" s="35"/>
      <c r="E2" s="38"/>
      <c r="F2" s="38"/>
      <c r="G2" s="38"/>
      <c r="H2" s="38"/>
      <c r="I2" s="38"/>
    </row>
    <row r="3" spans="1:9">
      <c r="A3" s="38"/>
      <c r="B3" s="38"/>
      <c r="C3" s="40"/>
      <c r="D3" s="38"/>
      <c r="E3" s="38"/>
      <c r="F3" s="38"/>
      <c r="G3" s="38"/>
      <c r="H3" s="38"/>
      <c r="I3" s="38"/>
    </row>
    <row r="4" spans="1:9">
      <c r="A4" s="41" t="s">
        <v>364</v>
      </c>
      <c r="C4" s="35"/>
      <c r="E4" s="38"/>
      <c r="F4" s="38"/>
      <c r="G4" s="38"/>
      <c r="H4" s="38"/>
      <c r="I4" s="38"/>
    </row>
    <row r="5" ht="62.25" customHeight="1" spans="1:9">
      <c r="A5" s="42" t="s">
        <v>238</v>
      </c>
      <c r="B5" s="42"/>
      <c r="C5" s="42"/>
      <c r="D5" s="42"/>
      <c r="E5" s="38"/>
      <c r="F5" s="38"/>
      <c r="G5" s="38"/>
      <c r="H5" s="38"/>
      <c r="I5" s="38"/>
    </row>
    <row r="6" spans="1:9">
      <c r="A6" s="43" t="s">
        <v>239</v>
      </c>
      <c r="B6" s="43"/>
      <c r="C6" s="43"/>
      <c r="D6" s="43"/>
      <c r="E6" s="38"/>
      <c r="F6" s="38"/>
      <c r="G6" s="38"/>
      <c r="H6" s="38"/>
      <c r="I6" s="38"/>
    </row>
    <row r="7" ht="15.15" spans="1:9">
      <c r="A7" s="43" t="s">
        <v>240</v>
      </c>
      <c r="B7" s="44"/>
      <c r="C7" s="44"/>
      <c r="D7" s="44"/>
      <c r="E7" s="38"/>
      <c r="F7" s="38"/>
      <c r="G7" s="38"/>
      <c r="H7" s="38"/>
      <c r="I7" s="38"/>
    </row>
    <row r="8" spans="1:9">
      <c r="A8" s="45" t="s">
        <v>241</v>
      </c>
      <c r="B8" s="46"/>
      <c r="C8" s="47" t="s">
        <v>242</v>
      </c>
      <c r="D8" s="48"/>
      <c r="E8" s="38"/>
      <c r="F8" s="38"/>
      <c r="G8" s="38"/>
      <c r="H8" s="38"/>
      <c r="I8" s="38"/>
    </row>
    <row r="9" ht="15.15" spans="1:9">
      <c r="A9" s="49"/>
      <c r="B9" s="50"/>
      <c r="C9" s="51"/>
      <c r="D9" s="52"/>
      <c r="E9" s="38"/>
      <c r="F9" s="38"/>
      <c r="G9" s="38"/>
      <c r="H9" s="38"/>
      <c r="I9" s="38"/>
    </row>
    <row r="10" spans="1:9">
      <c r="A10" s="53"/>
      <c r="B10" s="54"/>
      <c r="C10" s="54"/>
      <c r="D10" s="55"/>
      <c r="E10" s="38"/>
      <c r="F10" s="38"/>
      <c r="G10" s="38"/>
      <c r="H10" s="38"/>
      <c r="I10" s="38"/>
    </row>
    <row r="11" spans="1:9">
      <c r="A11" s="56" t="s">
        <v>365</v>
      </c>
      <c r="B11" s="56"/>
      <c r="C11" s="56"/>
      <c r="D11" s="56"/>
      <c r="E11" s="38"/>
      <c r="F11" s="38"/>
      <c r="G11" s="38"/>
      <c r="H11" s="38"/>
      <c r="I11" s="38"/>
    </row>
    <row r="12" spans="1:9">
      <c r="A12" s="57"/>
      <c r="B12" s="57"/>
      <c r="C12" s="57"/>
      <c r="D12" s="57"/>
      <c r="E12" s="38"/>
      <c r="F12" s="38"/>
      <c r="G12" s="38"/>
      <c r="H12" s="38"/>
      <c r="I12" s="38"/>
    </row>
    <row r="13" ht="69" customHeight="1" spans="1:9">
      <c r="A13" s="57" t="s">
        <v>366</v>
      </c>
      <c r="B13" s="57"/>
      <c r="C13" s="57"/>
      <c r="D13" s="57"/>
      <c r="E13" s="38"/>
      <c r="F13" s="38"/>
      <c r="G13" s="38"/>
      <c r="H13" s="38"/>
      <c r="I13" s="38"/>
    </row>
    <row r="14" ht="15.15" spans="1:9">
      <c r="A14" s="58"/>
      <c r="B14" s="42"/>
      <c r="C14" s="42"/>
      <c r="D14" s="59"/>
      <c r="E14" s="38"/>
      <c r="F14" s="38"/>
      <c r="G14" s="38"/>
      <c r="H14" s="38"/>
      <c r="I14" s="38"/>
    </row>
    <row r="15" ht="41.25" customHeight="1" spans="1:9">
      <c r="A15" s="60" t="s">
        <v>367</v>
      </c>
      <c r="B15" s="61"/>
      <c r="C15" s="61"/>
      <c r="D15" s="62"/>
      <c r="E15" s="63" t="s">
        <v>368</v>
      </c>
      <c r="F15" s="38"/>
      <c r="G15" s="38"/>
    </row>
    <row r="16" spans="1:9">
      <c r="A16" s="64">
        <v>6</v>
      </c>
      <c r="B16" s="65" t="s">
        <v>342</v>
      </c>
      <c r="C16" s="65"/>
      <c r="D16" s="66" t="s">
        <v>282</v>
      </c>
      <c r="E16" s="67">
        <v>526.64</v>
      </c>
      <c r="F16" s="38"/>
      <c r="G16" s="38"/>
    </row>
    <row r="17" spans="1:9">
      <c r="A17" s="68" t="s">
        <v>260</v>
      </c>
      <c r="B17" s="69" t="s">
        <v>343</v>
      </c>
      <c r="C17" s="69"/>
      <c r="D17" s="70">
        <v>0.0481</v>
      </c>
      <c r="E17" s="67">
        <f>D17*E16</f>
        <v>25.331384</v>
      </c>
      <c r="F17" s="38"/>
      <c r="G17" s="38"/>
    </row>
    <row r="18" spans="1:9">
      <c r="A18" s="68" t="s">
        <v>262</v>
      </c>
      <c r="B18" s="69" t="s">
        <v>344</v>
      </c>
      <c r="C18" s="69"/>
      <c r="D18" s="70">
        <v>0.0414</v>
      </c>
      <c r="E18" s="67">
        <f>D18*E16</f>
        <v>21.802896</v>
      </c>
      <c r="F18" s="38"/>
      <c r="G18" s="38"/>
    </row>
    <row r="19" spans="1:9">
      <c r="A19" s="68"/>
      <c r="B19" s="71" t="s">
        <v>345</v>
      </c>
      <c r="C19" s="72" t="s">
        <v>346</v>
      </c>
      <c r="D19" s="72"/>
      <c r="E19" s="67">
        <f>SUM(E17:E18)</f>
        <v>47.13428</v>
      </c>
      <c r="F19" s="38"/>
      <c r="G19" s="38"/>
    </row>
    <row r="20" spans="1:9">
      <c r="A20" s="68" t="s">
        <v>264</v>
      </c>
      <c r="B20" s="69" t="s">
        <v>347</v>
      </c>
      <c r="C20" s="69"/>
      <c r="D20" s="73"/>
      <c r="E20" s="74"/>
      <c r="F20" s="38"/>
      <c r="G20" s="38"/>
    </row>
    <row r="21" spans="1:9">
      <c r="A21" s="68"/>
      <c r="B21" s="69" t="s">
        <v>348</v>
      </c>
      <c r="C21" s="69"/>
      <c r="D21" s="70">
        <v>0.0925</v>
      </c>
      <c r="E21" s="67">
        <f>(E19+E16)*D21</f>
        <v>53.0741209</v>
      </c>
      <c r="F21" s="38"/>
      <c r="G21" s="38"/>
    </row>
    <row r="22" spans="1:9">
      <c r="A22" s="68"/>
      <c r="B22" s="69" t="s">
        <v>349</v>
      </c>
      <c r="C22" s="69"/>
      <c r="D22" s="73"/>
      <c r="E22" s="74"/>
      <c r="F22" s="38"/>
      <c r="G22" s="38"/>
    </row>
    <row r="23" spans="1:9">
      <c r="A23" s="68"/>
      <c r="B23" s="69" t="s">
        <v>350</v>
      </c>
      <c r="C23" s="69"/>
      <c r="D23" s="75">
        <v>0.05</v>
      </c>
      <c r="E23" s="67">
        <f>(E16+E19)*D23</f>
        <v>28.688714</v>
      </c>
      <c r="F23" s="38"/>
      <c r="G23" s="38"/>
    </row>
    <row r="24" spans="1:9">
      <c r="A24" s="68"/>
      <c r="B24" s="69" t="s">
        <v>351</v>
      </c>
      <c r="C24" s="69"/>
      <c r="D24" s="73"/>
      <c r="E24" s="74"/>
      <c r="F24" s="38"/>
      <c r="G24" s="38"/>
    </row>
    <row r="25" ht="15.15" spans="1:9">
      <c r="A25" s="76"/>
      <c r="B25" s="77" t="s">
        <v>173</v>
      </c>
      <c r="C25" s="77"/>
      <c r="D25" s="78">
        <f>D17+D18+D21+D23</f>
        <v>0.232</v>
      </c>
      <c r="E25" s="79">
        <f>E23+E21+E19+E16</f>
        <v>655.5371149</v>
      </c>
      <c r="F25" s="38"/>
      <c r="G25" s="38"/>
    </row>
    <row r="26" spans="1:9">
      <c r="A26" s="58"/>
      <c r="B26" s="42"/>
      <c r="C26" s="42"/>
      <c r="D26" s="59"/>
      <c r="E26" s="38"/>
      <c r="F26" s="38"/>
      <c r="G26" s="38"/>
      <c r="H26" s="38"/>
      <c r="I26" s="38"/>
    </row>
    <row r="27" spans="1:9">
      <c r="A27" s="53"/>
      <c r="B27" s="53"/>
      <c r="C27" s="80"/>
      <c r="D27" s="53"/>
      <c r="E27" s="38"/>
      <c r="F27" s="38"/>
      <c r="G27" s="38"/>
      <c r="H27" s="38"/>
      <c r="I27" s="38"/>
    </row>
    <row r="28" spans="1:9">
      <c r="A28" s="38"/>
      <c r="B28" s="38"/>
      <c r="C28" s="40"/>
      <c r="D28" s="38"/>
      <c r="E28" s="38"/>
      <c r="F28" s="38"/>
      <c r="G28" s="38"/>
      <c r="H28" s="38"/>
      <c r="I28" s="38"/>
    </row>
    <row r="29" spans="1:9">
      <c r="A29" s="38"/>
      <c r="B29" s="38"/>
      <c r="C29" s="40"/>
      <c r="D29" s="38"/>
      <c r="E29" s="38"/>
      <c r="F29" s="38"/>
      <c r="G29" s="38"/>
      <c r="H29" s="38"/>
      <c r="I29" s="38"/>
    </row>
    <row r="30" spans="1:9">
      <c r="A30" s="38"/>
      <c r="B30" s="38"/>
      <c r="C30" s="40"/>
      <c r="D30" s="38"/>
      <c r="E30" s="38"/>
      <c r="F30" s="38"/>
      <c r="G30" s="38"/>
      <c r="H30" s="38"/>
      <c r="I30" s="38"/>
    </row>
    <row r="31" spans="1:9">
      <c r="A31" s="38"/>
      <c r="B31" s="38"/>
      <c r="C31" s="40"/>
      <c r="D31" s="38"/>
      <c r="E31" s="38"/>
      <c r="F31" s="38"/>
      <c r="G31" s="38"/>
      <c r="H31" s="38"/>
      <c r="I31" s="38"/>
    </row>
    <row r="32" spans="1:9">
      <c r="A32" s="38"/>
      <c r="B32" s="38"/>
      <c r="C32" s="40"/>
      <c r="D32" s="38"/>
      <c r="E32" s="38"/>
      <c r="F32" s="38"/>
      <c r="G32" s="38"/>
      <c r="H32" s="38"/>
      <c r="I32" s="38"/>
    </row>
    <row r="33" spans="1:9">
      <c r="A33" s="38"/>
      <c r="B33" s="38"/>
      <c r="C33" s="40"/>
      <c r="D33" s="38"/>
      <c r="E33" s="38"/>
      <c r="F33" s="38"/>
      <c r="G33" s="38"/>
      <c r="H33" s="38"/>
      <c r="I33" s="38"/>
    </row>
    <row r="34" spans="1:9">
      <c r="A34" s="38"/>
      <c r="B34" s="38"/>
      <c r="C34" s="40"/>
      <c r="D34" s="38"/>
      <c r="E34" s="38"/>
      <c r="F34" s="38"/>
      <c r="G34" s="38"/>
      <c r="H34" s="38"/>
      <c r="I34" s="38"/>
    </row>
    <row r="35" spans="1:9">
      <c r="A35" s="38"/>
      <c r="B35" s="38"/>
      <c r="C35" s="40"/>
      <c r="D35" s="38"/>
      <c r="E35" s="38"/>
      <c r="F35" s="38"/>
      <c r="G35" s="38"/>
      <c r="H35" s="38"/>
      <c r="I35" s="38"/>
    </row>
    <row r="36" spans="1:9">
      <c r="A36" s="38"/>
      <c r="B36" s="38"/>
      <c r="C36" s="40"/>
      <c r="D36" s="38"/>
      <c r="E36" s="38"/>
      <c r="F36" s="38"/>
      <c r="G36" s="38"/>
      <c r="H36" s="38"/>
      <c r="I36" s="38"/>
    </row>
    <row r="37" spans="1:9">
      <c r="A37" s="38"/>
      <c r="B37" s="38"/>
      <c r="C37" s="40"/>
      <c r="D37" s="38"/>
      <c r="E37" s="38"/>
      <c r="F37" s="38"/>
      <c r="G37" s="38"/>
      <c r="H37" s="38"/>
      <c r="I37" s="38"/>
    </row>
    <row r="38" spans="1:9">
      <c r="A38" s="38"/>
      <c r="B38" s="38"/>
      <c r="C38" s="40"/>
      <c r="D38" s="38"/>
      <c r="E38" s="38"/>
      <c r="F38" s="38"/>
      <c r="G38" s="38"/>
      <c r="H38" s="38"/>
      <c r="I38" s="38"/>
    </row>
    <row r="39" spans="1:9">
      <c r="A39" s="38"/>
      <c r="B39" s="38"/>
      <c r="C39" s="40"/>
      <c r="D39" s="38"/>
      <c r="E39" s="38"/>
      <c r="F39" s="38"/>
      <c r="G39" s="38"/>
      <c r="H39" s="38"/>
      <c r="I39" s="38"/>
    </row>
    <row r="40" spans="1:9">
      <c r="A40" s="38"/>
      <c r="B40" s="38"/>
      <c r="C40" s="40"/>
      <c r="D40" s="38"/>
      <c r="E40" s="38"/>
      <c r="F40" s="38"/>
      <c r="G40" s="38"/>
      <c r="H40" s="38"/>
      <c r="I40" s="38"/>
    </row>
    <row r="41" spans="1:9">
      <c r="A41" s="38"/>
      <c r="B41" s="38"/>
      <c r="C41" s="40"/>
      <c r="D41" s="38"/>
      <c r="E41" s="38"/>
      <c r="F41" s="38"/>
      <c r="G41" s="38"/>
      <c r="H41" s="38"/>
      <c r="I41" s="38"/>
    </row>
    <row r="42" spans="1:9">
      <c r="A42" s="38"/>
      <c r="B42" s="38"/>
      <c r="C42" s="40"/>
      <c r="D42" s="38"/>
      <c r="E42" s="38"/>
      <c r="F42" s="38"/>
      <c r="G42" s="38"/>
      <c r="H42" s="38"/>
      <c r="I42" s="38"/>
    </row>
    <row r="43" spans="1:9">
      <c r="A43" s="38"/>
      <c r="B43" s="38"/>
      <c r="C43" s="40"/>
      <c r="D43" s="38"/>
      <c r="E43" s="38"/>
      <c r="F43" s="38"/>
      <c r="G43" s="38"/>
      <c r="H43" s="38"/>
      <c r="I43" s="38"/>
    </row>
    <row r="44" spans="1:9">
      <c r="A44" s="38"/>
      <c r="B44" s="38"/>
      <c r="C44" s="40"/>
      <c r="D44" s="38"/>
      <c r="E44" s="38"/>
      <c r="F44" s="38"/>
      <c r="G44" s="38"/>
      <c r="H44" s="38"/>
      <c r="I44" s="38"/>
    </row>
    <row r="45" spans="1:9">
      <c r="A45" s="38"/>
      <c r="B45" s="38"/>
      <c r="C45" s="40"/>
      <c r="D45" s="38"/>
      <c r="E45" s="38"/>
      <c r="F45" s="38"/>
      <c r="G45" s="38"/>
      <c r="H45" s="38"/>
      <c r="I45" s="38"/>
    </row>
    <row r="46" spans="1:9">
      <c r="A46" s="38"/>
      <c r="B46" s="38"/>
      <c r="C46" s="40"/>
      <c r="D46" s="38"/>
      <c r="E46" s="38"/>
      <c r="F46" s="38"/>
      <c r="G46" s="38"/>
      <c r="H46" s="38"/>
      <c r="I46" s="38"/>
    </row>
    <row r="47" spans="1:9">
      <c r="A47" s="38"/>
      <c r="B47" s="38"/>
      <c r="C47" s="40"/>
      <c r="D47" s="38"/>
      <c r="E47" s="38"/>
      <c r="F47" s="38"/>
      <c r="G47" s="38"/>
      <c r="H47" s="38"/>
      <c r="I47" s="38"/>
    </row>
    <row r="48" spans="1:9">
      <c r="A48" s="38"/>
      <c r="B48" s="38"/>
      <c r="C48" s="40"/>
      <c r="D48" s="38"/>
      <c r="E48" s="38"/>
      <c r="F48" s="38"/>
      <c r="G48" s="38"/>
      <c r="H48" s="38"/>
      <c r="I48" s="38"/>
    </row>
    <row r="49" spans="1:9">
      <c r="A49" s="38"/>
      <c r="B49" s="38"/>
      <c r="C49" s="40"/>
      <c r="D49" s="38"/>
      <c r="E49" s="38"/>
      <c r="F49" s="38"/>
      <c r="G49" s="38"/>
      <c r="H49" s="38"/>
      <c r="I49" s="38"/>
    </row>
    <row r="50" spans="1:9">
      <c r="A50" s="38"/>
      <c r="B50" s="38"/>
      <c r="C50" s="40"/>
      <c r="D50" s="38"/>
      <c r="E50" s="38"/>
      <c r="F50" s="38"/>
      <c r="G50" s="38"/>
      <c r="H50" s="38"/>
      <c r="I50" s="38"/>
    </row>
    <row r="51" spans="1:9">
      <c r="A51" s="38"/>
      <c r="B51" s="38"/>
      <c r="C51" s="40"/>
      <c r="D51" s="38"/>
      <c r="E51" s="38"/>
      <c r="F51" s="38"/>
      <c r="G51" s="38"/>
      <c r="H51" s="38"/>
      <c r="I51" s="38"/>
    </row>
    <row r="52" spans="1:9">
      <c r="A52" s="38"/>
      <c r="B52" s="38"/>
      <c r="C52" s="40"/>
      <c r="D52" s="38"/>
      <c r="E52" s="38"/>
      <c r="F52" s="38"/>
      <c r="G52" s="38"/>
      <c r="H52" s="38"/>
      <c r="I52" s="38"/>
    </row>
    <row r="53" spans="1:9">
      <c r="A53" s="38"/>
      <c r="B53" s="38"/>
      <c r="C53" s="40"/>
      <c r="D53" s="38"/>
      <c r="E53" s="38"/>
      <c r="F53" s="38"/>
      <c r="G53" s="38"/>
      <c r="H53" s="38"/>
      <c r="I53" s="38"/>
    </row>
    <row r="54" spans="1:9">
      <c r="A54" s="38"/>
      <c r="B54" s="38"/>
      <c r="C54" s="40"/>
      <c r="D54" s="38"/>
      <c r="E54" s="38"/>
      <c r="F54" s="38"/>
      <c r="G54" s="38"/>
      <c r="H54" s="38"/>
      <c r="I54" s="38"/>
    </row>
    <row r="55" spans="1:9">
      <c r="A55" s="38"/>
      <c r="B55" s="38"/>
      <c r="C55" s="40"/>
      <c r="D55" s="38"/>
      <c r="E55" s="38"/>
      <c r="F55" s="38"/>
      <c r="G55" s="38"/>
      <c r="H55" s="38"/>
      <c r="I55" s="38"/>
    </row>
    <row r="56" spans="1:9">
      <c r="A56" s="38"/>
      <c r="B56" s="38"/>
      <c r="C56" s="40"/>
      <c r="D56" s="38"/>
      <c r="E56" s="38"/>
      <c r="F56" s="38"/>
      <c r="G56" s="38"/>
      <c r="H56" s="38"/>
      <c r="I56" s="38"/>
    </row>
    <row r="57" spans="1:9">
      <c r="A57" s="38"/>
      <c r="B57" s="38"/>
      <c r="C57" s="40"/>
      <c r="D57" s="38"/>
      <c r="E57" s="38"/>
      <c r="F57" s="38"/>
      <c r="G57" s="38"/>
      <c r="H57" s="38"/>
      <c r="I57" s="38"/>
    </row>
    <row r="58" spans="1:9">
      <c r="A58" s="38"/>
      <c r="B58" s="38"/>
      <c r="C58" s="40"/>
      <c r="D58" s="38"/>
      <c r="E58" s="38"/>
      <c r="F58" s="38"/>
      <c r="G58" s="38"/>
      <c r="H58" s="38"/>
      <c r="I58" s="38"/>
    </row>
    <row r="59" spans="1:9">
      <c r="A59" s="38"/>
      <c r="B59" s="38"/>
      <c r="C59" s="40"/>
      <c r="D59" s="38"/>
      <c r="E59" s="38"/>
      <c r="F59" s="38"/>
      <c r="G59" s="38"/>
      <c r="H59" s="38"/>
      <c r="I59" s="38"/>
    </row>
    <row r="60" spans="1:9">
      <c r="A60" s="38"/>
      <c r="B60" s="38"/>
      <c r="C60" s="40"/>
      <c r="D60" s="38"/>
      <c r="E60" s="38"/>
      <c r="F60" s="38"/>
      <c r="G60" s="38"/>
      <c r="H60" s="38"/>
      <c r="I60" s="38"/>
    </row>
    <row r="61" spans="1:9">
      <c r="A61" s="38"/>
      <c r="B61" s="38"/>
      <c r="C61" s="40"/>
      <c r="D61" s="38"/>
      <c r="E61" s="38"/>
      <c r="F61" s="38"/>
      <c r="G61" s="38"/>
      <c r="H61" s="38"/>
      <c r="I61" s="38"/>
    </row>
    <row r="62" spans="1:9">
      <c r="A62" s="38"/>
      <c r="B62" s="38"/>
      <c r="C62" s="40"/>
      <c r="D62" s="38"/>
      <c r="E62" s="38"/>
      <c r="F62" s="38"/>
      <c r="G62" s="38"/>
      <c r="H62" s="38"/>
      <c r="I62" s="38"/>
    </row>
    <row r="63" spans="1:9">
      <c r="A63" s="38"/>
      <c r="B63" s="38"/>
      <c r="C63" s="40"/>
      <c r="D63" s="38"/>
      <c r="E63" s="38"/>
      <c r="F63" s="38"/>
      <c r="G63" s="38"/>
      <c r="H63" s="38"/>
      <c r="I63" s="38"/>
    </row>
    <row r="64" spans="1:9">
      <c r="A64" s="38"/>
      <c r="B64" s="38"/>
      <c r="C64" s="40"/>
      <c r="D64" s="38"/>
      <c r="E64" s="38"/>
      <c r="F64" s="38"/>
      <c r="G64" s="38"/>
      <c r="H64" s="38"/>
      <c r="I64" s="38"/>
    </row>
    <row r="65" spans="1:9">
      <c r="A65" s="38"/>
      <c r="B65" s="38"/>
      <c r="C65" s="40"/>
      <c r="D65" s="38"/>
      <c r="E65" s="38"/>
      <c r="F65" s="38"/>
      <c r="G65" s="38"/>
      <c r="H65" s="38"/>
      <c r="I65" s="38"/>
    </row>
    <row r="66" spans="1:9">
      <c r="A66" s="38"/>
      <c r="B66" s="38"/>
      <c r="C66" s="40"/>
      <c r="D66" s="38"/>
      <c r="E66" s="38"/>
      <c r="F66" s="38"/>
      <c r="G66" s="38"/>
      <c r="H66" s="38"/>
      <c r="I66" s="38"/>
    </row>
    <row r="67" spans="1:9">
      <c r="A67" s="38"/>
      <c r="B67" s="38"/>
      <c r="C67" s="40"/>
      <c r="D67" s="38"/>
      <c r="E67" s="38"/>
      <c r="F67" s="38"/>
      <c r="G67" s="38"/>
      <c r="H67" s="38"/>
      <c r="I67" s="38"/>
    </row>
    <row r="68" spans="1:9">
      <c r="A68" s="38"/>
      <c r="B68" s="38"/>
      <c r="C68" s="40"/>
      <c r="D68" s="38"/>
      <c r="E68" s="38"/>
      <c r="F68" s="38"/>
      <c r="G68" s="38"/>
      <c r="H68" s="38"/>
      <c r="I68" s="38"/>
    </row>
    <row r="69" spans="1:9">
      <c r="A69" s="38"/>
      <c r="B69" s="38"/>
      <c r="C69" s="40"/>
      <c r="D69" s="38"/>
      <c r="E69" s="38"/>
      <c r="F69" s="38"/>
      <c r="G69" s="38"/>
      <c r="H69" s="38"/>
      <c r="I69" s="38"/>
    </row>
    <row r="70" spans="1:9">
      <c r="A70" s="38"/>
      <c r="B70" s="38"/>
      <c r="C70" s="40"/>
      <c r="D70" s="38"/>
      <c r="E70" s="38"/>
      <c r="F70" s="38"/>
      <c r="G70" s="38"/>
      <c r="H70" s="38"/>
      <c r="I70" s="38"/>
    </row>
    <row r="71" spans="1:9">
      <c r="A71" s="38"/>
      <c r="B71" s="38"/>
      <c r="C71" s="40"/>
      <c r="D71" s="38"/>
      <c r="E71" s="38"/>
      <c r="F71" s="38"/>
      <c r="G71" s="38"/>
      <c r="H71" s="38"/>
      <c r="I71" s="38"/>
    </row>
    <row r="72" spans="1:9">
      <c r="A72" s="38"/>
      <c r="B72" s="38"/>
      <c r="C72" s="40"/>
      <c r="D72" s="38"/>
      <c r="E72" s="38"/>
      <c r="F72" s="38"/>
      <c r="G72" s="38"/>
      <c r="H72" s="38"/>
      <c r="I72" s="38"/>
    </row>
    <row r="73" spans="1:9">
      <c r="A73" s="38"/>
      <c r="B73" s="38"/>
      <c r="C73" s="40"/>
      <c r="D73" s="38"/>
      <c r="E73" s="38"/>
      <c r="F73" s="38"/>
      <c r="G73" s="38"/>
      <c r="H73" s="38"/>
      <c r="I73" s="38"/>
    </row>
    <row r="74" spans="1:9">
      <c r="A74" s="38"/>
      <c r="B74" s="38"/>
      <c r="C74" s="40"/>
      <c r="D74" s="38"/>
      <c r="E74" s="38"/>
      <c r="F74" s="38"/>
      <c r="G74" s="38"/>
      <c r="H74" s="38"/>
      <c r="I74" s="38"/>
    </row>
    <row r="75" spans="1:9">
      <c r="A75" s="38"/>
      <c r="B75" s="38"/>
      <c r="C75" s="40"/>
      <c r="D75" s="38"/>
      <c r="E75" s="38"/>
      <c r="F75" s="38"/>
      <c r="G75" s="38"/>
      <c r="H75" s="38"/>
      <c r="I75" s="38"/>
    </row>
    <row r="76" spans="1:9">
      <c r="A76" s="38"/>
      <c r="B76" s="38"/>
      <c r="C76" s="40"/>
      <c r="D76" s="38"/>
      <c r="E76" s="38"/>
      <c r="F76" s="38"/>
      <c r="G76" s="38"/>
      <c r="H76" s="38"/>
      <c r="I76" s="38"/>
    </row>
    <row r="77" spans="1:9">
      <c r="A77" s="38"/>
      <c r="B77" s="38"/>
      <c r="C77" s="40"/>
      <c r="D77" s="38"/>
      <c r="E77" s="38"/>
      <c r="F77" s="38"/>
      <c r="G77" s="38"/>
      <c r="H77" s="38"/>
      <c r="I77" s="38"/>
    </row>
    <row r="78" spans="1:9">
      <c r="A78" s="38"/>
      <c r="B78" s="38"/>
      <c r="C78" s="40"/>
      <c r="D78" s="38"/>
      <c r="E78" s="38"/>
      <c r="F78" s="38"/>
      <c r="G78" s="38"/>
      <c r="H78" s="38"/>
      <c r="I78" s="38"/>
    </row>
    <row r="79" spans="1:9">
      <c r="A79" s="38"/>
      <c r="B79" s="38"/>
      <c r="C79" s="40"/>
      <c r="D79" s="38"/>
      <c r="E79" s="38"/>
      <c r="F79" s="38"/>
      <c r="G79" s="38"/>
      <c r="H79" s="38"/>
      <c r="I79" s="38"/>
    </row>
    <row r="80" spans="1:9">
      <c r="A80" s="38"/>
      <c r="B80" s="38"/>
      <c r="C80" s="40"/>
      <c r="D80" s="38"/>
      <c r="E80" s="38"/>
      <c r="F80" s="38"/>
      <c r="G80" s="38"/>
      <c r="H80" s="38"/>
      <c r="I80" s="38"/>
    </row>
    <row r="81" spans="1:9">
      <c r="A81" s="38"/>
      <c r="B81" s="38"/>
      <c r="C81" s="40"/>
      <c r="D81" s="38"/>
      <c r="E81" s="38"/>
      <c r="F81" s="38"/>
      <c r="G81" s="38"/>
      <c r="H81" s="38"/>
      <c r="I81" s="38"/>
    </row>
    <row r="82" spans="1:9">
      <c r="A82" s="38"/>
      <c r="B82" s="38"/>
      <c r="C82" s="40"/>
      <c r="D82" s="38"/>
      <c r="E82" s="38"/>
      <c r="F82" s="38"/>
      <c r="G82" s="38"/>
      <c r="H82" s="38"/>
      <c r="I82" s="38"/>
    </row>
    <row r="83" spans="1:9">
      <c r="A83" s="38"/>
      <c r="B83" s="38"/>
      <c r="C83" s="40"/>
      <c r="D83" s="38"/>
      <c r="E83" s="38"/>
      <c r="F83" s="38"/>
      <c r="G83" s="38"/>
      <c r="H83" s="38"/>
      <c r="I83" s="38"/>
    </row>
    <row r="84" spans="1:9">
      <c r="A84" s="38"/>
      <c r="B84" s="38"/>
      <c r="C84" s="40"/>
      <c r="D84" s="38"/>
      <c r="E84" s="38"/>
      <c r="F84" s="38"/>
      <c r="G84" s="38"/>
      <c r="H84" s="38"/>
      <c r="I84" s="38"/>
    </row>
    <row r="85" spans="1:9">
      <c r="A85" s="38"/>
      <c r="B85" s="38"/>
      <c r="C85" s="40"/>
      <c r="D85" s="38"/>
      <c r="E85" s="38"/>
      <c r="F85" s="38"/>
      <c r="G85" s="38"/>
      <c r="H85" s="38"/>
      <c r="I85" s="38"/>
    </row>
    <row r="86" spans="1:9">
      <c r="A86" s="38"/>
      <c r="B86" s="38"/>
      <c r="C86" s="40"/>
      <c r="D86" s="38"/>
      <c r="E86" s="38"/>
      <c r="F86" s="38"/>
      <c r="G86" s="38"/>
      <c r="H86" s="38"/>
      <c r="I86" s="38"/>
    </row>
    <row r="87" spans="1:9">
      <c r="A87" s="38"/>
      <c r="B87" s="38"/>
      <c r="C87" s="40"/>
      <c r="D87" s="38"/>
      <c r="E87" s="38"/>
      <c r="F87" s="38"/>
      <c r="G87" s="38"/>
      <c r="H87" s="38"/>
      <c r="I87" s="38"/>
    </row>
    <row r="88" spans="1:9">
      <c r="A88" s="38"/>
      <c r="B88" s="38"/>
      <c r="C88" s="40"/>
      <c r="D88" s="38"/>
      <c r="E88" s="38"/>
      <c r="F88" s="38"/>
      <c r="G88" s="38"/>
      <c r="H88" s="38"/>
      <c r="I88" s="38"/>
    </row>
    <row r="89" spans="1:9">
      <c r="A89" s="38"/>
      <c r="B89" s="38"/>
      <c r="C89" s="40"/>
      <c r="D89" s="38"/>
      <c r="E89" s="38"/>
      <c r="F89" s="38"/>
      <c r="G89" s="38"/>
      <c r="H89" s="38"/>
      <c r="I89" s="38"/>
    </row>
    <row r="90" spans="1:9">
      <c r="A90" s="38"/>
      <c r="B90" s="38"/>
      <c r="C90" s="40"/>
      <c r="D90" s="38"/>
      <c r="E90" s="38"/>
      <c r="F90" s="38"/>
      <c r="G90" s="38"/>
      <c r="H90" s="38"/>
      <c r="I90" s="38"/>
    </row>
    <row r="91" spans="1:9">
      <c r="A91" s="38"/>
      <c r="B91" s="38"/>
      <c r="C91" s="40"/>
      <c r="D91" s="38"/>
      <c r="E91" s="38"/>
      <c r="F91" s="38"/>
      <c r="G91" s="38"/>
      <c r="H91" s="38"/>
      <c r="I91" s="38"/>
    </row>
    <row r="92" spans="1:9">
      <c r="A92" s="38"/>
      <c r="B92" s="38"/>
      <c r="C92" s="40"/>
      <c r="D92" s="38"/>
      <c r="E92" s="38"/>
      <c r="F92" s="38"/>
      <c r="G92" s="38"/>
      <c r="H92" s="38"/>
      <c r="I92" s="38"/>
    </row>
    <row r="93" spans="1:9">
      <c r="A93" s="38"/>
      <c r="B93" s="38"/>
      <c r="C93" s="40"/>
      <c r="D93" s="38"/>
      <c r="E93" s="38"/>
      <c r="F93" s="38"/>
      <c r="G93" s="38"/>
      <c r="H93" s="38"/>
      <c r="I93" s="38"/>
    </row>
    <row r="94" spans="1:9">
      <c r="A94" s="38"/>
      <c r="B94" s="38"/>
      <c r="C94" s="40"/>
      <c r="D94" s="38"/>
      <c r="E94" s="38"/>
      <c r="F94" s="38"/>
      <c r="G94" s="38"/>
      <c r="H94" s="38"/>
      <c r="I94" s="38"/>
    </row>
    <row r="95" spans="1:9">
      <c r="A95" s="38"/>
      <c r="B95" s="38"/>
      <c r="C95" s="40"/>
      <c r="D95" s="38"/>
      <c r="E95" s="38"/>
      <c r="F95" s="38"/>
      <c r="G95" s="38"/>
      <c r="H95" s="38"/>
      <c r="I95" s="38"/>
    </row>
    <row r="96" spans="1:9">
      <c r="A96" s="38"/>
      <c r="B96" s="38"/>
      <c r="C96" s="40"/>
      <c r="D96" s="38"/>
      <c r="E96" s="38"/>
      <c r="F96" s="38"/>
      <c r="G96" s="38"/>
      <c r="H96" s="38"/>
      <c r="I96" s="38"/>
    </row>
    <row r="97" spans="1:9">
      <c r="A97" s="38"/>
      <c r="B97" s="38"/>
      <c r="C97" s="40"/>
      <c r="D97" s="38"/>
      <c r="E97" s="38"/>
      <c r="F97" s="38"/>
      <c r="G97" s="38"/>
      <c r="H97" s="38"/>
      <c r="I97" s="38"/>
    </row>
    <row r="98" spans="1:9">
      <c r="A98" s="38"/>
      <c r="B98" s="38"/>
      <c r="C98" s="40"/>
      <c r="D98" s="38"/>
      <c r="E98" s="38"/>
      <c r="F98" s="38"/>
      <c r="G98" s="38"/>
      <c r="H98" s="38"/>
      <c r="I98" s="38"/>
    </row>
    <row r="99" spans="1:9">
      <c r="A99" s="38"/>
      <c r="B99" s="38"/>
      <c r="C99" s="40"/>
      <c r="D99" s="38"/>
      <c r="E99" s="38"/>
      <c r="F99" s="38"/>
      <c r="G99" s="38"/>
      <c r="H99" s="38"/>
      <c r="I99" s="38"/>
    </row>
    <row r="100" spans="1:9">
      <c r="A100" s="38"/>
      <c r="B100" s="38"/>
      <c r="C100" s="40"/>
      <c r="D100" s="38"/>
      <c r="E100" s="38"/>
      <c r="F100" s="38"/>
      <c r="G100" s="38"/>
      <c r="H100" s="38"/>
      <c r="I100" s="38"/>
    </row>
    <row r="101" spans="1:9">
      <c r="A101" s="38"/>
      <c r="B101" s="38"/>
      <c r="C101" s="40"/>
      <c r="D101" s="38"/>
      <c r="E101" s="38"/>
      <c r="F101" s="38"/>
      <c r="G101" s="38"/>
      <c r="H101" s="38"/>
      <c r="I101" s="38"/>
    </row>
    <row r="102" spans="1:9">
      <c r="A102" s="38"/>
      <c r="B102" s="38"/>
      <c r="C102" s="40"/>
      <c r="D102" s="38"/>
      <c r="E102" s="38"/>
      <c r="F102" s="38"/>
      <c r="G102" s="38"/>
      <c r="H102" s="38"/>
      <c r="I102" s="38"/>
    </row>
    <row r="103" spans="1:9">
      <c r="A103" s="38"/>
      <c r="B103" s="38"/>
      <c r="C103" s="40"/>
      <c r="D103" s="38"/>
      <c r="E103" s="38"/>
      <c r="F103" s="38"/>
      <c r="G103" s="38"/>
      <c r="H103" s="38"/>
      <c r="I103" s="38"/>
    </row>
    <row r="104" spans="1:9">
      <c r="A104" s="38"/>
      <c r="B104" s="38"/>
      <c r="C104" s="40"/>
      <c r="D104" s="38"/>
      <c r="E104" s="38"/>
      <c r="F104" s="38"/>
      <c r="G104" s="38"/>
      <c r="H104" s="38"/>
      <c r="I104" s="38"/>
    </row>
    <row r="105" spans="1:9">
      <c r="A105" s="38"/>
      <c r="B105" s="38"/>
      <c r="C105" s="40"/>
      <c r="D105" s="38"/>
      <c r="E105" s="38"/>
      <c r="F105" s="38"/>
      <c r="G105" s="38"/>
      <c r="H105" s="38"/>
      <c r="I105" s="38"/>
    </row>
    <row r="106" spans="1:9">
      <c r="A106" s="38"/>
      <c r="B106" s="38"/>
      <c r="C106" s="40"/>
      <c r="D106" s="38"/>
      <c r="E106" s="38"/>
      <c r="F106" s="38"/>
      <c r="G106" s="38"/>
      <c r="H106" s="38"/>
      <c r="I106" s="38"/>
    </row>
    <row r="107" spans="1:9">
      <c r="A107" s="38"/>
      <c r="B107" s="38"/>
      <c r="C107" s="40"/>
      <c r="D107" s="38"/>
      <c r="E107" s="38"/>
      <c r="F107" s="38"/>
      <c r="G107" s="38"/>
      <c r="H107" s="38"/>
      <c r="I107" s="38"/>
    </row>
    <row r="108" spans="1:9">
      <c r="A108" s="38"/>
      <c r="B108" s="38"/>
      <c r="C108" s="40"/>
      <c r="D108" s="38"/>
      <c r="E108" s="38"/>
      <c r="F108" s="38"/>
      <c r="G108" s="38"/>
      <c r="H108" s="38"/>
      <c r="I108" s="38"/>
    </row>
    <row r="109" spans="1:9">
      <c r="A109" s="38"/>
      <c r="B109" s="38"/>
      <c r="C109" s="40"/>
      <c r="D109" s="38"/>
      <c r="E109" s="38"/>
      <c r="F109" s="38"/>
      <c r="G109" s="38"/>
      <c r="H109" s="38"/>
      <c r="I109" s="38"/>
    </row>
    <row r="110" spans="1:9">
      <c r="A110" s="38"/>
      <c r="B110" s="38"/>
      <c r="C110" s="40"/>
      <c r="D110" s="38"/>
      <c r="E110" s="38"/>
      <c r="F110" s="38"/>
      <c r="G110" s="38"/>
      <c r="H110" s="38"/>
      <c r="I110" s="38"/>
    </row>
    <row r="111" spans="1:9">
      <c r="A111" s="38"/>
      <c r="B111" s="38"/>
      <c r="C111" s="40"/>
      <c r="D111" s="38"/>
      <c r="E111" s="38"/>
      <c r="F111" s="38"/>
      <c r="G111" s="38"/>
      <c r="H111" s="38"/>
      <c r="I111" s="38"/>
    </row>
    <row r="112" spans="1:9">
      <c r="A112" s="38"/>
      <c r="B112" s="38"/>
      <c r="C112" s="40"/>
      <c r="D112" s="38"/>
      <c r="E112" s="38"/>
      <c r="F112" s="38"/>
      <c r="G112" s="38"/>
      <c r="H112" s="38"/>
      <c r="I112" s="38"/>
    </row>
    <row r="113" spans="1:9">
      <c r="A113" s="38"/>
      <c r="B113" s="38"/>
      <c r="C113" s="40"/>
      <c r="D113" s="38"/>
      <c r="E113" s="38"/>
      <c r="F113" s="38"/>
      <c r="G113" s="38"/>
      <c r="H113" s="38"/>
      <c r="I113" s="38"/>
    </row>
    <row r="114" spans="1:9">
      <c r="A114" s="38"/>
      <c r="B114" s="38"/>
      <c r="C114" s="40"/>
      <c r="D114" s="38"/>
      <c r="E114" s="38"/>
      <c r="F114" s="38"/>
      <c r="G114" s="38"/>
      <c r="H114" s="38"/>
      <c r="I114" s="38"/>
    </row>
    <row r="115" spans="1:9">
      <c r="A115" s="38"/>
      <c r="B115" s="38"/>
      <c r="C115" s="40"/>
      <c r="D115" s="38"/>
      <c r="E115" s="38"/>
      <c r="F115" s="38"/>
      <c r="G115" s="38"/>
      <c r="H115" s="38"/>
      <c r="I115" s="38"/>
    </row>
    <row r="116" spans="1:9">
      <c r="A116" s="38"/>
      <c r="B116" s="38"/>
      <c r="C116" s="40"/>
      <c r="D116" s="38"/>
      <c r="E116" s="38"/>
      <c r="F116" s="38"/>
      <c r="G116" s="38"/>
      <c r="H116" s="38"/>
      <c r="I116" s="38"/>
    </row>
    <row r="117" spans="1:9">
      <c r="A117" s="38"/>
      <c r="B117" s="38"/>
      <c r="C117" s="40"/>
      <c r="D117" s="38"/>
      <c r="E117" s="38"/>
      <c r="F117" s="38"/>
      <c r="G117" s="38"/>
      <c r="H117" s="38"/>
      <c r="I117" s="38"/>
    </row>
    <row r="118" spans="1:9">
      <c r="A118" s="38"/>
      <c r="B118" s="38"/>
      <c r="C118" s="40"/>
      <c r="D118" s="38"/>
      <c r="E118" s="38"/>
      <c r="F118" s="38"/>
      <c r="G118" s="38"/>
      <c r="H118" s="38"/>
      <c r="I118" s="38"/>
    </row>
    <row r="119" spans="1:9">
      <c r="A119" s="38"/>
      <c r="B119" s="38"/>
      <c r="C119" s="40"/>
      <c r="D119" s="38"/>
      <c r="E119" s="38"/>
      <c r="F119" s="38"/>
      <c r="G119" s="38"/>
      <c r="H119" s="38"/>
      <c r="I119" s="38"/>
    </row>
    <row r="120" spans="1:9">
      <c r="A120" s="38"/>
      <c r="B120" s="38"/>
      <c r="C120" s="40"/>
      <c r="D120" s="38"/>
      <c r="E120" s="38"/>
      <c r="F120" s="38"/>
      <c r="G120" s="38"/>
      <c r="H120" s="38"/>
      <c r="I120" s="38"/>
    </row>
    <row r="121" spans="1:9">
      <c r="A121" s="38"/>
      <c r="B121" s="38"/>
      <c r="C121" s="40"/>
      <c r="D121" s="38"/>
      <c r="E121" s="38"/>
      <c r="F121" s="38"/>
      <c r="G121" s="38"/>
      <c r="H121" s="38"/>
      <c r="I121" s="38"/>
    </row>
    <row r="122" spans="1:9">
      <c r="A122" s="38"/>
      <c r="B122" s="38"/>
      <c r="C122" s="40"/>
      <c r="D122" s="38"/>
      <c r="E122" s="38"/>
      <c r="F122" s="38"/>
      <c r="G122" s="38"/>
      <c r="H122" s="38"/>
      <c r="I122" s="38"/>
    </row>
    <row r="123" spans="1:9">
      <c r="A123" s="38"/>
      <c r="B123" s="38"/>
      <c r="C123" s="40"/>
      <c r="D123" s="38"/>
      <c r="E123" s="38"/>
      <c r="F123" s="38"/>
      <c r="G123" s="38"/>
      <c r="H123" s="38"/>
      <c r="I123" s="38"/>
    </row>
    <row r="124" spans="1:9">
      <c r="A124" s="38"/>
      <c r="B124" s="38"/>
      <c r="C124" s="40"/>
      <c r="D124" s="38"/>
      <c r="E124" s="38"/>
      <c r="F124" s="38"/>
      <c r="G124" s="38"/>
      <c r="H124" s="38"/>
      <c r="I124" s="38"/>
    </row>
    <row r="125" spans="1:9">
      <c r="A125" s="38"/>
      <c r="B125" s="38"/>
      <c r="C125" s="40"/>
      <c r="D125" s="38"/>
      <c r="E125" s="38"/>
      <c r="F125" s="38"/>
      <c r="G125" s="38"/>
      <c r="H125" s="38"/>
      <c r="I125" s="38"/>
    </row>
    <row r="126" spans="1:9">
      <c r="A126" s="38"/>
      <c r="B126" s="38"/>
      <c r="C126" s="40"/>
      <c r="D126" s="38"/>
      <c r="E126" s="38"/>
      <c r="F126" s="38"/>
      <c r="G126" s="38"/>
      <c r="H126" s="38"/>
      <c r="I126" s="38"/>
    </row>
    <row r="127" spans="1:9">
      <c r="A127" s="38"/>
      <c r="B127" s="38"/>
      <c r="C127" s="40"/>
      <c r="D127" s="38"/>
      <c r="E127" s="38"/>
      <c r="F127" s="38"/>
      <c r="G127" s="38"/>
      <c r="H127" s="38"/>
      <c r="I127" s="38"/>
    </row>
    <row r="128" spans="1:9">
      <c r="A128" s="38"/>
      <c r="B128" s="38"/>
      <c r="C128" s="40"/>
      <c r="D128" s="38"/>
      <c r="E128" s="38"/>
      <c r="F128" s="38"/>
      <c r="G128" s="38"/>
      <c r="H128" s="38"/>
      <c r="I128" s="38"/>
    </row>
    <row r="129" spans="1:9">
      <c r="A129" s="38"/>
      <c r="B129" s="38"/>
      <c r="C129" s="40"/>
      <c r="D129" s="38"/>
      <c r="E129" s="38"/>
      <c r="F129" s="38"/>
      <c r="G129" s="38"/>
      <c r="H129" s="38"/>
      <c r="I129" s="38"/>
    </row>
    <row r="130" spans="1:9">
      <c r="A130" s="38"/>
      <c r="B130" s="38"/>
      <c r="C130" s="40"/>
      <c r="D130" s="38"/>
      <c r="E130" s="38"/>
      <c r="F130" s="38"/>
      <c r="G130" s="38"/>
      <c r="H130" s="38"/>
      <c r="I130" s="38"/>
    </row>
    <row r="131" spans="1:9">
      <c r="A131" s="38"/>
      <c r="B131" s="38"/>
      <c r="C131" s="40"/>
      <c r="D131" s="38"/>
      <c r="E131" s="38"/>
      <c r="F131" s="38"/>
      <c r="G131" s="38"/>
      <c r="H131" s="38"/>
      <c r="I131" s="38"/>
    </row>
    <row r="132" spans="1:9">
      <c r="A132" s="38"/>
      <c r="B132" s="38"/>
      <c r="C132" s="40"/>
      <c r="D132" s="38"/>
      <c r="E132" s="38"/>
      <c r="F132" s="38"/>
      <c r="G132" s="38"/>
      <c r="H132" s="38"/>
      <c r="I132" s="38"/>
    </row>
    <row r="133" spans="1:9">
      <c r="A133" s="38"/>
      <c r="B133" s="38"/>
      <c r="C133" s="40"/>
      <c r="D133" s="38"/>
      <c r="E133" s="38"/>
      <c r="F133" s="38"/>
      <c r="G133" s="38"/>
      <c r="H133" s="38"/>
      <c r="I133" s="38"/>
    </row>
    <row r="134" spans="1:9">
      <c r="A134" s="38"/>
      <c r="B134" s="38"/>
      <c r="C134" s="40"/>
      <c r="D134" s="38"/>
      <c r="E134" s="38"/>
      <c r="F134" s="38"/>
      <c r="G134" s="38"/>
      <c r="H134" s="38"/>
      <c r="I134" s="38"/>
    </row>
    <row r="135" spans="1:9">
      <c r="A135" s="38"/>
      <c r="B135" s="38"/>
      <c r="C135" s="40"/>
      <c r="D135" s="38"/>
      <c r="E135" s="38"/>
      <c r="F135" s="38"/>
      <c r="G135" s="38"/>
      <c r="H135" s="38"/>
      <c r="I135" s="38"/>
    </row>
    <row r="136" spans="1:9">
      <c r="A136" s="38"/>
      <c r="B136" s="38"/>
      <c r="C136" s="40"/>
      <c r="D136" s="38"/>
      <c r="E136" s="38"/>
      <c r="F136" s="38"/>
      <c r="G136" s="38"/>
      <c r="H136" s="38"/>
      <c r="I136" s="38"/>
    </row>
    <row r="137" spans="1:9">
      <c r="A137" s="38"/>
      <c r="B137" s="38"/>
      <c r="C137" s="40"/>
      <c r="D137" s="38"/>
      <c r="E137" s="38"/>
      <c r="F137" s="38"/>
      <c r="G137" s="38"/>
      <c r="H137" s="38"/>
      <c r="I137" s="38"/>
    </row>
    <row r="138" spans="1:9">
      <c r="A138" s="38"/>
      <c r="B138" s="38"/>
      <c r="C138" s="40"/>
      <c r="D138" s="38"/>
      <c r="E138" s="38"/>
      <c r="F138" s="38"/>
      <c r="G138" s="38"/>
      <c r="H138" s="38"/>
      <c r="I138" s="38"/>
    </row>
    <row r="139" spans="1:9">
      <c r="A139" s="38"/>
      <c r="B139" s="38"/>
      <c r="C139" s="40"/>
      <c r="D139" s="38"/>
      <c r="E139" s="38"/>
      <c r="F139" s="38"/>
      <c r="G139" s="38"/>
      <c r="H139" s="38"/>
      <c r="I139" s="38"/>
    </row>
    <row r="140" spans="1:9">
      <c r="A140" s="38"/>
      <c r="B140" s="38"/>
      <c r="C140" s="40"/>
      <c r="D140" s="38"/>
      <c r="E140" s="38"/>
      <c r="F140" s="38"/>
      <c r="G140" s="38"/>
      <c r="H140" s="38"/>
      <c r="I140" s="38"/>
    </row>
    <row r="141" spans="1:9">
      <c r="A141" s="38"/>
      <c r="B141" s="38"/>
      <c r="C141" s="40"/>
      <c r="D141" s="38"/>
      <c r="E141" s="38"/>
      <c r="F141" s="38"/>
      <c r="G141" s="38"/>
      <c r="H141" s="38"/>
      <c r="I141" s="38"/>
    </row>
    <row r="142" spans="1:9">
      <c r="A142" s="38"/>
      <c r="B142" s="38"/>
      <c r="C142" s="40"/>
      <c r="D142" s="38"/>
      <c r="E142" s="38"/>
      <c r="F142" s="38"/>
      <c r="G142" s="38"/>
      <c r="H142" s="38"/>
      <c r="I142" s="38"/>
    </row>
    <row r="143" spans="1:9">
      <c r="A143" s="38"/>
      <c r="B143" s="38"/>
      <c r="C143" s="40"/>
      <c r="D143" s="38"/>
      <c r="E143" s="38"/>
      <c r="F143" s="38"/>
      <c r="G143" s="38"/>
      <c r="H143" s="38"/>
      <c r="I143" s="38"/>
    </row>
    <row r="144" spans="1:9">
      <c r="A144" s="38"/>
      <c r="B144" s="38"/>
      <c r="C144" s="40"/>
      <c r="D144" s="38"/>
      <c r="E144" s="38"/>
      <c r="F144" s="38"/>
      <c r="G144" s="38"/>
      <c r="H144" s="38"/>
      <c r="I144" s="38"/>
    </row>
    <row r="145" spans="1:9">
      <c r="A145" s="38"/>
      <c r="B145" s="38"/>
      <c r="C145" s="40"/>
      <c r="D145" s="38"/>
      <c r="E145" s="38"/>
      <c r="F145" s="38"/>
      <c r="G145" s="38"/>
      <c r="H145" s="38"/>
      <c r="I145" s="38"/>
    </row>
    <row r="146" spans="1:9">
      <c r="A146" s="38"/>
      <c r="B146" s="38"/>
      <c r="C146" s="40"/>
      <c r="D146" s="38"/>
      <c r="E146" s="38"/>
      <c r="F146" s="38"/>
      <c r="G146" s="38"/>
      <c r="H146" s="38"/>
      <c r="I146" s="38"/>
    </row>
    <row r="147" spans="1:9">
      <c r="A147" s="38"/>
      <c r="B147" s="38"/>
      <c r="C147" s="40"/>
      <c r="D147" s="38"/>
      <c r="E147" s="38"/>
      <c r="F147" s="38"/>
      <c r="G147" s="38"/>
      <c r="H147" s="38"/>
      <c r="I147" s="38"/>
    </row>
    <row r="148" spans="1:9">
      <c r="A148" s="38"/>
      <c r="B148" s="38"/>
      <c r="C148" s="40"/>
      <c r="D148" s="38"/>
      <c r="E148" s="38"/>
      <c r="F148" s="38"/>
      <c r="G148" s="38"/>
      <c r="H148" s="38"/>
      <c r="I148" s="38"/>
    </row>
    <row r="149" spans="1:9">
      <c r="A149" s="38"/>
      <c r="B149" s="38"/>
      <c r="C149" s="40"/>
      <c r="D149" s="38"/>
      <c r="E149" s="38"/>
      <c r="F149" s="38"/>
      <c r="G149" s="38"/>
      <c r="H149" s="38"/>
      <c r="I149" s="38"/>
    </row>
    <row r="150" spans="1:9">
      <c r="A150" s="38"/>
      <c r="B150" s="38"/>
      <c r="C150" s="40"/>
      <c r="D150" s="38"/>
      <c r="E150" s="38"/>
      <c r="F150" s="38"/>
      <c r="G150" s="38"/>
      <c r="H150" s="38"/>
      <c r="I150" s="38"/>
    </row>
    <row r="151" spans="1:9">
      <c r="A151" s="38"/>
      <c r="B151" s="38"/>
      <c r="C151" s="40"/>
      <c r="D151" s="38"/>
      <c r="E151" s="38"/>
      <c r="F151" s="38"/>
      <c r="G151" s="38"/>
      <c r="H151" s="38"/>
      <c r="I151" s="38"/>
    </row>
    <row r="152" spans="1:9">
      <c r="A152" s="38"/>
      <c r="B152" s="38"/>
      <c r="C152" s="40"/>
      <c r="D152" s="38"/>
      <c r="E152" s="38"/>
      <c r="F152" s="38"/>
      <c r="G152" s="38"/>
      <c r="H152" s="38"/>
      <c r="I152" s="38"/>
    </row>
    <row r="153" spans="1:9">
      <c r="A153" s="38"/>
      <c r="B153" s="38"/>
      <c r="C153" s="40"/>
      <c r="D153" s="38"/>
      <c r="E153" s="38"/>
      <c r="F153" s="38"/>
      <c r="G153" s="38"/>
      <c r="H153" s="38"/>
      <c r="I153" s="38"/>
    </row>
    <row r="154" spans="1:9">
      <c r="A154" s="38"/>
      <c r="B154" s="38"/>
      <c r="C154" s="40"/>
      <c r="D154" s="38"/>
      <c r="E154" s="38"/>
      <c r="F154" s="38"/>
      <c r="G154" s="38"/>
      <c r="H154" s="38"/>
      <c r="I154" s="38"/>
    </row>
    <row r="155" spans="1:9">
      <c r="A155" s="38"/>
      <c r="B155" s="38"/>
      <c r="C155" s="40"/>
      <c r="D155" s="38"/>
      <c r="E155" s="38"/>
      <c r="F155" s="38"/>
      <c r="G155" s="38"/>
      <c r="H155" s="38"/>
      <c r="I155" s="38"/>
    </row>
    <row r="156" spans="1:9">
      <c r="A156" s="38"/>
      <c r="B156" s="38"/>
      <c r="C156" s="40"/>
      <c r="D156" s="38"/>
      <c r="E156" s="38"/>
      <c r="F156" s="38"/>
      <c r="G156" s="38"/>
      <c r="H156" s="38"/>
      <c r="I156" s="38"/>
    </row>
    <row r="157" spans="1:9">
      <c r="A157" s="38"/>
      <c r="B157" s="38"/>
      <c r="C157" s="40"/>
      <c r="D157" s="38"/>
      <c r="E157" s="38"/>
      <c r="F157" s="38"/>
      <c r="G157" s="38"/>
      <c r="H157" s="38"/>
      <c r="I157" s="38"/>
    </row>
    <row r="158" spans="1:9">
      <c r="A158" s="38"/>
      <c r="B158" s="38"/>
      <c r="C158" s="40"/>
      <c r="D158" s="38"/>
      <c r="E158" s="38"/>
      <c r="F158" s="38"/>
      <c r="G158" s="38"/>
      <c r="H158" s="38"/>
      <c r="I158" s="38"/>
    </row>
    <row r="159" spans="1:9">
      <c r="A159" s="38"/>
      <c r="B159" s="38"/>
      <c r="C159" s="40"/>
      <c r="D159" s="38"/>
      <c r="E159" s="38"/>
      <c r="F159" s="38"/>
      <c r="G159" s="38"/>
      <c r="H159" s="38"/>
      <c r="I159" s="38"/>
    </row>
    <row r="160" spans="1:9">
      <c r="A160" s="38"/>
      <c r="B160" s="38"/>
      <c r="C160" s="40"/>
      <c r="D160" s="38"/>
      <c r="E160" s="38"/>
      <c r="F160" s="38"/>
      <c r="G160" s="38"/>
      <c r="H160" s="38"/>
      <c r="I160" s="38"/>
    </row>
    <row r="161" spans="1:9">
      <c r="A161" s="38"/>
      <c r="B161" s="38"/>
      <c r="C161" s="40"/>
      <c r="D161" s="38"/>
      <c r="E161" s="38"/>
      <c r="F161" s="38"/>
      <c r="G161" s="38"/>
      <c r="H161" s="38"/>
      <c r="I161" s="38"/>
    </row>
    <row r="162" spans="1:9">
      <c r="A162" s="38"/>
      <c r="B162" s="38"/>
      <c r="C162" s="40"/>
      <c r="D162" s="38"/>
      <c r="E162" s="38"/>
      <c r="F162" s="38"/>
      <c r="G162" s="38"/>
      <c r="H162" s="38"/>
      <c r="I162" s="38"/>
    </row>
    <row r="163" spans="1:9">
      <c r="A163" s="38"/>
      <c r="B163" s="38"/>
      <c r="C163" s="40"/>
      <c r="D163" s="38"/>
      <c r="E163" s="38"/>
      <c r="F163" s="38"/>
      <c r="G163" s="38"/>
      <c r="H163" s="38"/>
      <c r="I163" s="38"/>
    </row>
    <row r="164" spans="1:9">
      <c r="A164" s="38"/>
      <c r="B164" s="38"/>
      <c r="C164" s="40"/>
      <c r="D164" s="38"/>
      <c r="E164" s="38"/>
      <c r="F164" s="38"/>
      <c r="G164" s="38"/>
      <c r="H164" s="38"/>
      <c r="I164" s="38"/>
    </row>
    <row r="165" spans="1:9">
      <c r="A165" s="38"/>
      <c r="B165" s="38"/>
      <c r="C165" s="40"/>
      <c r="D165" s="38"/>
      <c r="E165" s="38"/>
      <c r="F165" s="38"/>
      <c r="G165" s="38"/>
      <c r="H165" s="38"/>
      <c r="I165" s="38"/>
    </row>
    <row r="166" spans="1:9">
      <c r="A166" s="38"/>
      <c r="B166" s="38"/>
      <c r="C166" s="40"/>
      <c r="D166" s="38"/>
      <c r="E166" s="38"/>
      <c r="F166" s="38"/>
      <c r="G166" s="38"/>
      <c r="H166" s="38"/>
      <c r="I166" s="38"/>
    </row>
    <row r="167" spans="1:9">
      <c r="A167" s="38"/>
      <c r="B167" s="38"/>
      <c r="C167" s="40"/>
      <c r="D167" s="38"/>
      <c r="E167" s="38"/>
      <c r="F167" s="38"/>
      <c r="G167" s="38"/>
      <c r="H167" s="38"/>
      <c r="I167" s="38"/>
    </row>
    <row r="168" spans="1:9">
      <c r="A168" s="38"/>
      <c r="B168" s="38"/>
      <c r="C168" s="40"/>
      <c r="D168" s="38"/>
      <c r="E168" s="38"/>
      <c r="F168" s="38"/>
      <c r="G168" s="38"/>
      <c r="H168" s="38"/>
      <c r="I168" s="38"/>
    </row>
    <row r="169" spans="1:9">
      <c r="A169" s="38"/>
      <c r="B169" s="38"/>
      <c r="C169" s="40"/>
      <c r="D169" s="38"/>
      <c r="E169" s="38"/>
      <c r="F169" s="38"/>
      <c r="G169" s="38"/>
      <c r="H169" s="38"/>
      <c r="I169" s="38"/>
    </row>
    <row r="170" spans="1:9">
      <c r="A170" s="38"/>
      <c r="B170" s="38"/>
      <c r="C170" s="40"/>
      <c r="D170" s="38"/>
      <c r="E170" s="38"/>
      <c r="F170" s="38"/>
      <c r="G170" s="38"/>
      <c r="H170" s="38"/>
      <c r="I170" s="38"/>
    </row>
    <row r="171" spans="1:9">
      <c r="A171" s="38"/>
      <c r="B171" s="38"/>
      <c r="C171" s="40"/>
      <c r="D171" s="38"/>
      <c r="E171" s="38"/>
      <c r="F171" s="38"/>
      <c r="G171" s="38"/>
      <c r="H171" s="38"/>
      <c r="I171" s="38"/>
    </row>
    <row r="172" spans="1:9">
      <c r="A172" s="38"/>
      <c r="B172" s="38"/>
      <c r="C172" s="40"/>
      <c r="D172" s="38"/>
      <c r="E172" s="38"/>
      <c r="F172" s="38"/>
      <c r="G172" s="38"/>
      <c r="H172" s="38"/>
      <c r="I172" s="38"/>
    </row>
    <row r="173" spans="1:9">
      <c r="A173" s="38"/>
      <c r="B173" s="38"/>
      <c r="C173" s="40"/>
      <c r="D173" s="38"/>
      <c r="E173" s="38"/>
      <c r="F173" s="38"/>
      <c r="G173" s="38"/>
      <c r="H173" s="38"/>
      <c r="I173" s="38"/>
    </row>
    <row r="174" spans="1:9">
      <c r="A174" s="38"/>
      <c r="B174" s="38"/>
      <c r="C174" s="40"/>
      <c r="D174" s="38"/>
      <c r="E174" s="38"/>
      <c r="F174" s="38"/>
      <c r="G174" s="38"/>
      <c r="H174" s="38"/>
      <c r="I174" s="38"/>
    </row>
    <row r="175" spans="1:9">
      <c r="A175" s="38"/>
      <c r="B175" s="38"/>
      <c r="C175" s="40"/>
      <c r="D175" s="38"/>
      <c r="E175" s="38"/>
      <c r="F175" s="38"/>
      <c r="G175" s="38"/>
      <c r="H175" s="38"/>
      <c r="I175" s="38"/>
    </row>
    <row r="176" spans="1:9">
      <c r="A176" s="38"/>
      <c r="B176" s="38"/>
      <c r="C176" s="40"/>
      <c r="D176" s="38"/>
      <c r="E176" s="38"/>
      <c r="F176" s="38"/>
      <c r="G176" s="38"/>
      <c r="H176" s="38"/>
      <c r="I176" s="38"/>
    </row>
    <row r="177" spans="1:9">
      <c r="A177" s="38"/>
      <c r="B177" s="38"/>
      <c r="C177" s="40"/>
      <c r="D177" s="38"/>
      <c r="E177" s="38"/>
      <c r="F177" s="38"/>
      <c r="G177" s="38"/>
      <c r="H177" s="38"/>
      <c r="I177" s="38"/>
    </row>
    <row r="178" spans="1:9">
      <c r="A178" s="38"/>
      <c r="B178" s="38"/>
      <c r="C178" s="40"/>
      <c r="D178" s="38"/>
      <c r="E178" s="38"/>
      <c r="F178" s="38"/>
      <c r="G178" s="38"/>
      <c r="H178" s="38"/>
      <c r="I178" s="38"/>
    </row>
    <row r="179" spans="1:9">
      <c r="A179" s="38"/>
      <c r="B179" s="38"/>
      <c r="C179" s="40"/>
      <c r="D179" s="38"/>
      <c r="E179" s="38"/>
      <c r="F179" s="38"/>
      <c r="G179" s="38"/>
      <c r="H179" s="38"/>
      <c r="I179" s="38"/>
    </row>
    <row r="180" spans="1:9">
      <c r="A180" s="38"/>
      <c r="B180" s="38"/>
      <c r="C180" s="40"/>
      <c r="D180" s="38"/>
      <c r="E180" s="38"/>
      <c r="F180" s="38"/>
      <c r="G180" s="38"/>
      <c r="H180" s="38"/>
      <c r="I180" s="38"/>
    </row>
    <row r="181" spans="1:9">
      <c r="A181" s="38"/>
      <c r="B181" s="38"/>
      <c r="C181" s="40"/>
      <c r="D181" s="38"/>
      <c r="E181" s="38"/>
      <c r="F181" s="38"/>
      <c r="G181" s="38"/>
      <c r="H181" s="38"/>
      <c r="I181" s="38"/>
    </row>
    <row r="182" spans="1:9">
      <c r="A182" s="38"/>
      <c r="B182" s="38"/>
      <c r="C182" s="40"/>
      <c r="D182" s="38"/>
      <c r="E182" s="38"/>
      <c r="F182" s="38"/>
      <c r="G182" s="38"/>
      <c r="H182" s="38"/>
      <c r="I182" s="38"/>
    </row>
    <row r="183" spans="1:9">
      <c r="A183" s="38"/>
      <c r="B183" s="38"/>
      <c r="C183" s="40"/>
      <c r="D183" s="38"/>
      <c r="E183" s="38"/>
      <c r="F183" s="38"/>
      <c r="G183" s="38"/>
      <c r="H183" s="38"/>
      <c r="I183" s="38"/>
    </row>
    <row r="184" spans="1:9">
      <c r="A184" s="38"/>
      <c r="B184" s="38"/>
      <c r="C184" s="40"/>
      <c r="D184" s="38"/>
      <c r="E184" s="38"/>
      <c r="F184" s="38"/>
      <c r="G184" s="38"/>
      <c r="H184" s="38"/>
      <c r="I184" s="38"/>
    </row>
    <row r="185" spans="1:9">
      <c r="A185" s="38"/>
      <c r="B185" s="38"/>
      <c r="C185" s="40"/>
      <c r="D185" s="38"/>
      <c r="E185" s="38"/>
      <c r="F185" s="38"/>
      <c r="G185" s="38"/>
      <c r="H185" s="38"/>
      <c r="I185" s="38"/>
    </row>
    <row r="186" spans="1:9">
      <c r="A186" s="38"/>
      <c r="B186" s="38"/>
      <c r="C186" s="40"/>
      <c r="D186" s="38"/>
      <c r="E186" s="38"/>
      <c r="F186" s="38"/>
      <c r="G186" s="38"/>
      <c r="H186" s="38"/>
      <c r="I186" s="38"/>
    </row>
    <row r="187" spans="1:9">
      <c r="A187" s="38"/>
      <c r="B187" s="38"/>
      <c r="C187" s="40"/>
      <c r="D187" s="38"/>
      <c r="E187" s="38"/>
      <c r="F187" s="38"/>
      <c r="G187" s="38"/>
      <c r="H187" s="38"/>
      <c r="I187" s="38"/>
    </row>
    <row r="188" spans="1:9">
      <c r="A188" s="38"/>
      <c r="B188" s="38"/>
      <c r="C188" s="40"/>
      <c r="D188" s="38"/>
      <c r="E188" s="38"/>
      <c r="F188" s="38"/>
      <c r="G188" s="38"/>
      <c r="H188" s="38"/>
      <c r="I188" s="38"/>
    </row>
    <row r="189" spans="1:9">
      <c r="A189" s="38"/>
      <c r="B189" s="38"/>
      <c r="C189" s="40"/>
      <c r="D189" s="38"/>
      <c r="E189" s="38"/>
      <c r="F189" s="38"/>
      <c r="G189" s="38"/>
      <c r="H189" s="38"/>
      <c r="I189" s="38"/>
    </row>
    <row r="190" spans="1:9">
      <c r="A190" s="38"/>
      <c r="B190" s="38"/>
      <c r="C190" s="40"/>
      <c r="D190" s="38"/>
      <c r="E190" s="38"/>
      <c r="F190" s="38"/>
      <c r="G190" s="38"/>
      <c r="H190" s="38"/>
      <c r="I190" s="38"/>
    </row>
    <row r="191" spans="1:9">
      <c r="A191" s="38"/>
      <c r="B191" s="38"/>
      <c r="C191" s="40"/>
      <c r="D191" s="38"/>
      <c r="E191" s="38"/>
      <c r="F191" s="38"/>
      <c r="G191" s="38"/>
      <c r="H191" s="38"/>
      <c r="I191" s="38"/>
    </row>
    <row r="192" spans="1:9">
      <c r="A192" s="38"/>
      <c r="B192" s="38"/>
      <c r="C192" s="40"/>
      <c r="D192" s="38"/>
      <c r="E192" s="38"/>
      <c r="F192" s="38"/>
      <c r="G192" s="38"/>
      <c r="H192" s="38"/>
      <c r="I192" s="38"/>
    </row>
    <row r="193" spans="1:9">
      <c r="A193" s="38"/>
      <c r="B193" s="38"/>
      <c r="C193" s="40"/>
      <c r="D193" s="38"/>
      <c r="E193" s="38"/>
      <c r="F193" s="38"/>
      <c r="G193" s="38"/>
      <c r="H193" s="38"/>
      <c r="I193" s="38"/>
    </row>
    <row r="194" spans="1:9">
      <c r="A194" s="38"/>
      <c r="B194" s="38"/>
      <c r="C194" s="40"/>
      <c r="D194" s="38"/>
      <c r="E194" s="38"/>
      <c r="F194" s="38"/>
      <c r="G194" s="38"/>
      <c r="H194" s="38"/>
      <c r="I194" s="38"/>
    </row>
    <row r="195" spans="1:9">
      <c r="A195" s="38"/>
      <c r="B195" s="38"/>
      <c r="C195" s="40"/>
      <c r="D195" s="38"/>
      <c r="E195" s="38"/>
      <c r="F195" s="38"/>
      <c r="G195" s="38"/>
      <c r="H195" s="38"/>
      <c r="I195" s="38"/>
    </row>
    <row r="196" spans="1:9">
      <c r="A196" s="38"/>
      <c r="B196" s="38"/>
      <c r="C196" s="40"/>
      <c r="D196" s="38"/>
      <c r="E196" s="38"/>
      <c r="F196" s="38"/>
      <c r="G196" s="38"/>
      <c r="H196" s="38"/>
      <c r="I196" s="38"/>
    </row>
    <row r="197" spans="1:9">
      <c r="A197" s="38"/>
      <c r="B197" s="38"/>
      <c r="C197" s="40"/>
      <c r="D197" s="38"/>
      <c r="E197" s="38"/>
      <c r="F197" s="38"/>
      <c r="G197" s="38"/>
      <c r="H197" s="38"/>
      <c r="I197" s="38"/>
    </row>
    <row r="198" spans="1:9">
      <c r="A198" s="38"/>
      <c r="B198" s="38"/>
      <c r="C198" s="40"/>
      <c r="D198" s="38"/>
      <c r="E198" s="38"/>
      <c r="F198" s="38"/>
      <c r="G198" s="38"/>
      <c r="H198" s="38"/>
      <c r="I198" s="38"/>
    </row>
    <row r="199" spans="1:9">
      <c r="A199" s="38"/>
      <c r="B199" s="38"/>
      <c r="C199" s="40"/>
      <c r="D199" s="38"/>
      <c r="E199" s="38"/>
      <c r="F199" s="38"/>
      <c r="G199" s="38"/>
      <c r="H199" s="38"/>
      <c r="I199" s="38"/>
    </row>
    <row r="200" spans="1:9">
      <c r="A200" s="38"/>
      <c r="B200" s="38"/>
      <c r="C200" s="40"/>
      <c r="D200" s="38"/>
      <c r="E200" s="38"/>
      <c r="F200" s="38"/>
      <c r="G200" s="38"/>
      <c r="H200" s="38"/>
      <c r="I200" s="38"/>
    </row>
    <row r="201" spans="1:9">
      <c r="A201" s="38"/>
      <c r="B201" s="38"/>
      <c r="C201" s="40"/>
      <c r="D201" s="38"/>
      <c r="E201" s="38"/>
      <c r="F201" s="38"/>
      <c r="G201" s="38"/>
      <c r="H201" s="38"/>
      <c r="I201" s="38"/>
    </row>
    <row r="202" spans="1:9">
      <c r="A202" s="38"/>
      <c r="B202" s="38"/>
      <c r="C202" s="40"/>
      <c r="D202" s="38"/>
      <c r="E202" s="38"/>
      <c r="F202" s="38"/>
      <c r="G202" s="38"/>
      <c r="H202" s="38"/>
      <c r="I202" s="38"/>
    </row>
    <row r="203" spans="1:9">
      <c r="A203" s="38"/>
      <c r="B203" s="38"/>
      <c r="C203" s="40"/>
      <c r="D203" s="38"/>
      <c r="E203" s="38"/>
      <c r="F203" s="38"/>
      <c r="G203" s="38"/>
      <c r="H203" s="38"/>
      <c r="I203" s="38"/>
    </row>
    <row r="204" spans="1:9">
      <c r="A204" s="38"/>
      <c r="B204" s="38"/>
      <c r="C204" s="40"/>
      <c r="D204" s="38"/>
      <c r="E204" s="38"/>
      <c r="F204" s="38"/>
      <c r="G204" s="38"/>
      <c r="H204" s="38"/>
      <c r="I204" s="38"/>
    </row>
    <row r="205" spans="1:9">
      <c r="A205" s="38"/>
      <c r="B205" s="38"/>
      <c r="C205" s="40"/>
      <c r="D205" s="38"/>
      <c r="E205" s="38"/>
      <c r="F205" s="38"/>
      <c r="G205" s="38"/>
      <c r="H205" s="38"/>
      <c r="I205" s="38"/>
    </row>
    <row r="206" spans="1:9">
      <c r="A206" s="38"/>
      <c r="B206" s="38"/>
      <c r="C206" s="40"/>
      <c r="D206" s="38"/>
      <c r="E206" s="38"/>
      <c r="F206" s="38"/>
      <c r="G206" s="38"/>
      <c r="H206" s="38"/>
      <c r="I206" s="38"/>
    </row>
    <row r="207" spans="1:9">
      <c r="A207" s="38"/>
      <c r="B207" s="38"/>
      <c r="C207" s="40"/>
      <c r="D207" s="38"/>
      <c r="E207" s="38"/>
      <c r="F207" s="38"/>
      <c r="G207" s="38"/>
      <c r="H207" s="38"/>
      <c r="I207" s="38"/>
    </row>
    <row r="208" spans="1:9">
      <c r="A208" s="38"/>
      <c r="B208" s="38"/>
      <c r="C208" s="40"/>
      <c r="D208" s="38"/>
      <c r="E208" s="38"/>
      <c r="F208" s="38"/>
      <c r="G208" s="38"/>
      <c r="H208" s="38"/>
      <c r="I208" s="38"/>
    </row>
    <row r="209" spans="1:9">
      <c r="A209" s="38"/>
      <c r="B209" s="38"/>
      <c r="C209" s="40"/>
      <c r="D209" s="38"/>
      <c r="E209" s="38"/>
      <c r="F209" s="38"/>
      <c r="G209" s="38"/>
      <c r="H209" s="38"/>
      <c r="I209" s="38"/>
    </row>
    <row r="210" spans="1:9">
      <c r="A210" s="38"/>
      <c r="B210" s="38"/>
      <c r="C210" s="40"/>
      <c r="D210" s="38"/>
      <c r="E210" s="38"/>
      <c r="F210" s="38"/>
      <c r="G210" s="38"/>
      <c r="H210" s="38"/>
      <c r="I210" s="38"/>
    </row>
    <row r="211" spans="1:9">
      <c r="A211" s="38"/>
      <c r="B211" s="38"/>
      <c r="C211" s="40"/>
      <c r="D211" s="38"/>
      <c r="E211" s="38"/>
      <c r="F211" s="38"/>
      <c r="G211" s="38"/>
      <c r="H211" s="38"/>
      <c r="I211" s="38"/>
    </row>
    <row r="212" spans="1:9">
      <c r="A212" s="38"/>
      <c r="B212" s="38"/>
      <c r="C212" s="40"/>
      <c r="D212" s="38"/>
      <c r="E212" s="38"/>
      <c r="F212" s="38"/>
      <c r="G212" s="38"/>
      <c r="H212" s="38"/>
      <c r="I212" s="38"/>
    </row>
    <row r="213" spans="1:9">
      <c r="A213" s="38"/>
      <c r="B213" s="38"/>
      <c r="C213" s="40"/>
      <c r="D213" s="38"/>
      <c r="E213" s="38"/>
      <c r="F213" s="38"/>
      <c r="G213" s="38"/>
      <c r="H213" s="38"/>
      <c r="I213" s="38"/>
    </row>
    <row r="214" spans="1:9">
      <c r="A214" s="38"/>
      <c r="B214" s="38"/>
      <c r="C214" s="40"/>
      <c r="D214" s="38"/>
      <c r="E214" s="38"/>
      <c r="F214" s="38"/>
      <c r="G214" s="38"/>
      <c r="H214" s="38"/>
      <c r="I214" s="38"/>
    </row>
    <row r="215" spans="1:9">
      <c r="A215" s="38"/>
      <c r="B215" s="38"/>
      <c r="C215" s="40"/>
      <c r="D215" s="38"/>
      <c r="E215" s="38"/>
      <c r="F215" s="38"/>
      <c r="G215" s="38"/>
      <c r="H215" s="38"/>
      <c r="I215" s="38"/>
    </row>
    <row r="216" spans="1:9">
      <c r="A216" s="38"/>
      <c r="B216" s="38"/>
      <c r="C216" s="40"/>
      <c r="D216" s="38"/>
      <c r="E216" s="38"/>
      <c r="F216" s="38"/>
      <c r="G216" s="38"/>
      <c r="H216" s="38"/>
      <c r="I216" s="38"/>
    </row>
    <row r="217" spans="1:9">
      <c r="A217" s="38"/>
      <c r="B217" s="38"/>
      <c r="C217" s="40"/>
      <c r="D217" s="38"/>
      <c r="E217" s="38"/>
      <c r="F217" s="38"/>
      <c r="G217" s="38"/>
      <c r="H217" s="38"/>
      <c r="I217" s="38"/>
    </row>
    <row r="218" spans="1:9">
      <c r="A218" s="38"/>
      <c r="B218" s="38"/>
      <c r="C218" s="40"/>
      <c r="D218" s="38"/>
      <c r="E218" s="38"/>
      <c r="F218" s="38"/>
      <c r="G218" s="38"/>
      <c r="H218" s="38"/>
      <c r="I218" s="38"/>
    </row>
    <row r="219" spans="1:9">
      <c r="A219" s="38"/>
      <c r="B219" s="38"/>
      <c r="C219" s="40"/>
      <c r="D219" s="38"/>
      <c r="E219" s="38"/>
      <c r="F219" s="38"/>
      <c r="G219" s="38"/>
      <c r="H219" s="38"/>
      <c r="I219" s="38"/>
    </row>
    <row r="220" spans="1:9">
      <c r="A220" s="38"/>
      <c r="B220" s="38"/>
      <c r="C220" s="40"/>
      <c r="D220" s="38"/>
      <c r="E220" s="38"/>
      <c r="F220" s="38"/>
      <c r="G220" s="38"/>
      <c r="H220" s="38"/>
      <c r="I220" s="38"/>
    </row>
    <row r="221" spans="1:9">
      <c r="A221" s="38"/>
      <c r="B221" s="38"/>
      <c r="C221" s="40"/>
      <c r="D221" s="38"/>
      <c r="E221" s="38"/>
      <c r="F221" s="38"/>
      <c r="G221" s="38"/>
      <c r="H221" s="38"/>
      <c r="I221" s="38"/>
    </row>
    <row r="222" spans="1:9">
      <c r="A222" s="38"/>
      <c r="B222" s="38"/>
      <c r="C222" s="40"/>
      <c r="D222" s="38"/>
      <c r="E222" s="38"/>
      <c r="F222" s="38"/>
      <c r="G222" s="38"/>
      <c r="H222" s="38"/>
      <c r="I222" s="38"/>
    </row>
    <row r="223" spans="1:9">
      <c r="A223" s="38"/>
      <c r="B223" s="38"/>
      <c r="C223" s="40"/>
      <c r="D223" s="38"/>
      <c r="E223" s="38"/>
      <c r="F223" s="38"/>
      <c r="G223" s="38"/>
      <c r="H223" s="38"/>
      <c r="I223" s="38"/>
    </row>
    <row r="224" spans="1:9">
      <c r="A224" s="38"/>
      <c r="B224" s="38"/>
      <c r="C224" s="40"/>
      <c r="D224" s="38"/>
      <c r="E224" s="38"/>
      <c r="F224" s="38"/>
      <c r="G224" s="38"/>
      <c r="H224" s="38"/>
      <c r="I224" s="38"/>
    </row>
    <row r="225" spans="1:9">
      <c r="A225" s="38"/>
      <c r="B225" s="38"/>
      <c r="C225" s="40"/>
      <c r="D225" s="38"/>
      <c r="E225" s="38"/>
      <c r="F225" s="38"/>
      <c r="G225" s="38"/>
      <c r="H225" s="38"/>
      <c r="I225" s="38"/>
    </row>
    <row r="226" spans="1:9">
      <c r="A226" s="38"/>
      <c r="B226" s="38"/>
      <c r="C226" s="40"/>
      <c r="D226" s="38"/>
      <c r="E226" s="38"/>
      <c r="F226" s="38"/>
      <c r="G226" s="38"/>
      <c r="H226" s="38"/>
      <c r="I226" s="38"/>
    </row>
    <row r="227" spans="1:9">
      <c r="A227" s="38"/>
      <c r="B227" s="38"/>
      <c r="C227" s="40"/>
      <c r="D227" s="38"/>
      <c r="E227" s="38"/>
      <c r="F227" s="38"/>
      <c r="G227" s="38"/>
      <c r="H227" s="38"/>
      <c r="I227" s="38"/>
    </row>
  </sheetData>
  <mergeCells count="14">
    <mergeCell ref="A1:D1"/>
    <mergeCell ref="A2:D2"/>
    <mergeCell ref="A4:D4"/>
    <mergeCell ref="A5:D5"/>
    <mergeCell ref="A6:D6"/>
    <mergeCell ref="A7:D7"/>
    <mergeCell ref="A8:B8"/>
    <mergeCell ref="C8:D8"/>
    <mergeCell ref="A9:B9"/>
    <mergeCell ref="C9:D9"/>
    <mergeCell ref="A11:D11"/>
    <mergeCell ref="A13:D13"/>
    <mergeCell ref="A15:C15"/>
    <mergeCell ref="C19:D19"/>
  </mergeCells>
  <pageMargins left="0.511805555555556" right="0.511805555555556" top="0.869444444444444" bottom="0.786805555555556" header="0" footer="0"/>
  <pageSetup paperSize="9" scale="84" orientation="portrait"/>
  <headerFooter>
    <oddHeader>&amp;C23069.164350/2026-51
PE 900XX/2026</oddHeader>
    <oddFooter>&amp;L&amp;A</oddFooter>
  </headerFooter>
  <colBreaks count="1" manualBreakCount="1">
    <brk id="5" max="1048575" man="1"/>
  </col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93"/>
  <sheetViews>
    <sheetView topLeftCell="A5" workbookViewId="0">
      <selection activeCell="B25" sqref="B25"/>
    </sheetView>
  </sheetViews>
  <sheetFormatPr defaultColWidth="14.4259259259259" defaultRowHeight="15" customHeight="1"/>
  <cols>
    <col min="1" max="1" width="5.13888888888889" customWidth="1"/>
    <col min="2" max="2" width="41.287037037037" customWidth="1"/>
    <col min="3" max="3" width="7.71296296296296" customWidth="1"/>
    <col min="4" max="4" width="16.1388888888889" style="1" customWidth="1"/>
    <col min="5" max="5" width="17.712962962963" customWidth="1"/>
    <col min="6" max="6" width="14.5740740740741" customWidth="1"/>
    <col min="7" max="7" width="16.5740740740741" customWidth="1"/>
    <col min="8" max="8" width="15.4259259259259" customWidth="1"/>
    <col min="9" max="10" width="11.4259259259259" customWidth="1"/>
    <col min="11" max="11" width="14.4259259259259" customWidth="1"/>
    <col min="12" max="26" width="11.4259259259259" customWidth="1"/>
  </cols>
  <sheetData>
    <row r="1" ht="14.4" spans="1:26">
      <c r="A1" s="2" t="s">
        <v>369</v>
      </c>
      <c r="D1"/>
      <c r="I1" s="3"/>
      <c r="J1" s="3"/>
      <c r="K1" s="3"/>
      <c r="L1" s="3"/>
      <c r="M1" s="3"/>
      <c r="N1" s="3"/>
      <c r="O1" s="3"/>
      <c r="P1" s="3"/>
      <c r="Q1" s="3"/>
      <c r="R1" s="3"/>
      <c r="S1" s="3"/>
      <c r="T1" s="3"/>
      <c r="U1" s="3"/>
      <c r="V1" s="3"/>
      <c r="W1" s="3"/>
      <c r="X1" s="3"/>
      <c r="Y1" s="3"/>
      <c r="Z1" s="3"/>
    </row>
    <row r="2" ht="14.4" spans="1:26">
      <c r="A2" s="4" t="s">
        <v>370</v>
      </c>
      <c r="D2"/>
      <c r="I2" s="3"/>
      <c r="J2" s="3"/>
      <c r="K2" s="3"/>
      <c r="L2" s="3"/>
      <c r="M2" s="3"/>
      <c r="N2" s="3"/>
      <c r="O2" s="3"/>
      <c r="P2" s="3"/>
      <c r="Q2" s="3"/>
      <c r="R2" s="3"/>
      <c r="S2" s="3"/>
      <c r="T2" s="3"/>
      <c r="U2" s="3"/>
      <c r="V2" s="3"/>
      <c r="W2" s="3"/>
      <c r="X2" s="3"/>
      <c r="Y2" s="3"/>
      <c r="Z2" s="3"/>
    </row>
    <row r="3" ht="14.4" spans="1:26">
      <c r="A3" s="4" t="s">
        <v>371</v>
      </c>
      <c r="D3"/>
      <c r="I3" s="3"/>
      <c r="J3" s="3"/>
      <c r="K3" s="3"/>
      <c r="L3" s="3"/>
      <c r="M3" s="3"/>
      <c r="N3" s="3"/>
      <c r="O3" s="3"/>
      <c r="P3" s="3"/>
      <c r="Q3" s="3"/>
      <c r="R3" s="3"/>
      <c r="S3" s="3"/>
      <c r="T3" s="3"/>
      <c r="U3" s="3"/>
      <c r="V3" s="3"/>
      <c r="W3" s="3"/>
      <c r="X3" s="3"/>
      <c r="Y3" s="3"/>
      <c r="Z3" s="3"/>
    </row>
    <row r="4" ht="14.4" spans="1:26">
      <c r="A4" s="5" t="s">
        <v>372</v>
      </c>
      <c r="D4"/>
      <c r="I4" s="3"/>
      <c r="J4" s="3"/>
      <c r="K4" s="3"/>
      <c r="L4" s="3"/>
      <c r="M4" s="3"/>
      <c r="N4" s="3"/>
      <c r="O4" s="3"/>
      <c r="P4" s="3"/>
      <c r="Q4" s="3"/>
      <c r="R4" s="3"/>
      <c r="S4" s="3"/>
      <c r="T4" s="3"/>
      <c r="U4" s="3"/>
      <c r="V4" s="3"/>
      <c r="W4" s="3"/>
      <c r="X4" s="3"/>
      <c r="Y4" s="3"/>
      <c r="Z4" s="3"/>
    </row>
    <row r="5" ht="24" customHeight="1" spans="1:26">
      <c r="A5" s="6" t="s">
        <v>373</v>
      </c>
      <c r="D5"/>
      <c r="I5" s="3"/>
      <c r="J5" s="3"/>
      <c r="K5" s="3"/>
      <c r="L5" s="3"/>
      <c r="M5" s="3"/>
      <c r="N5" s="3"/>
      <c r="O5" s="3"/>
      <c r="P5" s="3"/>
      <c r="Q5" s="3"/>
      <c r="R5" s="3"/>
      <c r="S5" s="3"/>
      <c r="T5" s="3"/>
      <c r="U5" s="3"/>
      <c r="V5" s="3"/>
      <c r="W5" s="3"/>
      <c r="X5" s="3"/>
      <c r="Y5" s="3"/>
      <c r="Z5" s="3"/>
    </row>
    <row r="6" ht="14.4" spans="1:26">
      <c r="A6" s="7" t="s">
        <v>238</v>
      </c>
      <c r="D6"/>
      <c r="I6" s="3"/>
      <c r="J6" s="3"/>
      <c r="K6" s="3"/>
      <c r="L6" s="3"/>
      <c r="M6" s="3"/>
      <c r="N6" s="3"/>
      <c r="O6" s="3"/>
      <c r="P6" s="3"/>
      <c r="Q6" s="3"/>
      <c r="R6" s="3"/>
      <c r="S6" s="3"/>
      <c r="T6" s="3"/>
      <c r="U6" s="3"/>
      <c r="V6" s="3"/>
      <c r="W6" s="3"/>
      <c r="X6" s="3"/>
      <c r="Y6" s="3"/>
      <c r="Z6" s="3"/>
    </row>
    <row r="7" ht="14.4" spans="1:26">
      <c r="A7" s="8" t="s">
        <v>374</v>
      </c>
      <c r="D7"/>
      <c r="H7" s="9"/>
      <c r="I7" s="3"/>
      <c r="J7" s="3"/>
      <c r="K7" s="3"/>
      <c r="L7" s="3"/>
      <c r="M7" s="3"/>
      <c r="N7" s="3"/>
      <c r="O7" s="3"/>
      <c r="P7" s="3"/>
      <c r="Q7" s="3"/>
      <c r="R7" s="3"/>
      <c r="S7" s="3"/>
      <c r="T7" s="3"/>
      <c r="U7" s="3"/>
      <c r="V7" s="3"/>
      <c r="W7" s="3"/>
      <c r="X7" s="3"/>
      <c r="Y7" s="3"/>
      <c r="Z7" s="3"/>
    </row>
    <row r="8" ht="15.15" spans="1:26">
      <c r="A8" s="3"/>
      <c r="B8" s="10"/>
      <c r="C8" s="3"/>
      <c r="D8" s="10"/>
      <c r="E8" s="3"/>
      <c r="F8" s="3"/>
      <c r="G8" s="10"/>
      <c r="H8" s="3"/>
      <c r="I8" s="3"/>
      <c r="J8" s="3"/>
      <c r="K8" s="3"/>
      <c r="L8" s="3"/>
      <c r="M8" s="3"/>
      <c r="N8" s="3"/>
      <c r="O8" s="3"/>
      <c r="P8" s="3"/>
      <c r="Q8" s="3"/>
      <c r="R8" s="3"/>
      <c r="S8" s="3"/>
      <c r="T8" s="3"/>
      <c r="U8" s="3"/>
      <c r="V8" s="3"/>
      <c r="W8" s="3"/>
      <c r="X8" s="3"/>
      <c r="Y8" s="3"/>
      <c r="Z8" s="3"/>
    </row>
    <row r="9" ht="14.4" spans="1:26">
      <c r="A9" s="11" t="s">
        <v>375</v>
      </c>
      <c r="B9" s="12"/>
      <c r="C9" s="12"/>
      <c r="D9" s="12"/>
      <c r="E9" s="12"/>
      <c r="F9" s="12"/>
      <c r="G9" s="12"/>
      <c r="H9" s="13"/>
      <c r="I9" s="3"/>
      <c r="J9" s="3"/>
      <c r="K9" s="3"/>
      <c r="L9" s="3"/>
      <c r="M9" s="3"/>
      <c r="N9" s="3"/>
      <c r="O9" s="3"/>
      <c r="P9" s="3"/>
      <c r="Q9" s="3"/>
      <c r="R9" s="3"/>
      <c r="S9" s="3"/>
      <c r="T9" s="3"/>
      <c r="U9" s="3"/>
      <c r="V9" s="3"/>
      <c r="W9" s="3"/>
      <c r="X9" s="3"/>
      <c r="Y9" s="3"/>
      <c r="Z9" s="3"/>
    </row>
    <row r="10" ht="28.8" spans="1:26">
      <c r="A10" s="14" t="s">
        <v>208</v>
      </c>
      <c r="B10" s="15" t="s">
        <v>376</v>
      </c>
      <c r="C10" s="15" t="s">
        <v>377</v>
      </c>
      <c r="D10" s="15" t="s">
        <v>378</v>
      </c>
      <c r="E10" s="15" t="s">
        <v>379</v>
      </c>
      <c r="F10" s="15" t="s">
        <v>380</v>
      </c>
      <c r="G10" s="15" t="s">
        <v>381</v>
      </c>
      <c r="H10" s="16" t="s">
        <v>382</v>
      </c>
      <c r="I10" s="3"/>
      <c r="J10" s="3"/>
      <c r="K10" s="3"/>
      <c r="L10" s="3"/>
      <c r="M10" s="3"/>
      <c r="N10" s="3"/>
      <c r="O10" s="3"/>
      <c r="P10" s="3"/>
      <c r="Q10" s="3"/>
      <c r="R10" s="3"/>
      <c r="S10" s="3"/>
      <c r="T10" s="3"/>
      <c r="U10" s="3"/>
      <c r="V10" s="3"/>
      <c r="W10" s="3"/>
      <c r="X10" s="3"/>
      <c r="Y10" s="3"/>
      <c r="Z10" s="3"/>
    </row>
    <row r="11" ht="14.4" spans="1:26">
      <c r="A11" s="17">
        <v>1</v>
      </c>
      <c r="B11" s="18" t="s">
        <v>178</v>
      </c>
      <c r="C11" s="19">
        <f>'Anexo II-B Salários'!D7</f>
        <v>10</v>
      </c>
      <c r="D11" s="19">
        <f>C11</f>
        <v>10</v>
      </c>
      <c r="E11" s="20">
        <f>'Anexo IVA  Custos '!E141</f>
        <v>8386.40693923218</v>
      </c>
      <c r="F11" s="20">
        <f t="shared" ref="F11:F18" si="0">E11*D11</f>
        <v>83864.0693923218</v>
      </c>
      <c r="G11" s="20">
        <f>12*F11</f>
        <v>1006368.83270786</v>
      </c>
      <c r="H11" s="21">
        <f>24*F11</f>
        <v>2012737.66541572</v>
      </c>
      <c r="I11" s="3"/>
      <c r="J11" s="3"/>
      <c r="K11" s="3"/>
      <c r="L11" s="3"/>
      <c r="M11" s="3"/>
      <c r="N11" s="3"/>
      <c r="O11" s="3"/>
      <c r="P11" s="3"/>
      <c r="Q11" s="3"/>
      <c r="R11" s="3"/>
      <c r="S11" s="3"/>
      <c r="T11" s="3"/>
      <c r="U11" s="3"/>
      <c r="V11" s="3"/>
      <c r="W11" s="3"/>
      <c r="X11" s="3"/>
      <c r="Y11" s="3"/>
      <c r="Z11" s="3"/>
    </row>
    <row r="12" ht="14.4" spans="1:26">
      <c r="A12" s="17">
        <v>2</v>
      </c>
      <c r="B12" s="18" t="s">
        <v>255</v>
      </c>
      <c r="C12" s="22">
        <f>'Anexo II-B Salários'!D8</f>
        <v>1</v>
      </c>
      <c r="D12" s="19">
        <f t="shared" ref="D12:D17" si="1">C12</f>
        <v>1</v>
      </c>
      <c r="E12" s="20">
        <f>'Anexo IVA  Custos '!F141</f>
        <v>9197.34060160366</v>
      </c>
      <c r="F12" s="20">
        <f t="shared" si="0"/>
        <v>9197.34060160366</v>
      </c>
      <c r="G12" s="20">
        <f t="shared" ref="G12:G18" si="2">12*F12</f>
        <v>110368.087219244</v>
      </c>
      <c r="H12" s="21">
        <f t="shared" ref="H12:H18" si="3">24*F12</f>
        <v>220736.174438488</v>
      </c>
      <c r="I12" s="3"/>
      <c r="J12" s="3"/>
      <c r="K12" s="3"/>
      <c r="L12" s="3"/>
      <c r="M12" s="3"/>
      <c r="N12" s="3"/>
      <c r="O12" s="3"/>
      <c r="P12" s="3"/>
      <c r="Q12" s="3"/>
      <c r="R12" s="3"/>
      <c r="S12" s="3"/>
      <c r="T12" s="3"/>
      <c r="U12" s="3"/>
      <c r="V12" s="3"/>
      <c r="W12" s="3"/>
      <c r="X12" s="3"/>
      <c r="Y12" s="3"/>
      <c r="Z12" s="3"/>
    </row>
    <row r="13" ht="14.4" spans="1:26">
      <c r="A13" s="17">
        <v>3</v>
      </c>
      <c r="B13" s="18" t="s">
        <v>188</v>
      </c>
      <c r="C13" s="22">
        <f>'Anexo II-B Salários'!D9</f>
        <v>14</v>
      </c>
      <c r="D13" s="19">
        <f t="shared" si="1"/>
        <v>14</v>
      </c>
      <c r="E13" s="20">
        <f>'Anexo IVA  Custos '!G141</f>
        <v>6691.55653602361</v>
      </c>
      <c r="F13" s="20">
        <f t="shared" si="0"/>
        <v>93681.7915043305</v>
      </c>
      <c r="G13" s="20">
        <f t="shared" si="2"/>
        <v>1124181.49805197</v>
      </c>
      <c r="H13" s="21">
        <f t="shared" si="3"/>
        <v>2248362.99610393</v>
      </c>
      <c r="I13" s="3"/>
      <c r="J13" s="3"/>
      <c r="K13" s="3"/>
      <c r="L13" s="3"/>
      <c r="M13" s="3"/>
      <c r="N13" s="3"/>
      <c r="O13" s="3"/>
      <c r="P13" s="3"/>
      <c r="Q13" s="3"/>
      <c r="R13" s="3"/>
      <c r="S13" s="3"/>
      <c r="T13" s="3"/>
      <c r="U13" s="3"/>
      <c r="V13" s="3"/>
      <c r="W13" s="3"/>
      <c r="X13" s="3"/>
      <c r="Y13" s="3"/>
      <c r="Z13" s="3"/>
    </row>
    <row r="14" ht="14.4" spans="1:26">
      <c r="A14" s="17">
        <v>4</v>
      </c>
      <c r="B14" s="18" t="s">
        <v>166</v>
      </c>
      <c r="C14" s="23">
        <f>'Anexo II-B Salários'!D10</f>
        <v>1</v>
      </c>
      <c r="D14" s="19">
        <f t="shared" si="1"/>
        <v>1</v>
      </c>
      <c r="E14" s="20">
        <f>'Anexo IVA  Custos '!H141</f>
        <v>7314.12921905533</v>
      </c>
      <c r="F14" s="20">
        <f t="shared" si="0"/>
        <v>7314.12921905533</v>
      </c>
      <c r="G14" s="20">
        <f t="shared" si="2"/>
        <v>87769.550628664</v>
      </c>
      <c r="H14" s="21">
        <f t="shared" si="3"/>
        <v>175539.101257328</v>
      </c>
      <c r="I14" s="3"/>
      <c r="J14" s="3"/>
      <c r="K14" s="3"/>
      <c r="L14" s="3"/>
      <c r="M14" s="3"/>
      <c r="N14" s="3"/>
      <c r="O14" s="3"/>
      <c r="P14" s="3"/>
      <c r="Q14" s="3"/>
      <c r="R14" s="3"/>
      <c r="S14" s="3"/>
      <c r="T14" s="3"/>
      <c r="U14" s="3"/>
      <c r="V14" s="3"/>
      <c r="W14" s="3"/>
      <c r="X14" s="3"/>
      <c r="Y14" s="3"/>
      <c r="Z14" s="3"/>
    </row>
    <row r="15" ht="14.4" spans="1:26">
      <c r="A15" s="17">
        <v>5</v>
      </c>
      <c r="B15" s="18" t="s">
        <v>167</v>
      </c>
      <c r="C15" s="23">
        <f>'Anexo II-B Salários'!D11</f>
        <v>16</v>
      </c>
      <c r="D15" s="19">
        <f t="shared" si="1"/>
        <v>16</v>
      </c>
      <c r="E15" s="20">
        <f>'Anexo IVA  Custos '!I141</f>
        <v>6381.02911941901</v>
      </c>
      <c r="F15" s="20">
        <f t="shared" si="0"/>
        <v>102096.465910704</v>
      </c>
      <c r="G15" s="20">
        <f t="shared" si="2"/>
        <v>1225157.59092845</v>
      </c>
      <c r="H15" s="21">
        <f t="shared" si="3"/>
        <v>2450315.1818569</v>
      </c>
      <c r="I15" s="3"/>
      <c r="J15" s="3"/>
      <c r="K15" s="24"/>
      <c r="L15" s="3"/>
      <c r="M15" s="3"/>
      <c r="N15" s="3"/>
      <c r="O15" s="3"/>
      <c r="P15" s="3"/>
      <c r="Q15" s="3"/>
      <c r="R15" s="3"/>
      <c r="S15" s="3"/>
      <c r="T15" s="3"/>
      <c r="U15" s="3"/>
      <c r="V15" s="3"/>
      <c r="W15" s="3"/>
      <c r="X15" s="3"/>
      <c r="Y15" s="3"/>
      <c r="Z15" s="3"/>
    </row>
    <row r="16" ht="14.4" spans="1:26">
      <c r="A16" s="17">
        <v>6</v>
      </c>
      <c r="B16" s="18" t="s">
        <v>169</v>
      </c>
      <c r="C16" s="23">
        <f>'Anexo II-B Salários'!D12</f>
        <v>2</v>
      </c>
      <c r="D16" s="19">
        <f t="shared" si="1"/>
        <v>2</v>
      </c>
      <c r="E16" s="25">
        <f>'Anexo IVA  Custos '!J141</f>
        <v>6381.02911941901</v>
      </c>
      <c r="F16" s="20">
        <f t="shared" si="0"/>
        <v>12762.058238838</v>
      </c>
      <c r="G16" s="20">
        <f t="shared" si="2"/>
        <v>153144.698866056</v>
      </c>
      <c r="H16" s="21">
        <f t="shared" si="3"/>
        <v>306289.397732113</v>
      </c>
      <c r="I16" s="3"/>
      <c r="J16" s="3"/>
      <c r="K16" s="3"/>
      <c r="L16" s="3"/>
      <c r="M16" s="3"/>
      <c r="N16" s="3"/>
      <c r="O16" s="3"/>
      <c r="P16" s="3"/>
      <c r="Q16" s="3"/>
      <c r="R16" s="3"/>
      <c r="S16" s="3"/>
      <c r="T16" s="3"/>
      <c r="U16" s="3"/>
      <c r="V16" s="3"/>
      <c r="W16" s="3"/>
      <c r="X16" s="3"/>
      <c r="Y16" s="3"/>
      <c r="Z16" s="3"/>
    </row>
    <row r="17" ht="14.4" spans="1:26">
      <c r="A17" s="17">
        <v>7</v>
      </c>
      <c r="B17" s="26" t="s">
        <v>171</v>
      </c>
      <c r="C17" s="23">
        <f>'Anexo II-B Salários'!D13</f>
        <v>1</v>
      </c>
      <c r="D17" s="19">
        <f t="shared" si="1"/>
        <v>1</v>
      </c>
      <c r="E17" s="25">
        <f>'Anexo IVA  Custos '!K141</f>
        <v>5704.06906195265</v>
      </c>
      <c r="F17" s="20">
        <f t="shared" si="0"/>
        <v>5704.06906195265</v>
      </c>
      <c r="G17" s="20">
        <f t="shared" si="2"/>
        <v>68448.8287434318</v>
      </c>
      <c r="H17" s="21">
        <f t="shared" si="3"/>
        <v>136897.657486864</v>
      </c>
      <c r="I17" s="3"/>
      <c r="J17" s="3"/>
      <c r="K17" s="3"/>
      <c r="L17" s="3"/>
      <c r="M17" s="3"/>
      <c r="N17" s="3"/>
      <c r="O17" s="3"/>
      <c r="P17" s="3"/>
      <c r="Q17" s="3"/>
      <c r="R17" s="3"/>
      <c r="S17" s="3"/>
      <c r="T17" s="3"/>
      <c r="U17" s="3"/>
      <c r="V17" s="3"/>
      <c r="W17" s="3"/>
      <c r="X17" s="3"/>
      <c r="Y17" s="3"/>
      <c r="Z17" s="3"/>
    </row>
    <row r="18" ht="43.2" spans="1:26">
      <c r="A18" s="17">
        <v>8</v>
      </c>
      <c r="B18" s="27" t="s">
        <v>383</v>
      </c>
      <c r="C18" s="23"/>
      <c r="D18" s="19">
        <v>10</v>
      </c>
      <c r="E18" s="25">
        <f>'Anexo IV B - Reemb. Creche'!E25</f>
        <v>655.5371149</v>
      </c>
      <c r="F18" s="20">
        <f t="shared" si="0"/>
        <v>6555.371149</v>
      </c>
      <c r="G18" s="20">
        <f t="shared" si="2"/>
        <v>78664.453788</v>
      </c>
      <c r="H18" s="21">
        <f t="shared" si="3"/>
        <v>157328.907576</v>
      </c>
      <c r="I18" s="3"/>
      <c r="J18" s="3"/>
      <c r="K18" s="3"/>
      <c r="L18" s="3"/>
      <c r="M18" s="3"/>
      <c r="N18" s="3"/>
      <c r="O18" s="3"/>
      <c r="P18" s="3"/>
      <c r="Q18" s="3"/>
      <c r="R18" s="3"/>
      <c r="S18" s="3"/>
      <c r="T18" s="3"/>
      <c r="U18" s="3"/>
      <c r="V18" s="3"/>
      <c r="W18" s="3"/>
      <c r="X18" s="3"/>
      <c r="Y18" s="3"/>
      <c r="Z18" s="3"/>
    </row>
    <row r="19" ht="28.5" customHeight="1" spans="1:26">
      <c r="A19" s="28" t="s">
        <v>173</v>
      </c>
      <c r="B19" s="29"/>
      <c r="C19" s="30">
        <f>SUM(C11:C17)</f>
        <v>45</v>
      </c>
      <c r="D19" s="30">
        <f>SUM(D11:D17)</f>
        <v>45</v>
      </c>
      <c r="E19" s="31"/>
      <c r="F19" s="31">
        <f>SUM(F11:F18)</f>
        <v>321175.295077806</v>
      </c>
      <c r="G19" s="31">
        <f>SUM(G11:G18)</f>
        <v>3854103.54093367</v>
      </c>
      <c r="H19" s="32">
        <f>SUM(H11:H18)</f>
        <v>7708207.08186735</v>
      </c>
      <c r="I19" s="3"/>
      <c r="J19" s="3"/>
      <c r="K19" s="3"/>
      <c r="L19" s="3"/>
      <c r="M19" s="3"/>
      <c r="N19" s="3"/>
      <c r="O19" s="3"/>
      <c r="P19" s="3"/>
      <c r="Q19" s="3"/>
      <c r="R19" s="3"/>
      <c r="S19" s="3"/>
      <c r="T19" s="3"/>
      <c r="U19" s="3"/>
      <c r="V19" s="3"/>
      <c r="W19" s="3"/>
      <c r="X19" s="3"/>
      <c r="Y19" s="3"/>
      <c r="Z19" s="3"/>
    </row>
    <row r="20" ht="15.75" customHeight="1" spans="1:26">
      <c r="A20" s="3"/>
      <c r="B20" s="10"/>
      <c r="C20" s="3"/>
      <c r="D20" s="10"/>
      <c r="E20" s="3"/>
      <c r="F20" s="3"/>
      <c r="G20" s="33"/>
      <c r="H20" s="3"/>
      <c r="I20" s="3"/>
      <c r="J20" s="3"/>
      <c r="K20" s="3"/>
      <c r="L20" s="3"/>
      <c r="M20" s="3"/>
      <c r="N20" s="3"/>
      <c r="O20" s="3"/>
      <c r="P20" s="3"/>
      <c r="Q20" s="3"/>
      <c r="R20" s="3"/>
      <c r="S20" s="3"/>
      <c r="T20" s="3"/>
      <c r="U20" s="3"/>
      <c r="V20" s="3"/>
      <c r="W20" s="3"/>
      <c r="X20" s="3"/>
      <c r="Y20" s="3"/>
      <c r="Z20" s="3"/>
    </row>
    <row r="21" ht="15.75" customHeight="1" spans="1:26">
      <c r="A21" s="3"/>
      <c r="B21" s="10"/>
      <c r="C21" s="3"/>
      <c r="D21" s="10"/>
      <c r="E21" s="3"/>
      <c r="F21" s="3"/>
      <c r="G21" s="10"/>
      <c r="H21" s="3"/>
      <c r="I21" s="3"/>
      <c r="J21" s="3"/>
      <c r="K21" s="3"/>
      <c r="L21" s="3"/>
      <c r="M21" s="3"/>
      <c r="N21" s="3"/>
      <c r="O21" s="3"/>
      <c r="P21" s="3"/>
      <c r="Q21" s="3"/>
      <c r="R21" s="3"/>
      <c r="S21" s="3"/>
      <c r="T21" s="3"/>
      <c r="U21" s="3"/>
      <c r="V21" s="3"/>
      <c r="W21" s="3"/>
      <c r="X21" s="3"/>
      <c r="Y21" s="3"/>
      <c r="Z21" s="3"/>
    </row>
    <row r="22" ht="15.75" customHeight="1" spans="1:26">
      <c r="A22" s="3"/>
      <c r="B22" s="10"/>
      <c r="C22" s="3"/>
      <c r="D22" s="10"/>
      <c r="E22" s="3"/>
      <c r="F22" s="24"/>
      <c r="G22" s="10"/>
      <c r="H22" s="3"/>
      <c r="I22" s="3"/>
      <c r="J22" s="3"/>
      <c r="K22" s="3"/>
      <c r="L22" s="3"/>
      <c r="M22" s="3"/>
      <c r="N22" s="3"/>
      <c r="O22" s="3"/>
      <c r="P22" s="3"/>
      <c r="Q22" s="3"/>
      <c r="R22" s="3"/>
      <c r="S22" s="3"/>
      <c r="T22" s="3"/>
      <c r="U22" s="3"/>
      <c r="V22" s="3"/>
      <c r="W22" s="3"/>
      <c r="X22" s="3"/>
      <c r="Y22" s="3"/>
      <c r="Z22" s="3"/>
    </row>
    <row r="23" ht="15.75" customHeight="1" spans="1:26">
      <c r="A23" s="3"/>
      <c r="B23" s="10"/>
      <c r="C23" s="3"/>
      <c r="D23" s="10"/>
      <c r="E23" s="3"/>
      <c r="F23" s="3"/>
      <c r="G23" s="10"/>
      <c r="H23" s="3"/>
      <c r="I23" s="3"/>
      <c r="J23" s="3"/>
      <c r="K23" s="3"/>
      <c r="L23" s="3"/>
      <c r="M23" s="3"/>
      <c r="N23" s="3"/>
      <c r="O23" s="3"/>
      <c r="P23" s="3"/>
      <c r="Q23" s="3"/>
      <c r="R23" s="3"/>
      <c r="S23" s="3"/>
      <c r="T23" s="3"/>
      <c r="U23" s="3"/>
      <c r="V23" s="3"/>
      <c r="W23" s="3"/>
      <c r="X23" s="3"/>
      <c r="Y23" s="3"/>
      <c r="Z23" s="3"/>
    </row>
    <row r="24" ht="15.75" customHeight="1" spans="1:26">
      <c r="A24" s="3"/>
      <c r="B24" s="10"/>
      <c r="C24" s="3"/>
      <c r="D24" s="10"/>
      <c r="E24" s="3"/>
      <c r="F24" s="3"/>
      <c r="G24" s="10"/>
      <c r="H24" s="3"/>
      <c r="I24" s="3"/>
      <c r="J24" s="3"/>
      <c r="K24" s="3"/>
      <c r="L24" s="3"/>
      <c r="M24" s="3"/>
      <c r="N24" s="3"/>
      <c r="O24" s="3"/>
      <c r="P24" s="3"/>
      <c r="Q24" s="3"/>
      <c r="R24" s="3"/>
      <c r="S24" s="3"/>
      <c r="T24" s="3"/>
      <c r="U24" s="3"/>
      <c r="V24" s="3"/>
      <c r="W24" s="3"/>
      <c r="X24" s="3"/>
      <c r="Y24" s="3"/>
      <c r="Z24" s="3"/>
    </row>
    <row r="25" ht="15.75" customHeight="1" spans="1:26">
      <c r="A25" s="3"/>
      <c r="B25" s="10"/>
      <c r="C25" s="3"/>
      <c r="D25" s="10"/>
      <c r="E25" s="3"/>
      <c r="F25" s="3"/>
      <c r="G25" s="10"/>
      <c r="H25" s="3"/>
      <c r="I25" s="3"/>
      <c r="J25" s="3"/>
      <c r="K25" s="3"/>
      <c r="L25" s="3"/>
      <c r="M25" s="3"/>
      <c r="N25" s="3"/>
      <c r="O25" s="3"/>
      <c r="P25" s="3"/>
      <c r="Q25" s="3"/>
      <c r="R25" s="3"/>
      <c r="S25" s="3"/>
      <c r="T25" s="3"/>
      <c r="U25" s="3"/>
      <c r="V25" s="3"/>
      <c r="W25" s="3"/>
      <c r="X25" s="3"/>
      <c r="Y25" s="3"/>
      <c r="Z25" s="3"/>
    </row>
    <row r="26" ht="15.75" customHeight="1" spans="1:26">
      <c r="A26" s="3"/>
      <c r="B26" s="10"/>
      <c r="C26" s="3"/>
      <c r="D26" s="10"/>
      <c r="E26" s="3"/>
      <c r="F26" s="3"/>
      <c r="G26" s="10"/>
      <c r="H26" s="3"/>
      <c r="I26" s="3"/>
      <c r="J26" s="3"/>
      <c r="K26" s="3"/>
      <c r="L26" s="3"/>
      <c r="M26" s="3"/>
      <c r="N26" s="3"/>
      <c r="O26" s="3"/>
      <c r="P26" s="3"/>
      <c r="Q26" s="3"/>
      <c r="R26" s="3"/>
      <c r="S26" s="3"/>
      <c r="T26" s="3"/>
      <c r="U26" s="3"/>
      <c r="V26" s="3"/>
      <c r="W26" s="3"/>
      <c r="X26" s="3"/>
      <c r="Y26" s="3"/>
      <c r="Z26" s="3"/>
    </row>
    <row r="27" ht="15.75" customHeight="1" spans="1:26">
      <c r="A27" s="3"/>
      <c r="B27" s="10"/>
      <c r="C27" s="3"/>
      <c r="D27" s="10"/>
      <c r="E27" s="3"/>
      <c r="F27" s="3"/>
      <c r="G27" s="10"/>
      <c r="H27" s="3"/>
      <c r="I27" s="3"/>
      <c r="J27" s="3"/>
      <c r="K27" s="3"/>
      <c r="L27" s="3"/>
      <c r="M27" s="3"/>
      <c r="N27" s="3"/>
      <c r="O27" s="3"/>
      <c r="P27" s="3"/>
      <c r="Q27" s="3"/>
      <c r="R27" s="3"/>
      <c r="S27" s="3"/>
      <c r="T27" s="3"/>
      <c r="U27" s="3"/>
      <c r="V27" s="3"/>
      <c r="W27" s="3"/>
      <c r="X27" s="3"/>
      <c r="Y27" s="3"/>
      <c r="Z27" s="3"/>
    </row>
    <row r="28" ht="15.75" customHeight="1" spans="1:26">
      <c r="A28" s="3"/>
      <c r="B28" s="10"/>
      <c r="C28" s="3"/>
      <c r="D28" s="10"/>
      <c r="E28" s="3"/>
      <c r="F28" s="3"/>
      <c r="G28" s="10"/>
      <c r="H28" s="3"/>
      <c r="I28" s="3"/>
      <c r="J28" s="3"/>
      <c r="K28" s="3"/>
      <c r="L28" s="3"/>
      <c r="M28" s="3"/>
      <c r="N28" s="3"/>
      <c r="O28" s="3"/>
      <c r="P28" s="3"/>
      <c r="Q28" s="3"/>
      <c r="R28" s="3"/>
      <c r="S28" s="3"/>
      <c r="T28" s="3"/>
      <c r="U28" s="3"/>
      <c r="V28" s="3"/>
      <c r="W28" s="3"/>
      <c r="X28" s="3"/>
      <c r="Y28" s="3"/>
      <c r="Z28" s="3"/>
    </row>
    <row r="29" ht="15.75" customHeight="1" spans="1:26">
      <c r="A29" s="3"/>
      <c r="B29" s="10"/>
      <c r="C29" s="3"/>
      <c r="D29" s="10"/>
      <c r="E29" s="3"/>
      <c r="F29" s="3"/>
      <c r="G29" s="10"/>
      <c r="H29" s="3"/>
      <c r="I29" s="3"/>
      <c r="J29" s="3"/>
      <c r="K29" s="3"/>
      <c r="L29" s="3"/>
      <c r="M29" s="3"/>
      <c r="N29" s="3"/>
      <c r="O29" s="3"/>
      <c r="P29" s="3"/>
      <c r="Q29" s="3"/>
      <c r="R29" s="3"/>
      <c r="S29" s="3"/>
      <c r="T29" s="3"/>
      <c r="U29" s="3"/>
      <c r="V29" s="3"/>
      <c r="W29" s="3"/>
      <c r="X29" s="3"/>
      <c r="Y29" s="3"/>
      <c r="Z29" s="3"/>
    </row>
    <row r="30" ht="15.75" customHeight="1" spans="1:26">
      <c r="A30" s="3"/>
      <c r="B30" s="10"/>
      <c r="C30" s="3"/>
      <c r="D30" s="10"/>
      <c r="E30" s="3"/>
      <c r="F30" s="3"/>
      <c r="G30" s="10"/>
      <c r="H30" s="3"/>
      <c r="I30" s="3"/>
      <c r="J30" s="3"/>
      <c r="K30" s="3"/>
      <c r="L30" s="3"/>
      <c r="M30" s="3"/>
      <c r="N30" s="3"/>
      <c r="O30" s="3"/>
      <c r="P30" s="3"/>
      <c r="Q30" s="3"/>
      <c r="R30" s="3"/>
      <c r="S30" s="3"/>
      <c r="T30" s="3"/>
      <c r="U30" s="3"/>
      <c r="V30" s="3"/>
      <c r="W30" s="3"/>
      <c r="X30" s="3"/>
      <c r="Y30" s="3"/>
      <c r="Z30" s="3"/>
    </row>
    <row r="31" ht="15.75" customHeight="1" spans="1:26">
      <c r="A31" s="3"/>
      <c r="B31" s="10"/>
      <c r="C31" s="3"/>
      <c r="D31" s="10"/>
      <c r="E31" s="3"/>
      <c r="F31" s="3"/>
      <c r="G31" s="10"/>
      <c r="H31" s="3"/>
      <c r="I31" s="3"/>
      <c r="J31" s="3"/>
      <c r="K31" s="3"/>
      <c r="L31" s="3"/>
      <c r="M31" s="3"/>
      <c r="N31" s="3"/>
      <c r="O31" s="3"/>
      <c r="P31" s="3"/>
      <c r="Q31" s="3"/>
      <c r="R31" s="3"/>
      <c r="S31" s="3"/>
      <c r="T31" s="3"/>
      <c r="U31" s="3"/>
      <c r="V31" s="3"/>
      <c r="W31" s="3"/>
      <c r="X31" s="3"/>
      <c r="Y31" s="3"/>
      <c r="Z31" s="3"/>
    </row>
    <row r="32" ht="15.75" customHeight="1" spans="1:26">
      <c r="A32" s="3"/>
      <c r="B32" s="10"/>
      <c r="C32" s="3"/>
      <c r="D32" s="10"/>
      <c r="E32" s="3"/>
      <c r="F32" s="3"/>
      <c r="G32" s="10"/>
      <c r="H32" s="3"/>
      <c r="I32" s="3"/>
      <c r="J32" s="3"/>
      <c r="K32" s="3"/>
      <c r="L32" s="3"/>
      <c r="M32" s="3"/>
      <c r="N32" s="3"/>
      <c r="O32" s="3"/>
      <c r="P32" s="3"/>
      <c r="Q32" s="3"/>
      <c r="R32" s="3"/>
      <c r="S32" s="3"/>
      <c r="T32" s="3"/>
      <c r="U32" s="3"/>
      <c r="V32" s="3"/>
      <c r="W32" s="3"/>
      <c r="X32" s="3"/>
      <c r="Y32" s="3"/>
      <c r="Z32" s="3"/>
    </row>
    <row r="33" ht="15.75" customHeight="1" spans="1:26">
      <c r="A33" s="3"/>
      <c r="B33" s="10"/>
      <c r="C33" s="3"/>
      <c r="D33" s="10"/>
      <c r="E33" s="3"/>
      <c r="F33" s="3"/>
      <c r="G33" s="10"/>
      <c r="H33" s="3"/>
      <c r="I33" s="3"/>
      <c r="J33" s="3"/>
      <c r="K33" s="3"/>
      <c r="L33" s="3"/>
      <c r="M33" s="3"/>
      <c r="N33" s="3"/>
      <c r="O33" s="3"/>
      <c r="P33" s="3"/>
      <c r="Q33" s="3"/>
      <c r="R33" s="3"/>
      <c r="S33" s="3"/>
      <c r="T33" s="3"/>
      <c r="U33" s="3"/>
      <c r="V33" s="3"/>
      <c r="W33" s="3"/>
      <c r="X33" s="3"/>
      <c r="Y33" s="3"/>
      <c r="Z33" s="3"/>
    </row>
    <row r="34" ht="15.75" customHeight="1" spans="1:26">
      <c r="A34" s="3"/>
      <c r="B34" s="10"/>
      <c r="C34" s="3"/>
      <c r="D34" s="10"/>
      <c r="E34" s="3"/>
      <c r="F34" s="3"/>
      <c r="G34" s="10"/>
      <c r="H34" s="3"/>
      <c r="I34" s="3"/>
      <c r="J34" s="3"/>
      <c r="K34" s="3"/>
      <c r="L34" s="3"/>
      <c r="M34" s="3"/>
      <c r="N34" s="3"/>
      <c r="O34" s="3"/>
      <c r="P34" s="3"/>
      <c r="Q34" s="3"/>
      <c r="R34" s="3"/>
      <c r="S34" s="3"/>
      <c r="T34" s="3"/>
      <c r="U34" s="3"/>
      <c r="V34" s="3"/>
      <c r="W34" s="3"/>
      <c r="X34" s="3"/>
      <c r="Y34" s="3"/>
      <c r="Z34" s="3"/>
    </row>
    <row r="35" ht="15.75" customHeight="1" spans="1:26">
      <c r="A35" s="3"/>
      <c r="B35" s="10"/>
      <c r="C35" s="3"/>
      <c r="D35" s="10"/>
      <c r="E35" s="3"/>
      <c r="F35" s="3"/>
      <c r="G35" s="10"/>
      <c r="H35" s="3"/>
      <c r="I35" s="3"/>
      <c r="J35" s="3"/>
      <c r="K35" s="3"/>
      <c r="L35" s="3"/>
      <c r="M35" s="3"/>
      <c r="N35" s="3"/>
      <c r="O35" s="3"/>
      <c r="P35" s="3"/>
      <c r="Q35" s="3"/>
      <c r="R35" s="3"/>
      <c r="S35" s="3"/>
      <c r="T35" s="3"/>
      <c r="U35" s="3"/>
      <c r="V35" s="3"/>
      <c r="W35" s="3"/>
      <c r="X35" s="3"/>
      <c r="Y35" s="3"/>
      <c r="Z35" s="3"/>
    </row>
    <row r="36" ht="15.75" customHeight="1" spans="1:26">
      <c r="A36" s="3"/>
      <c r="B36" s="10"/>
      <c r="C36" s="3"/>
      <c r="D36" s="10"/>
      <c r="E36" s="3"/>
      <c r="F36" s="3"/>
      <c r="G36" s="10"/>
      <c r="H36" s="3"/>
      <c r="I36" s="3"/>
      <c r="J36" s="3"/>
      <c r="K36" s="3"/>
      <c r="L36" s="3"/>
      <c r="M36" s="3"/>
      <c r="N36" s="3"/>
      <c r="O36" s="3"/>
      <c r="P36" s="3"/>
      <c r="Q36" s="3"/>
      <c r="R36" s="3"/>
      <c r="S36" s="3"/>
      <c r="T36" s="3"/>
      <c r="U36" s="3"/>
      <c r="V36" s="3"/>
      <c r="W36" s="3"/>
      <c r="X36" s="3"/>
      <c r="Y36" s="3"/>
      <c r="Z36" s="3"/>
    </row>
    <row r="37" ht="15.75" customHeight="1" spans="1:26">
      <c r="A37" s="3"/>
      <c r="B37" s="10"/>
      <c r="C37" s="3"/>
      <c r="D37" s="10"/>
      <c r="E37" s="3"/>
      <c r="F37" s="3"/>
      <c r="G37" s="10"/>
      <c r="H37" s="3"/>
      <c r="I37" s="3"/>
      <c r="J37" s="3"/>
      <c r="K37" s="3"/>
      <c r="L37" s="3"/>
      <c r="M37" s="3"/>
      <c r="N37" s="3"/>
      <c r="O37" s="3"/>
      <c r="P37" s="3"/>
      <c r="Q37" s="3"/>
      <c r="R37" s="3"/>
      <c r="S37" s="3"/>
      <c r="T37" s="3"/>
      <c r="U37" s="3"/>
      <c r="V37" s="3"/>
      <c r="W37" s="3"/>
      <c r="X37" s="3"/>
      <c r="Y37" s="3"/>
      <c r="Z37" s="3"/>
    </row>
    <row r="38" ht="15.75" customHeight="1" spans="1:26">
      <c r="A38" s="3"/>
      <c r="B38" s="10"/>
      <c r="C38" s="3"/>
      <c r="D38" s="10"/>
      <c r="E38" s="3"/>
      <c r="F38" s="3"/>
      <c r="G38" s="10"/>
      <c r="H38" s="3"/>
      <c r="I38" s="3"/>
      <c r="J38" s="3"/>
      <c r="K38" s="3"/>
      <c r="L38" s="3"/>
      <c r="M38" s="3"/>
      <c r="N38" s="3"/>
      <c r="O38" s="3"/>
      <c r="P38" s="3"/>
      <c r="Q38" s="3"/>
      <c r="R38" s="3"/>
      <c r="S38" s="3"/>
      <c r="T38" s="3"/>
      <c r="U38" s="3"/>
      <c r="V38" s="3"/>
      <c r="W38" s="3"/>
      <c r="X38" s="3"/>
      <c r="Y38" s="3"/>
      <c r="Z38" s="3"/>
    </row>
    <row r="39" ht="15.75" customHeight="1" spans="1:26">
      <c r="A39" s="3"/>
      <c r="B39" s="10"/>
      <c r="C39" s="3"/>
      <c r="D39" s="10"/>
      <c r="E39" s="3"/>
      <c r="F39" s="3"/>
      <c r="G39" s="10"/>
      <c r="H39" s="3"/>
      <c r="I39" s="3"/>
      <c r="J39" s="3"/>
      <c r="K39" s="3"/>
      <c r="L39" s="3"/>
      <c r="M39" s="3"/>
      <c r="N39" s="3"/>
      <c r="O39" s="3"/>
      <c r="P39" s="3"/>
      <c r="Q39" s="3"/>
      <c r="R39" s="3"/>
      <c r="S39" s="3"/>
      <c r="T39" s="3"/>
      <c r="U39" s="3"/>
      <c r="V39" s="3"/>
      <c r="W39" s="3"/>
      <c r="X39" s="3"/>
      <c r="Y39" s="3"/>
      <c r="Z39" s="3"/>
    </row>
    <row r="40" ht="15.75" customHeight="1" spans="1:26">
      <c r="A40" s="3"/>
      <c r="B40" s="10"/>
      <c r="C40" s="3"/>
      <c r="D40" s="10"/>
      <c r="E40" s="3"/>
      <c r="F40" s="3"/>
      <c r="G40" s="10"/>
      <c r="H40" s="3"/>
      <c r="I40" s="3"/>
      <c r="J40" s="3"/>
      <c r="K40" s="3"/>
      <c r="L40" s="3"/>
      <c r="M40" s="3"/>
      <c r="N40" s="3"/>
      <c r="O40" s="3"/>
      <c r="P40" s="3"/>
      <c r="Q40" s="3"/>
      <c r="R40" s="3"/>
      <c r="S40" s="3"/>
      <c r="T40" s="3"/>
      <c r="U40" s="3"/>
      <c r="V40" s="3"/>
      <c r="W40" s="3"/>
      <c r="X40" s="3"/>
      <c r="Y40" s="3"/>
      <c r="Z40" s="3"/>
    </row>
    <row r="41" ht="15.75" customHeight="1" spans="1:26">
      <c r="A41" s="3"/>
      <c r="B41" s="10"/>
      <c r="C41" s="3"/>
      <c r="D41" s="10"/>
      <c r="E41" s="3"/>
      <c r="F41" s="3"/>
      <c r="G41" s="10"/>
      <c r="H41" s="3"/>
      <c r="I41" s="3"/>
      <c r="J41" s="3"/>
      <c r="K41" s="3"/>
      <c r="L41" s="3"/>
      <c r="M41" s="3"/>
      <c r="N41" s="3"/>
      <c r="O41" s="3"/>
      <c r="P41" s="3"/>
      <c r="Q41" s="3"/>
      <c r="R41" s="3"/>
      <c r="S41" s="3"/>
      <c r="T41" s="3"/>
      <c r="U41" s="3"/>
      <c r="V41" s="3"/>
      <c r="W41" s="3"/>
      <c r="X41" s="3"/>
      <c r="Y41" s="3"/>
      <c r="Z41" s="3"/>
    </row>
    <row r="42" ht="15.75" customHeight="1" spans="1:26">
      <c r="A42" s="3"/>
      <c r="B42" s="10"/>
      <c r="C42" s="3"/>
      <c r="D42" s="10"/>
      <c r="E42" s="3"/>
      <c r="F42" s="3"/>
      <c r="G42" s="10"/>
      <c r="H42" s="3"/>
      <c r="I42" s="3"/>
      <c r="J42" s="3"/>
      <c r="K42" s="3"/>
      <c r="L42" s="3"/>
      <c r="M42" s="3"/>
      <c r="N42" s="3"/>
      <c r="O42" s="3"/>
      <c r="P42" s="3"/>
      <c r="Q42" s="3"/>
      <c r="R42" s="3"/>
      <c r="S42" s="3"/>
      <c r="T42" s="3"/>
      <c r="U42" s="3"/>
      <c r="V42" s="3"/>
      <c r="W42" s="3"/>
      <c r="X42" s="3"/>
      <c r="Y42" s="3"/>
      <c r="Z42" s="3"/>
    </row>
    <row r="43" ht="15.75" customHeight="1" spans="1:26">
      <c r="A43" s="3"/>
      <c r="B43" s="10"/>
      <c r="C43" s="3"/>
      <c r="D43" s="10"/>
      <c r="E43" s="3"/>
      <c r="F43" s="3"/>
      <c r="G43" s="10"/>
      <c r="H43" s="3"/>
      <c r="I43" s="3"/>
      <c r="J43" s="3"/>
      <c r="K43" s="3"/>
      <c r="L43" s="3"/>
      <c r="M43" s="3"/>
      <c r="N43" s="3"/>
      <c r="O43" s="3"/>
      <c r="P43" s="3"/>
      <c r="Q43" s="3"/>
      <c r="R43" s="3"/>
      <c r="S43" s="3"/>
      <c r="T43" s="3"/>
      <c r="U43" s="3"/>
      <c r="V43" s="3"/>
      <c r="W43" s="3"/>
      <c r="X43" s="3"/>
      <c r="Y43" s="3"/>
      <c r="Z43" s="3"/>
    </row>
    <row r="44" ht="15.75" customHeight="1" spans="1:26">
      <c r="A44" s="3"/>
      <c r="B44" s="10"/>
      <c r="C44" s="3"/>
      <c r="D44" s="10"/>
      <c r="E44" s="3"/>
      <c r="F44" s="3"/>
      <c r="G44" s="10"/>
      <c r="H44" s="3"/>
      <c r="I44" s="3"/>
      <c r="J44" s="3"/>
      <c r="K44" s="3"/>
      <c r="L44" s="3"/>
      <c r="M44" s="3"/>
      <c r="N44" s="3"/>
      <c r="O44" s="3"/>
      <c r="P44" s="3"/>
      <c r="Q44" s="3"/>
      <c r="R44" s="3"/>
      <c r="S44" s="3"/>
      <c r="T44" s="3"/>
      <c r="U44" s="3"/>
      <c r="V44" s="3"/>
      <c r="W44" s="3"/>
      <c r="X44" s="3"/>
      <c r="Y44" s="3"/>
      <c r="Z44" s="3"/>
    </row>
    <row r="45" ht="15.75" customHeight="1" spans="1:26">
      <c r="A45" s="3"/>
      <c r="B45" s="10"/>
      <c r="C45" s="3"/>
      <c r="D45" s="10"/>
      <c r="E45" s="3"/>
      <c r="F45" s="3"/>
      <c r="G45" s="10"/>
      <c r="H45" s="3"/>
      <c r="I45" s="3"/>
      <c r="J45" s="3"/>
      <c r="K45" s="3"/>
      <c r="L45" s="3"/>
      <c r="M45" s="3"/>
      <c r="N45" s="3"/>
      <c r="O45" s="3"/>
      <c r="P45" s="3"/>
      <c r="Q45" s="3"/>
      <c r="R45" s="3"/>
      <c r="S45" s="3"/>
      <c r="T45" s="3"/>
      <c r="U45" s="3"/>
      <c r="V45" s="3"/>
      <c r="W45" s="3"/>
      <c r="X45" s="3"/>
      <c r="Y45" s="3"/>
      <c r="Z45" s="3"/>
    </row>
    <row r="46" ht="15.75" customHeight="1" spans="1:26">
      <c r="A46" s="3"/>
      <c r="B46" s="10"/>
      <c r="C46" s="3"/>
      <c r="D46" s="10"/>
      <c r="E46" s="3"/>
      <c r="F46" s="3"/>
      <c r="G46" s="10"/>
      <c r="H46" s="3"/>
      <c r="I46" s="3"/>
      <c r="J46" s="3"/>
      <c r="K46" s="3"/>
      <c r="L46" s="3"/>
      <c r="M46" s="3"/>
      <c r="N46" s="3"/>
      <c r="O46" s="3"/>
      <c r="P46" s="3"/>
      <c r="Q46" s="3"/>
      <c r="R46" s="3"/>
      <c r="S46" s="3"/>
      <c r="T46" s="3"/>
      <c r="U46" s="3"/>
      <c r="V46" s="3"/>
      <c r="W46" s="3"/>
      <c r="X46" s="3"/>
      <c r="Y46" s="3"/>
      <c r="Z46" s="3"/>
    </row>
    <row r="47" ht="15.75" customHeight="1" spans="1:26">
      <c r="A47" s="3"/>
      <c r="B47" s="10"/>
      <c r="C47" s="3"/>
      <c r="D47" s="10"/>
      <c r="E47" s="3"/>
      <c r="F47" s="3"/>
      <c r="G47" s="10"/>
      <c r="H47" s="3"/>
      <c r="I47" s="3"/>
      <c r="J47" s="3"/>
      <c r="K47" s="3"/>
      <c r="L47" s="3"/>
      <c r="M47" s="3"/>
      <c r="N47" s="3"/>
      <c r="O47" s="3"/>
      <c r="P47" s="3"/>
      <c r="Q47" s="3"/>
      <c r="R47" s="3"/>
      <c r="S47" s="3"/>
      <c r="T47" s="3"/>
      <c r="U47" s="3"/>
      <c r="V47" s="3"/>
      <c r="W47" s="3"/>
      <c r="X47" s="3"/>
      <c r="Y47" s="3"/>
      <c r="Z47" s="3"/>
    </row>
    <row r="48" ht="15.75" customHeight="1" spans="1:26">
      <c r="A48" s="3"/>
      <c r="B48" s="10"/>
      <c r="C48" s="3"/>
      <c r="D48" s="10"/>
      <c r="E48" s="3"/>
      <c r="F48" s="3"/>
      <c r="G48" s="10"/>
      <c r="H48" s="3"/>
      <c r="I48" s="3"/>
      <c r="J48" s="3"/>
      <c r="K48" s="3"/>
      <c r="L48" s="3"/>
      <c r="M48" s="3"/>
      <c r="N48" s="3"/>
      <c r="O48" s="3"/>
      <c r="P48" s="3"/>
      <c r="Q48" s="3"/>
      <c r="R48" s="3"/>
      <c r="S48" s="3"/>
      <c r="T48" s="3"/>
      <c r="U48" s="3"/>
      <c r="V48" s="3"/>
      <c r="W48" s="3"/>
      <c r="X48" s="3"/>
      <c r="Y48" s="3"/>
      <c r="Z48" s="3"/>
    </row>
    <row r="49" ht="15.75" customHeight="1" spans="1:26">
      <c r="A49" s="3"/>
      <c r="B49" s="10"/>
      <c r="C49" s="3"/>
      <c r="D49" s="10"/>
      <c r="E49" s="3"/>
      <c r="F49" s="3"/>
      <c r="G49" s="10"/>
      <c r="H49" s="3"/>
      <c r="I49" s="3"/>
      <c r="J49" s="3"/>
      <c r="K49" s="3"/>
      <c r="L49" s="3"/>
      <c r="M49" s="3"/>
      <c r="N49" s="3"/>
      <c r="O49" s="3"/>
      <c r="P49" s="3"/>
      <c r="Q49" s="3"/>
      <c r="R49" s="3"/>
      <c r="S49" s="3"/>
      <c r="T49" s="3"/>
      <c r="U49" s="3"/>
      <c r="V49" s="3"/>
      <c r="W49" s="3"/>
      <c r="X49" s="3"/>
      <c r="Y49" s="3"/>
      <c r="Z49" s="3"/>
    </row>
    <row r="50" ht="15.75" customHeight="1" spans="1:26">
      <c r="A50" s="3"/>
      <c r="B50" s="10"/>
      <c r="C50" s="3"/>
      <c r="D50" s="10"/>
      <c r="E50" s="3"/>
      <c r="F50" s="3"/>
      <c r="G50" s="10"/>
      <c r="H50" s="3"/>
      <c r="I50" s="3"/>
      <c r="J50" s="3"/>
      <c r="K50" s="3"/>
      <c r="L50" s="3"/>
      <c r="M50" s="3"/>
      <c r="N50" s="3"/>
      <c r="O50" s="3"/>
      <c r="P50" s="3"/>
      <c r="Q50" s="3"/>
      <c r="R50" s="3"/>
      <c r="S50" s="3"/>
      <c r="T50" s="3"/>
      <c r="U50" s="3"/>
      <c r="V50" s="3"/>
      <c r="W50" s="3"/>
      <c r="X50" s="3"/>
      <c r="Y50" s="3"/>
      <c r="Z50" s="3"/>
    </row>
    <row r="51" ht="15.75" customHeight="1" spans="1:26">
      <c r="A51" s="3"/>
      <c r="B51" s="10"/>
      <c r="C51" s="3"/>
      <c r="D51" s="10"/>
      <c r="E51" s="3"/>
      <c r="F51" s="3"/>
      <c r="G51" s="10"/>
      <c r="H51" s="3"/>
      <c r="I51" s="3"/>
      <c r="J51" s="3"/>
      <c r="K51" s="3"/>
      <c r="L51" s="3"/>
      <c r="M51" s="3"/>
      <c r="N51" s="3"/>
      <c r="O51" s="3"/>
      <c r="P51" s="3"/>
      <c r="Q51" s="3"/>
      <c r="R51" s="3"/>
      <c r="S51" s="3"/>
      <c r="T51" s="3"/>
      <c r="U51" s="3"/>
      <c r="V51" s="3"/>
      <c r="W51" s="3"/>
      <c r="X51" s="3"/>
      <c r="Y51" s="3"/>
      <c r="Z51" s="3"/>
    </row>
    <row r="52" ht="15.75" customHeight="1" spans="1:26">
      <c r="A52" s="3"/>
      <c r="B52" s="10"/>
      <c r="C52" s="3"/>
      <c r="D52" s="10"/>
      <c r="E52" s="3"/>
      <c r="F52" s="3"/>
      <c r="G52" s="10"/>
      <c r="H52" s="3"/>
      <c r="I52" s="3"/>
      <c r="J52" s="3"/>
      <c r="K52" s="3"/>
      <c r="L52" s="3"/>
      <c r="M52" s="3"/>
      <c r="N52" s="3"/>
      <c r="O52" s="3"/>
      <c r="P52" s="3"/>
      <c r="Q52" s="3"/>
      <c r="R52" s="3"/>
      <c r="S52" s="3"/>
      <c r="T52" s="3"/>
      <c r="U52" s="3"/>
      <c r="V52" s="3"/>
      <c r="W52" s="3"/>
      <c r="X52" s="3"/>
      <c r="Y52" s="3"/>
      <c r="Z52" s="3"/>
    </row>
    <row r="53" ht="15.75" customHeight="1" spans="1:26">
      <c r="A53" s="3"/>
      <c r="B53" s="10"/>
      <c r="C53" s="3"/>
      <c r="D53" s="10"/>
      <c r="E53" s="3"/>
      <c r="F53" s="3"/>
      <c r="G53" s="10"/>
      <c r="H53" s="3"/>
      <c r="I53" s="3"/>
      <c r="J53" s="3"/>
      <c r="K53" s="3"/>
      <c r="L53" s="3"/>
      <c r="M53" s="3"/>
      <c r="N53" s="3"/>
      <c r="O53" s="3"/>
      <c r="P53" s="3"/>
      <c r="Q53" s="3"/>
      <c r="R53" s="3"/>
      <c r="S53" s="3"/>
      <c r="T53" s="3"/>
      <c r="U53" s="3"/>
      <c r="V53" s="3"/>
      <c r="W53" s="3"/>
      <c r="X53" s="3"/>
      <c r="Y53" s="3"/>
      <c r="Z53" s="3"/>
    </row>
    <row r="54" ht="15.75" customHeight="1" spans="1:26">
      <c r="A54" s="3"/>
      <c r="B54" s="10"/>
      <c r="C54" s="3"/>
      <c r="D54" s="10"/>
      <c r="E54" s="3"/>
      <c r="F54" s="3"/>
      <c r="G54" s="10"/>
      <c r="H54" s="3"/>
      <c r="I54" s="3"/>
      <c r="J54" s="3"/>
      <c r="K54" s="3"/>
      <c r="L54" s="3"/>
      <c r="M54" s="3"/>
      <c r="N54" s="3"/>
      <c r="O54" s="3"/>
      <c r="P54" s="3"/>
      <c r="Q54" s="3"/>
      <c r="R54" s="3"/>
      <c r="S54" s="3"/>
      <c r="T54" s="3"/>
      <c r="U54" s="3"/>
      <c r="V54" s="3"/>
      <c r="W54" s="3"/>
      <c r="X54" s="3"/>
      <c r="Y54" s="3"/>
      <c r="Z54" s="3"/>
    </row>
    <row r="55" ht="15.75" customHeight="1" spans="1:26">
      <c r="A55" s="3"/>
      <c r="B55" s="10"/>
      <c r="C55" s="3"/>
      <c r="D55" s="10"/>
      <c r="E55" s="3"/>
      <c r="F55" s="3"/>
      <c r="G55" s="10"/>
      <c r="H55" s="3"/>
      <c r="I55" s="3"/>
      <c r="J55" s="3"/>
      <c r="K55" s="3"/>
      <c r="L55" s="3"/>
      <c r="M55" s="3"/>
      <c r="N55" s="3"/>
      <c r="O55" s="3"/>
      <c r="P55" s="3"/>
      <c r="Q55" s="3"/>
      <c r="R55" s="3"/>
      <c r="S55" s="3"/>
      <c r="T55" s="3"/>
      <c r="U55" s="3"/>
      <c r="V55" s="3"/>
      <c r="W55" s="3"/>
      <c r="X55" s="3"/>
      <c r="Y55" s="3"/>
      <c r="Z55" s="3"/>
    </row>
    <row r="56" ht="15.75" customHeight="1" spans="1:26">
      <c r="A56" s="3"/>
      <c r="B56" s="10"/>
      <c r="C56" s="3"/>
      <c r="D56" s="10"/>
      <c r="E56" s="3"/>
      <c r="F56" s="3"/>
      <c r="G56" s="10"/>
      <c r="H56" s="3"/>
      <c r="I56" s="3"/>
      <c r="J56" s="3"/>
      <c r="K56" s="3"/>
      <c r="L56" s="3"/>
      <c r="M56" s="3"/>
      <c r="N56" s="3"/>
      <c r="O56" s="3"/>
      <c r="P56" s="3"/>
      <c r="Q56" s="3"/>
      <c r="R56" s="3"/>
      <c r="S56" s="3"/>
      <c r="T56" s="3"/>
      <c r="U56" s="3"/>
      <c r="V56" s="3"/>
      <c r="W56" s="3"/>
      <c r="X56" s="3"/>
      <c r="Y56" s="3"/>
      <c r="Z56" s="3"/>
    </row>
    <row r="57" ht="15.75" customHeight="1" spans="1:26">
      <c r="A57" s="3"/>
      <c r="B57" s="10"/>
      <c r="C57" s="3"/>
      <c r="D57" s="10"/>
      <c r="E57" s="3"/>
      <c r="F57" s="3"/>
      <c r="G57" s="10"/>
      <c r="H57" s="3"/>
      <c r="I57" s="3"/>
      <c r="J57" s="3"/>
      <c r="K57" s="3"/>
      <c r="L57" s="3"/>
      <c r="M57" s="3"/>
      <c r="N57" s="3"/>
      <c r="O57" s="3"/>
      <c r="P57" s="3"/>
      <c r="Q57" s="3"/>
      <c r="R57" s="3"/>
      <c r="S57" s="3"/>
      <c r="T57" s="3"/>
      <c r="U57" s="3"/>
      <c r="V57" s="3"/>
      <c r="W57" s="3"/>
      <c r="X57" s="3"/>
      <c r="Y57" s="3"/>
      <c r="Z57" s="3"/>
    </row>
    <row r="58" ht="15.75" customHeight="1" spans="1:26">
      <c r="A58" s="3"/>
      <c r="B58" s="10"/>
      <c r="C58" s="3"/>
      <c r="D58" s="10"/>
      <c r="E58" s="3"/>
      <c r="F58" s="3"/>
      <c r="G58" s="10"/>
      <c r="H58" s="3"/>
      <c r="I58" s="3"/>
      <c r="J58" s="3"/>
      <c r="K58" s="3"/>
      <c r="L58" s="3"/>
      <c r="M58" s="3"/>
      <c r="N58" s="3"/>
      <c r="O58" s="3"/>
      <c r="P58" s="3"/>
      <c r="Q58" s="3"/>
      <c r="R58" s="3"/>
      <c r="S58" s="3"/>
      <c r="T58" s="3"/>
      <c r="U58" s="3"/>
      <c r="V58" s="3"/>
      <c r="W58" s="3"/>
      <c r="X58" s="3"/>
      <c r="Y58" s="3"/>
      <c r="Z58" s="3"/>
    </row>
    <row r="59" ht="15.75" customHeight="1" spans="1:26">
      <c r="A59" s="3"/>
      <c r="B59" s="10"/>
      <c r="C59" s="3"/>
      <c r="D59" s="10"/>
      <c r="E59" s="3"/>
      <c r="F59" s="3"/>
      <c r="G59" s="10"/>
      <c r="H59" s="3"/>
      <c r="I59" s="3"/>
      <c r="J59" s="3"/>
      <c r="K59" s="3"/>
      <c r="L59" s="3"/>
      <c r="M59" s="3"/>
      <c r="N59" s="3"/>
      <c r="O59" s="3"/>
      <c r="P59" s="3"/>
      <c r="Q59" s="3"/>
      <c r="R59" s="3"/>
      <c r="S59" s="3"/>
      <c r="T59" s="3"/>
      <c r="U59" s="3"/>
      <c r="V59" s="3"/>
      <c r="W59" s="3"/>
      <c r="X59" s="3"/>
      <c r="Y59" s="3"/>
      <c r="Z59" s="3"/>
    </row>
    <row r="60" ht="15.75" customHeight="1" spans="1:26">
      <c r="A60" s="3"/>
      <c r="B60" s="10"/>
      <c r="C60" s="3"/>
      <c r="D60" s="10"/>
      <c r="E60" s="3"/>
      <c r="F60" s="3"/>
      <c r="G60" s="10"/>
      <c r="H60" s="3"/>
      <c r="I60" s="3"/>
      <c r="J60" s="3"/>
      <c r="K60" s="3"/>
      <c r="L60" s="3"/>
      <c r="M60" s="3"/>
      <c r="N60" s="3"/>
      <c r="O60" s="3"/>
      <c r="P60" s="3"/>
      <c r="Q60" s="3"/>
      <c r="R60" s="3"/>
      <c r="S60" s="3"/>
      <c r="T60" s="3"/>
      <c r="U60" s="3"/>
      <c r="V60" s="3"/>
      <c r="W60" s="3"/>
      <c r="X60" s="3"/>
      <c r="Y60" s="3"/>
      <c r="Z60" s="3"/>
    </row>
    <row r="61" ht="15.75" customHeight="1" spans="1:26">
      <c r="A61" s="3"/>
      <c r="B61" s="10"/>
      <c r="C61" s="3"/>
      <c r="D61" s="10"/>
      <c r="E61" s="3"/>
      <c r="F61" s="3"/>
      <c r="G61" s="10"/>
      <c r="H61" s="3"/>
      <c r="I61" s="3"/>
      <c r="J61" s="3"/>
      <c r="K61" s="3"/>
      <c r="L61" s="3"/>
      <c r="M61" s="3"/>
      <c r="N61" s="3"/>
      <c r="O61" s="3"/>
      <c r="P61" s="3"/>
      <c r="Q61" s="3"/>
      <c r="R61" s="3"/>
      <c r="S61" s="3"/>
      <c r="T61" s="3"/>
      <c r="U61" s="3"/>
      <c r="V61" s="3"/>
      <c r="W61" s="3"/>
      <c r="X61" s="3"/>
      <c r="Y61" s="3"/>
      <c r="Z61" s="3"/>
    </row>
    <row r="62" ht="15.75" customHeight="1" spans="1:26">
      <c r="A62" s="3"/>
      <c r="B62" s="10"/>
      <c r="C62" s="3"/>
      <c r="D62" s="10"/>
      <c r="E62" s="3"/>
      <c r="F62" s="3"/>
      <c r="G62" s="10"/>
      <c r="H62" s="3"/>
      <c r="I62" s="3"/>
      <c r="J62" s="3"/>
      <c r="K62" s="3"/>
      <c r="L62" s="3"/>
      <c r="M62" s="3"/>
      <c r="N62" s="3"/>
      <c r="O62" s="3"/>
      <c r="P62" s="3"/>
      <c r="Q62" s="3"/>
      <c r="R62" s="3"/>
      <c r="S62" s="3"/>
      <c r="T62" s="3"/>
      <c r="U62" s="3"/>
      <c r="V62" s="3"/>
      <c r="W62" s="3"/>
      <c r="X62" s="3"/>
      <c r="Y62" s="3"/>
      <c r="Z62" s="3"/>
    </row>
    <row r="63" ht="15.75" customHeight="1" spans="1:26">
      <c r="A63" s="3"/>
      <c r="B63" s="10"/>
      <c r="C63" s="3"/>
      <c r="D63" s="10"/>
      <c r="E63" s="3"/>
      <c r="F63" s="3"/>
      <c r="G63" s="10"/>
      <c r="H63" s="3"/>
      <c r="I63" s="3"/>
      <c r="J63" s="3"/>
      <c r="K63" s="3"/>
      <c r="L63" s="3"/>
      <c r="M63" s="3"/>
      <c r="N63" s="3"/>
      <c r="O63" s="3"/>
      <c r="P63" s="3"/>
      <c r="Q63" s="3"/>
      <c r="R63" s="3"/>
      <c r="S63" s="3"/>
      <c r="T63" s="3"/>
      <c r="U63" s="3"/>
      <c r="V63" s="3"/>
      <c r="W63" s="3"/>
      <c r="X63" s="3"/>
      <c r="Y63" s="3"/>
      <c r="Z63" s="3"/>
    </row>
    <row r="64" ht="15.75" customHeight="1" spans="1:26">
      <c r="A64" s="3"/>
      <c r="B64" s="10"/>
      <c r="C64" s="3"/>
      <c r="D64" s="10"/>
      <c r="E64" s="3"/>
      <c r="F64" s="3"/>
      <c r="G64" s="10"/>
      <c r="H64" s="3"/>
      <c r="I64" s="3"/>
      <c r="J64" s="3"/>
      <c r="K64" s="3"/>
      <c r="L64" s="3"/>
      <c r="M64" s="3"/>
      <c r="N64" s="3"/>
      <c r="O64" s="3"/>
      <c r="P64" s="3"/>
      <c r="Q64" s="3"/>
      <c r="R64" s="3"/>
      <c r="S64" s="3"/>
      <c r="T64" s="3"/>
      <c r="U64" s="3"/>
      <c r="V64" s="3"/>
      <c r="W64" s="3"/>
      <c r="X64" s="3"/>
      <c r="Y64" s="3"/>
      <c r="Z64" s="3"/>
    </row>
    <row r="65" ht="15.75" customHeight="1" spans="1:26">
      <c r="A65" s="3"/>
      <c r="B65" s="10"/>
      <c r="C65" s="3"/>
      <c r="D65" s="10"/>
      <c r="E65" s="3"/>
      <c r="F65" s="3"/>
      <c r="G65" s="10"/>
      <c r="H65" s="3"/>
      <c r="I65" s="3"/>
      <c r="J65" s="3"/>
      <c r="K65" s="3"/>
      <c r="L65" s="3"/>
      <c r="M65" s="3"/>
      <c r="N65" s="3"/>
      <c r="O65" s="3"/>
      <c r="P65" s="3"/>
      <c r="Q65" s="3"/>
      <c r="R65" s="3"/>
      <c r="S65" s="3"/>
      <c r="T65" s="3"/>
      <c r="U65" s="3"/>
      <c r="V65" s="3"/>
      <c r="W65" s="3"/>
      <c r="X65" s="3"/>
      <c r="Y65" s="3"/>
      <c r="Z65" s="3"/>
    </row>
    <row r="66" ht="15.75" customHeight="1" spans="1:26">
      <c r="A66" s="3"/>
      <c r="B66" s="10"/>
      <c r="C66" s="3"/>
      <c r="D66" s="10"/>
      <c r="E66" s="3"/>
      <c r="F66" s="3"/>
      <c r="G66" s="10"/>
      <c r="H66" s="3"/>
      <c r="I66" s="3"/>
      <c r="J66" s="3"/>
      <c r="K66" s="3"/>
      <c r="L66" s="3"/>
      <c r="M66" s="3"/>
      <c r="N66" s="3"/>
      <c r="O66" s="3"/>
      <c r="P66" s="3"/>
      <c r="Q66" s="3"/>
      <c r="R66" s="3"/>
      <c r="S66" s="3"/>
      <c r="T66" s="3"/>
      <c r="U66" s="3"/>
      <c r="V66" s="3"/>
      <c r="W66" s="3"/>
      <c r="X66" s="3"/>
      <c r="Y66" s="3"/>
      <c r="Z66" s="3"/>
    </row>
    <row r="67" ht="15.75" customHeight="1" spans="1:26">
      <c r="A67" s="3"/>
      <c r="B67" s="10"/>
      <c r="C67" s="3"/>
      <c r="D67" s="10"/>
      <c r="E67" s="3"/>
      <c r="F67" s="3"/>
      <c r="G67" s="10"/>
      <c r="H67" s="3"/>
      <c r="I67" s="3"/>
      <c r="J67" s="3"/>
      <c r="K67" s="3"/>
      <c r="L67" s="3"/>
      <c r="M67" s="3"/>
      <c r="N67" s="3"/>
      <c r="O67" s="3"/>
      <c r="P67" s="3"/>
      <c r="Q67" s="3"/>
      <c r="R67" s="3"/>
      <c r="S67" s="3"/>
      <c r="T67" s="3"/>
      <c r="U67" s="3"/>
      <c r="V67" s="3"/>
      <c r="W67" s="3"/>
      <c r="X67" s="3"/>
      <c r="Y67" s="3"/>
      <c r="Z67" s="3"/>
    </row>
    <row r="68" ht="15.75" customHeight="1" spans="1:26">
      <c r="A68" s="3"/>
      <c r="B68" s="10"/>
      <c r="C68" s="3"/>
      <c r="D68" s="10"/>
      <c r="E68" s="3"/>
      <c r="F68" s="3"/>
      <c r="G68" s="10"/>
      <c r="H68" s="3"/>
      <c r="I68" s="3"/>
      <c r="J68" s="3"/>
      <c r="K68" s="3"/>
      <c r="L68" s="3"/>
      <c r="M68" s="3"/>
      <c r="N68" s="3"/>
      <c r="O68" s="3"/>
      <c r="P68" s="3"/>
      <c r="Q68" s="3"/>
      <c r="R68" s="3"/>
      <c r="S68" s="3"/>
      <c r="T68" s="3"/>
      <c r="U68" s="3"/>
      <c r="V68" s="3"/>
      <c r="W68" s="3"/>
      <c r="X68" s="3"/>
      <c r="Y68" s="3"/>
      <c r="Z68" s="3"/>
    </row>
    <row r="69" ht="15.75" customHeight="1" spans="1:26">
      <c r="A69" s="3"/>
      <c r="B69" s="10"/>
      <c r="C69" s="3"/>
      <c r="D69" s="10"/>
      <c r="E69" s="3"/>
      <c r="F69" s="3"/>
      <c r="G69" s="10"/>
      <c r="H69" s="3"/>
      <c r="I69" s="3"/>
      <c r="J69" s="3"/>
      <c r="K69" s="3"/>
      <c r="L69" s="3"/>
      <c r="M69" s="3"/>
      <c r="N69" s="3"/>
      <c r="O69" s="3"/>
      <c r="P69" s="3"/>
      <c r="Q69" s="3"/>
      <c r="R69" s="3"/>
      <c r="S69" s="3"/>
      <c r="T69" s="3"/>
      <c r="U69" s="3"/>
      <c r="V69" s="3"/>
      <c r="W69" s="3"/>
      <c r="X69" s="3"/>
      <c r="Y69" s="3"/>
      <c r="Z69" s="3"/>
    </row>
    <row r="70" ht="15.75" customHeight="1" spans="1:26">
      <c r="A70" s="3"/>
      <c r="B70" s="10"/>
      <c r="C70" s="3"/>
      <c r="D70" s="10"/>
      <c r="E70" s="3"/>
      <c r="F70" s="3"/>
      <c r="G70" s="10"/>
      <c r="H70" s="3"/>
      <c r="I70" s="3"/>
      <c r="J70" s="3"/>
      <c r="K70" s="3"/>
      <c r="L70" s="3"/>
      <c r="M70" s="3"/>
      <c r="N70" s="3"/>
      <c r="O70" s="3"/>
      <c r="P70" s="3"/>
      <c r="Q70" s="3"/>
      <c r="R70" s="3"/>
      <c r="S70" s="3"/>
      <c r="T70" s="3"/>
      <c r="U70" s="3"/>
      <c r="V70" s="3"/>
      <c r="W70" s="3"/>
      <c r="X70" s="3"/>
      <c r="Y70" s="3"/>
      <c r="Z70" s="3"/>
    </row>
    <row r="71" ht="15.75" customHeight="1" spans="1:26">
      <c r="A71" s="3"/>
      <c r="B71" s="10"/>
      <c r="C71" s="3"/>
      <c r="D71" s="10"/>
      <c r="E71" s="3"/>
      <c r="F71" s="3"/>
      <c r="G71" s="10"/>
      <c r="H71" s="3"/>
      <c r="I71" s="3"/>
      <c r="J71" s="3"/>
      <c r="K71" s="3"/>
      <c r="L71" s="3"/>
      <c r="M71" s="3"/>
      <c r="N71" s="3"/>
      <c r="O71" s="3"/>
      <c r="P71" s="3"/>
      <c r="Q71" s="3"/>
      <c r="R71" s="3"/>
      <c r="S71" s="3"/>
      <c r="T71" s="3"/>
      <c r="U71" s="3"/>
      <c r="V71" s="3"/>
      <c r="W71" s="3"/>
      <c r="X71" s="3"/>
      <c r="Y71" s="3"/>
      <c r="Z71" s="3"/>
    </row>
    <row r="72" ht="15.75" customHeight="1" spans="1:26">
      <c r="A72" s="3"/>
      <c r="B72" s="10"/>
      <c r="C72" s="3"/>
      <c r="D72" s="10"/>
      <c r="E72" s="3"/>
      <c r="F72" s="3"/>
      <c r="G72" s="10"/>
      <c r="H72" s="3"/>
      <c r="I72" s="3"/>
      <c r="J72" s="3"/>
      <c r="K72" s="3"/>
      <c r="L72" s="3"/>
      <c r="M72" s="3"/>
      <c r="N72" s="3"/>
      <c r="O72" s="3"/>
      <c r="P72" s="3"/>
      <c r="Q72" s="3"/>
      <c r="R72" s="3"/>
      <c r="S72" s="3"/>
      <c r="T72" s="3"/>
      <c r="U72" s="3"/>
      <c r="V72" s="3"/>
      <c r="W72" s="3"/>
      <c r="X72" s="3"/>
      <c r="Y72" s="3"/>
      <c r="Z72" s="3"/>
    </row>
    <row r="73" ht="15.75" customHeight="1" spans="1:26">
      <c r="A73" s="3"/>
      <c r="B73" s="10"/>
      <c r="C73" s="3"/>
      <c r="D73" s="10"/>
      <c r="E73" s="3"/>
      <c r="F73" s="3"/>
      <c r="G73" s="10"/>
      <c r="H73" s="3"/>
      <c r="I73" s="3"/>
      <c r="J73" s="3"/>
      <c r="K73" s="3"/>
      <c r="L73" s="3"/>
      <c r="M73" s="3"/>
      <c r="N73" s="3"/>
      <c r="O73" s="3"/>
      <c r="P73" s="3"/>
      <c r="Q73" s="3"/>
      <c r="R73" s="3"/>
      <c r="S73" s="3"/>
      <c r="T73" s="3"/>
      <c r="U73" s="3"/>
      <c r="V73" s="3"/>
      <c r="W73" s="3"/>
      <c r="X73" s="3"/>
      <c r="Y73" s="3"/>
      <c r="Z73" s="3"/>
    </row>
    <row r="74" ht="15.75" customHeight="1" spans="1:26">
      <c r="A74" s="3"/>
      <c r="B74" s="10"/>
      <c r="C74" s="3"/>
      <c r="D74" s="10"/>
      <c r="E74" s="3"/>
      <c r="F74" s="3"/>
      <c r="G74" s="10"/>
      <c r="H74" s="3"/>
      <c r="I74" s="3"/>
      <c r="J74" s="3"/>
      <c r="K74" s="3"/>
      <c r="L74" s="3"/>
      <c r="M74" s="3"/>
      <c r="N74" s="3"/>
      <c r="O74" s="3"/>
      <c r="P74" s="3"/>
      <c r="Q74" s="3"/>
      <c r="R74" s="3"/>
      <c r="S74" s="3"/>
      <c r="T74" s="3"/>
      <c r="U74" s="3"/>
      <c r="V74" s="3"/>
      <c r="W74" s="3"/>
      <c r="X74" s="3"/>
      <c r="Y74" s="3"/>
      <c r="Z74" s="3"/>
    </row>
    <row r="75" ht="15.75" customHeight="1" spans="1:26">
      <c r="A75" s="3"/>
      <c r="B75" s="10"/>
      <c r="C75" s="3"/>
      <c r="D75" s="10"/>
      <c r="E75" s="3"/>
      <c r="F75" s="3"/>
      <c r="G75" s="10"/>
      <c r="H75" s="3"/>
      <c r="I75" s="3"/>
      <c r="J75" s="3"/>
      <c r="K75" s="3"/>
      <c r="L75" s="3"/>
      <c r="M75" s="3"/>
      <c r="N75" s="3"/>
      <c r="O75" s="3"/>
      <c r="P75" s="3"/>
      <c r="Q75" s="3"/>
      <c r="R75" s="3"/>
      <c r="S75" s="3"/>
      <c r="T75" s="3"/>
      <c r="U75" s="3"/>
      <c r="V75" s="3"/>
      <c r="W75" s="3"/>
      <c r="X75" s="3"/>
      <c r="Y75" s="3"/>
      <c r="Z75" s="3"/>
    </row>
    <row r="76" ht="15.75" customHeight="1" spans="1:26">
      <c r="A76" s="3"/>
      <c r="B76" s="10"/>
      <c r="C76" s="3"/>
      <c r="D76" s="10"/>
      <c r="E76" s="3"/>
      <c r="F76" s="3"/>
      <c r="G76" s="10"/>
      <c r="H76" s="3"/>
      <c r="I76" s="3"/>
      <c r="J76" s="3"/>
      <c r="K76" s="3"/>
      <c r="L76" s="3"/>
      <c r="M76" s="3"/>
      <c r="N76" s="3"/>
      <c r="O76" s="3"/>
      <c r="P76" s="3"/>
      <c r="Q76" s="3"/>
      <c r="R76" s="3"/>
      <c r="S76" s="3"/>
      <c r="T76" s="3"/>
      <c r="U76" s="3"/>
      <c r="V76" s="3"/>
      <c r="W76" s="3"/>
      <c r="X76" s="3"/>
      <c r="Y76" s="3"/>
      <c r="Z76" s="3"/>
    </row>
    <row r="77" ht="15.75" customHeight="1" spans="1:26">
      <c r="A77" s="3"/>
      <c r="B77" s="10"/>
      <c r="C77" s="3"/>
      <c r="D77" s="10"/>
      <c r="E77" s="3"/>
      <c r="F77" s="3"/>
      <c r="G77" s="10"/>
      <c r="H77" s="3"/>
      <c r="I77" s="3"/>
      <c r="J77" s="3"/>
      <c r="K77" s="3"/>
      <c r="L77" s="3"/>
      <c r="M77" s="3"/>
      <c r="N77" s="3"/>
      <c r="O77" s="3"/>
      <c r="P77" s="3"/>
      <c r="Q77" s="3"/>
      <c r="R77" s="3"/>
      <c r="S77" s="3"/>
      <c r="T77" s="3"/>
      <c r="U77" s="3"/>
      <c r="V77" s="3"/>
      <c r="W77" s="3"/>
      <c r="X77" s="3"/>
      <c r="Y77" s="3"/>
      <c r="Z77" s="3"/>
    </row>
    <row r="78" ht="15.75" customHeight="1" spans="1:26">
      <c r="A78" s="3"/>
      <c r="B78" s="10"/>
      <c r="C78" s="3"/>
      <c r="D78" s="10"/>
      <c r="E78" s="3"/>
      <c r="F78" s="3"/>
      <c r="G78" s="10"/>
      <c r="H78" s="3"/>
      <c r="I78" s="3"/>
      <c r="J78" s="3"/>
      <c r="K78" s="3"/>
      <c r="L78" s="3"/>
      <c r="M78" s="3"/>
      <c r="N78" s="3"/>
      <c r="O78" s="3"/>
      <c r="P78" s="3"/>
      <c r="Q78" s="3"/>
      <c r="R78" s="3"/>
      <c r="S78" s="3"/>
      <c r="T78" s="3"/>
      <c r="U78" s="3"/>
      <c r="V78" s="3"/>
      <c r="W78" s="3"/>
      <c r="X78" s="3"/>
      <c r="Y78" s="3"/>
      <c r="Z78" s="3"/>
    </row>
    <row r="79" ht="15.75" customHeight="1" spans="1:26">
      <c r="A79" s="3"/>
      <c r="B79" s="10"/>
      <c r="C79" s="3"/>
      <c r="D79" s="10"/>
      <c r="E79" s="3"/>
      <c r="F79" s="3"/>
      <c r="G79" s="10"/>
      <c r="H79" s="3"/>
      <c r="I79" s="3"/>
      <c r="J79" s="3"/>
      <c r="K79" s="3"/>
      <c r="L79" s="3"/>
      <c r="M79" s="3"/>
      <c r="N79" s="3"/>
      <c r="O79" s="3"/>
      <c r="P79" s="3"/>
      <c r="Q79" s="3"/>
      <c r="R79" s="3"/>
      <c r="S79" s="3"/>
      <c r="T79" s="3"/>
      <c r="U79" s="3"/>
      <c r="V79" s="3"/>
      <c r="W79" s="3"/>
      <c r="X79" s="3"/>
      <c r="Y79" s="3"/>
      <c r="Z79" s="3"/>
    </row>
    <row r="80" ht="15.75" customHeight="1" spans="1:26">
      <c r="A80" s="3"/>
      <c r="B80" s="10"/>
      <c r="C80" s="3"/>
      <c r="D80" s="10"/>
      <c r="E80" s="3"/>
      <c r="F80" s="3"/>
      <c r="G80" s="10"/>
      <c r="H80" s="3"/>
      <c r="I80" s="3"/>
      <c r="J80" s="3"/>
      <c r="K80" s="3"/>
      <c r="L80" s="3"/>
      <c r="M80" s="3"/>
      <c r="N80" s="3"/>
      <c r="O80" s="3"/>
      <c r="P80" s="3"/>
      <c r="Q80" s="3"/>
      <c r="R80" s="3"/>
      <c r="S80" s="3"/>
      <c r="T80" s="3"/>
      <c r="U80" s="3"/>
      <c r="V80" s="3"/>
      <c r="W80" s="3"/>
      <c r="X80" s="3"/>
      <c r="Y80" s="3"/>
      <c r="Z80" s="3"/>
    </row>
    <row r="81" ht="15.75" customHeight="1" spans="1:26">
      <c r="A81" s="3"/>
      <c r="B81" s="10"/>
      <c r="C81" s="3"/>
      <c r="D81" s="10"/>
      <c r="E81" s="3"/>
      <c r="F81" s="3"/>
      <c r="G81" s="10"/>
      <c r="H81" s="3"/>
      <c r="I81" s="3"/>
      <c r="J81" s="3"/>
      <c r="K81" s="3"/>
      <c r="L81" s="3"/>
      <c r="M81" s="3"/>
      <c r="N81" s="3"/>
      <c r="O81" s="3"/>
      <c r="P81" s="3"/>
      <c r="Q81" s="3"/>
      <c r="R81" s="3"/>
      <c r="S81" s="3"/>
      <c r="T81" s="3"/>
      <c r="U81" s="3"/>
      <c r="V81" s="3"/>
      <c r="W81" s="3"/>
      <c r="X81" s="3"/>
      <c r="Y81" s="3"/>
      <c r="Z81" s="3"/>
    </row>
    <row r="82" ht="15.75" customHeight="1" spans="1:26">
      <c r="A82" s="3"/>
      <c r="B82" s="10"/>
      <c r="C82" s="3"/>
      <c r="D82" s="10"/>
      <c r="E82" s="3"/>
      <c r="F82" s="3"/>
      <c r="G82" s="10"/>
      <c r="H82" s="3"/>
      <c r="I82" s="3"/>
      <c r="J82" s="3"/>
      <c r="K82" s="3"/>
      <c r="L82" s="3"/>
      <c r="M82" s="3"/>
      <c r="N82" s="3"/>
      <c r="O82" s="3"/>
      <c r="P82" s="3"/>
      <c r="Q82" s="3"/>
      <c r="R82" s="3"/>
      <c r="S82" s="3"/>
      <c r="T82" s="3"/>
      <c r="U82" s="3"/>
      <c r="V82" s="3"/>
      <c r="W82" s="3"/>
      <c r="X82" s="3"/>
      <c r="Y82" s="3"/>
      <c r="Z82" s="3"/>
    </row>
    <row r="83" ht="15.75" customHeight="1" spans="1:26">
      <c r="A83" s="3"/>
      <c r="B83" s="10"/>
      <c r="C83" s="3"/>
      <c r="D83" s="10"/>
      <c r="E83" s="3"/>
      <c r="F83" s="3"/>
      <c r="G83" s="10"/>
      <c r="H83" s="3"/>
      <c r="I83" s="3"/>
      <c r="J83" s="3"/>
      <c r="K83" s="3"/>
      <c r="L83" s="3"/>
      <c r="M83" s="3"/>
      <c r="N83" s="3"/>
      <c r="O83" s="3"/>
      <c r="P83" s="3"/>
      <c r="Q83" s="3"/>
      <c r="R83" s="3"/>
      <c r="S83" s="3"/>
      <c r="T83" s="3"/>
      <c r="U83" s="3"/>
      <c r="V83" s="3"/>
      <c r="W83" s="3"/>
      <c r="X83" s="3"/>
      <c r="Y83" s="3"/>
      <c r="Z83" s="3"/>
    </row>
    <row r="84" ht="15.75" customHeight="1" spans="1:26">
      <c r="A84" s="3"/>
      <c r="B84" s="10"/>
      <c r="C84" s="3"/>
      <c r="D84" s="10"/>
      <c r="E84" s="3"/>
      <c r="F84" s="3"/>
      <c r="G84" s="10"/>
      <c r="H84" s="3"/>
      <c r="I84" s="3"/>
      <c r="J84" s="3"/>
      <c r="K84" s="3"/>
      <c r="L84" s="3"/>
      <c r="M84" s="3"/>
      <c r="N84" s="3"/>
      <c r="O84" s="3"/>
      <c r="P84" s="3"/>
      <c r="Q84" s="3"/>
      <c r="R84" s="3"/>
      <c r="S84" s="3"/>
      <c r="T84" s="3"/>
      <c r="U84" s="3"/>
      <c r="V84" s="3"/>
      <c r="W84" s="3"/>
      <c r="X84" s="3"/>
      <c r="Y84" s="3"/>
      <c r="Z84" s="3"/>
    </row>
    <row r="85" ht="15.75" customHeight="1" spans="1:26">
      <c r="A85" s="3"/>
      <c r="B85" s="10"/>
      <c r="C85" s="3"/>
      <c r="D85" s="10"/>
      <c r="E85" s="3"/>
      <c r="F85" s="3"/>
      <c r="G85" s="10"/>
      <c r="H85" s="3"/>
      <c r="I85" s="3"/>
      <c r="J85" s="3"/>
      <c r="K85" s="3"/>
      <c r="L85" s="3"/>
      <c r="M85" s="3"/>
      <c r="N85" s="3"/>
      <c r="O85" s="3"/>
      <c r="P85" s="3"/>
      <c r="Q85" s="3"/>
      <c r="R85" s="3"/>
      <c r="S85" s="3"/>
      <c r="T85" s="3"/>
      <c r="U85" s="3"/>
      <c r="V85" s="3"/>
      <c r="W85" s="3"/>
      <c r="X85" s="3"/>
      <c r="Y85" s="3"/>
      <c r="Z85" s="3"/>
    </row>
    <row r="86" ht="15.75" customHeight="1" spans="1:26">
      <c r="A86" s="3"/>
      <c r="B86" s="10"/>
      <c r="C86" s="3"/>
      <c r="D86" s="10"/>
      <c r="E86" s="3"/>
      <c r="F86" s="3"/>
      <c r="G86" s="10"/>
      <c r="H86" s="3"/>
      <c r="I86" s="3"/>
      <c r="J86" s="3"/>
      <c r="K86" s="3"/>
      <c r="L86" s="3"/>
      <c r="M86" s="3"/>
      <c r="N86" s="3"/>
      <c r="O86" s="3"/>
      <c r="P86" s="3"/>
      <c r="Q86" s="3"/>
      <c r="R86" s="3"/>
      <c r="S86" s="3"/>
      <c r="T86" s="3"/>
      <c r="U86" s="3"/>
      <c r="V86" s="3"/>
      <c r="W86" s="3"/>
      <c r="X86" s="3"/>
      <c r="Y86" s="3"/>
      <c r="Z86" s="3"/>
    </row>
    <row r="87" ht="15.75" customHeight="1" spans="1:26">
      <c r="A87" s="3"/>
      <c r="B87" s="10"/>
      <c r="C87" s="3"/>
      <c r="D87" s="10"/>
      <c r="E87" s="3"/>
      <c r="F87" s="3"/>
      <c r="G87" s="10"/>
      <c r="H87" s="3"/>
      <c r="I87" s="3"/>
      <c r="J87" s="3"/>
      <c r="K87" s="3"/>
      <c r="L87" s="3"/>
      <c r="M87" s="3"/>
      <c r="N87" s="3"/>
      <c r="O87" s="3"/>
      <c r="P87" s="3"/>
      <c r="Q87" s="3"/>
      <c r="R87" s="3"/>
      <c r="S87" s="3"/>
      <c r="T87" s="3"/>
      <c r="U87" s="3"/>
      <c r="V87" s="3"/>
      <c r="W87" s="3"/>
      <c r="X87" s="3"/>
      <c r="Y87" s="3"/>
      <c r="Z87" s="3"/>
    </row>
    <row r="88" ht="15.75" customHeight="1" spans="1:26">
      <c r="A88" s="3"/>
      <c r="B88" s="10"/>
      <c r="C88" s="3"/>
      <c r="D88" s="10"/>
      <c r="E88" s="3"/>
      <c r="F88" s="3"/>
      <c r="G88" s="10"/>
      <c r="H88" s="3"/>
      <c r="I88" s="3"/>
      <c r="J88" s="3"/>
      <c r="K88" s="3"/>
      <c r="L88" s="3"/>
      <c r="M88" s="3"/>
      <c r="N88" s="3"/>
      <c r="O88" s="3"/>
      <c r="P88" s="3"/>
      <c r="Q88" s="3"/>
      <c r="R88" s="3"/>
      <c r="S88" s="3"/>
      <c r="T88" s="3"/>
      <c r="U88" s="3"/>
      <c r="V88" s="3"/>
      <c r="W88" s="3"/>
      <c r="X88" s="3"/>
      <c r="Y88" s="3"/>
      <c r="Z88" s="3"/>
    </row>
    <row r="89" ht="15.75" customHeight="1" spans="1:26">
      <c r="A89" s="3"/>
      <c r="B89" s="10"/>
      <c r="C89" s="3"/>
      <c r="D89" s="10"/>
      <c r="E89" s="3"/>
      <c r="F89" s="3"/>
      <c r="G89" s="10"/>
      <c r="H89" s="3"/>
      <c r="I89" s="3"/>
      <c r="J89" s="3"/>
      <c r="K89" s="3"/>
      <c r="L89" s="3"/>
      <c r="M89" s="3"/>
      <c r="N89" s="3"/>
      <c r="O89" s="3"/>
      <c r="P89" s="3"/>
      <c r="Q89" s="3"/>
      <c r="R89" s="3"/>
      <c r="S89" s="3"/>
      <c r="T89" s="3"/>
      <c r="U89" s="3"/>
      <c r="V89" s="3"/>
      <c r="W89" s="3"/>
      <c r="X89" s="3"/>
      <c r="Y89" s="3"/>
      <c r="Z89" s="3"/>
    </row>
    <row r="90" ht="15.75" customHeight="1" spans="1:26">
      <c r="A90" s="3"/>
      <c r="B90" s="10"/>
      <c r="C90" s="3"/>
      <c r="D90" s="10"/>
      <c r="E90" s="3"/>
      <c r="F90" s="3"/>
      <c r="G90" s="10"/>
      <c r="H90" s="3"/>
      <c r="I90" s="3"/>
      <c r="J90" s="3"/>
      <c r="K90" s="3"/>
      <c r="L90" s="3"/>
      <c r="M90" s="3"/>
      <c r="N90" s="3"/>
      <c r="O90" s="3"/>
      <c r="P90" s="3"/>
      <c r="Q90" s="3"/>
      <c r="R90" s="3"/>
      <c r="S90" s="3"/>
      <c r="T90" s="3"/>
      <c r="U90" s="3"/>
      <c r="V90" s="3"/>
      <c r="W90" s="3"/>
      <c r="X90" s="3"/>
      <c r="Y90" s="3"/>
      <c r="Z90" s="3"/>
    </row>
    <row r="91" ht="15.75" customHeight="1" spans="1:26">
      <c r="A91" s="3"/>
      <c r="B91" s="10"/>
      <c r="C91" s="3"/>
      <c r="D91" s="10"/>
      <c r="E91" s="3"/>
      <c r="F91" s="3"/>
      <c r="G91" s="10"/>
      <c r="H91" s="3"/>
      <c r="I91" s="3"/>
      <c r="J91" s="3"/>
      <c r="K91" s="3"/>
      <c r="L91" s="3"/>
      <c r="M91" s="3"/>
      <c r="N91" s="3"/>
      <c r="O91" s="3"/>
      <c r="P91" s="3"/>
      <c r="Q91" s="3"/>
      <c r="R91" s="3"/>
      <c r="S91" s="3"/>
      <c r="T91" s="3"/>
      <c r="U91" s="3"/>
      <c r="V91" s="3"/>
      <c r="W91" s="3"/>
      <c r="X91" s="3"/>
      <c r="Y91" s="3"/>
      <c r="Z91" s="3"/>
    </row>
    <row r="92" ht="15.75" customHeight="1" spans="1:26">
      <c r="A92" s="3"/>
      <c r="B92" s="10"/>
      <c r="C92" s="3"/>
      <c r="D92" s="10"/>
      <c r="E92" s="3"/>
      <c r="F92" s="3"/>
      <c r="G92" s="10"/>
      <c r="H92" s="3"/>
      <c r="I92" s="3"/>
      <c r="J92" s="3"/>
      <c r="K92" s="3"/>
      <c r="L92" s="3"/>
      <c r="M92" s="3"/>
      <c r="N92" s="3"/>
      <c r="O92" s="3"/>
      <c r="P92" s="3"/>
      <c r="Q92" s="3"/>
      <c r="R92" s="3"/>
      <c r="S92" s="3"/>
      <c r="T92" s="3"/>
      <c r="U92" s="3"/>
      <c r="V92" s="3"/>
      <c r="W92" s="3"/>
      <c r="X92" s="3"/>
      <c r="Y92" s="3"/>
      <c r="Z92" s="3"/>
    </row>
    <row r="93" ht="15.75" customHeight="1" spans="1:26">
      <c r="A93" s="3"/>
      <c r="B93" s="10"/>
      <c r="C93" s="3"/>
      <c r="D93" s="10"/>
      <c r="E93" s="3"/>
      <c r="F93" s="3"/>
      <c r="G93" s="10"/>
      <c r="H93" s="3"/>
      <c r="I93" s="3"/>
      <c r="J93" s="3"/>
      <c r="K93" s="3"/>
      <c r="L93" s="3"/>
      <c r="M93" s="3"/>
      <c r="N93" s="3"/>
      <c r="O93" s="3"/>
      <c r="P93" s="3"/>
      <c r="Q93" s="3"/>
      <c r="R93" s="3"/>
      <c r="S93" s="3"/>
      <c r="T93" s="3"/>
      <c r="U93" s="3"/>
      <c r="V93" s="3"/>
      <c r="W93" s="3"/>
      <c r="X93" s="3"/>
      <c r="Y93" s="3"/>
      <c r="Z93" s="3"/>
    </row>
    <row r="94" ht="15.75" customHeight="1" spans="1:26">
      <c r="A94" s="3"/>
      <c r="B94" s="10"/>
      <c r="C94" s="3"/>
      <c r="D94" s="10"/>
      <c r="E94" s="3"/>
      <c r="F94" s="3"/>
      <c r="G94" s="10"/>
      <c r="H94" s="3"/>
      <c r="I94" s="3"/>
      <c r="J94" s="3"/>
      <c r="K94" s="3"/>
      <c r="L94" s="3"/>
      <c r="M94" s="3"/>
      <c r="N94" s="3"/>
      <c r="O94" s="3"/>
      <c r="P94" s="3"/>
      <c r="Q94" s="3"/>
      <c r="R94" s="3"/>
      <c r="S94" s="3"/>
      <c r="T94" s="3"/>
      <c r="U94" s="3"/>
      <c r="V94" s="3"/>
      <c r="W94" s="3"/>
      <c r="X94" s="3"/>
      <c r="Y94" s="3"/>
      <c r="Z94" s="3"/>
    </row>
    <row r="95" ht="15.75" customHeight="1" spans="1:26">
      <c r="A95" s="3"/>
      <c r="B95" s="10"/>
      <c r="C95" s="3"/>
      <c r="D95" s="10"/>
      <c r="E95" s="3"/>
      <c r="F95" s="3"/>
      <c r="G95" s="10"/>
      <c r="H95" s="3"/>
      <c r="I95" s="3"/>
      <c r="J95" s="3"/>
      <c r="K95" s="3"/>
      <c r="L95" s="3"/>
      <c r="M95" s="3"/>
      <c r="N95" s="3"/>
      <c r="O95" s="3"/>
      <c r="P95" s="3"/>
      <c r="Q95" s="3"/>
      <c r="R95" s="3"/>
      <c r="S95" s="3"/>
      <c r="T95" s="3"/>
      <c r="U95" s="3"/>
      <c r="V95" s="3"/>
      <c r="W95" s="3"/>
      <c r="X95" s="3"/>
      <c r="Y95" s="3"/>
      <c r="Z95" s="3"/>
    </row>
    <row r="96" ht="15.75" customHeight="1" spans="1:26">
      <c r="A96" s="3"/>
      <c r="B96" s="10"/>
      <c r="C96" s="3"/>
      <c r="D96" s="10"/>
      <c r="E96" s="3"/>
      <c r="F96" s="3"/>
      <c r="G96" s="10"/>
      <c r="H96" s="3"/>
      <c r="I96" s="3"/>
      <c r="J96" s="3"/>
      <c r="K96" s="3"/>
      <c r="L96" s="3"/>
      <c r="M96" s="3"/>
      <c r="N96" s="3"/>
      <c r="O96" s="3"/>
      <c r="P96" s="3"/>
      <c r="Q96" s="3"/>
      <c r="R96" s="3"/>
      <c r="S96" s="3"/>
      <c r="T96" s="3"/>
      <c r="U96" s="3"/>
      <c r="V96" s="3"/>
      <c r="W96" s="3"/>
      <c r="X96" s="3"/>
      <c r="Y96" s="3"/>
      <c r="Z96" s="3"/>
    </row>
    <row r="97" ht="15.75" customHeight="1" spans="1:26">
      <c r="A97" s="3"/>
      <c r="B97" s="10"/>
      <c r="C97" s="3"/>
      <c r="D97" s="10"/>
      <c r="E97" s="3"/>
      <c r="F97" s="3"/>
      <c r="G97" s="10"/>
      <c r="H97" s="3"/>
      <c r="I97" s="3"/>
      <c r="J97" s="3"/>
      <c r="K97" s="3"/>
      <c r="L97" s="3"/>
      <c r="M97" s="3"/>
      <c r="N97" s="3"/>
      <c r="O97" s="3"/>
      <c r="P97" s="3"/>
      <c r="Q97" s="3"/>
      <c r="R97" s="3"/>
      <c r="S97" s="3"/>
      <c r="T97" s="3"/>
      <c r="U97" s="3"/>
      <c r="V97" s="3"/>
      <c r="W97" s="3"/>
      <c r="X97" s="3"/>
      <c r="Y97" s="3"/>
      <c r="Z97" s="3"/>
    </row>
    <row r="98" ht="15.75" customHeight="1" spans="1:26">
      <c r="A98" s="3"/>
      <c r="B98" s="10"/>
      <c r="C98" s="3"/>
      <c r="D98" s="10"/>
      <c r="E98" s="3"/>
      <c r="F98" s="3"/>
      <c r="G98" s="10"/>
      <c r="H98" s="3"/>
      <c r="I98" s="3"/>
      <c r="J98" s="3"/>
      <c r="K98" s="3"/>
      <c r="L98" s="3"/>
      <c r="M98" s="3"/>
      <c r="N98" s="3"/>
      <c r="O98" s="3"/>
      <c r="P98" s="3"/>
      <c r="Q98" s="3"/>
      <c r="R98" s="3"/>
      <c r="S98" s="3"/>
      <c r="T98" s="3"/>
      <c r="U98" s="3"/>
      <c r="V98" s="3"/>
      <c r="W98" s="3"/>
      <c r="X98" s="3"/>
      <c r="Y98" s="3"/>
      <c r="Z98" s="3"/>
    </row>
    <row r="99" ht="15.75" customHeight="1" spans="1:26">
      <c r="A99" s="3"/>
      <c r="B99" s="10"/>
      <c r="C99" s="3"/>
      <c r="D99" s="10"/>
      <c r="E99" s="3"/>
      <c r="F99" s="3"/>
      <c r="G99" s="10"/>
      <c r="H99" s="3"/>
      <c r="I99" s="3"/>
      <c r="J99" s="3"/>
      <c r="K99" s="3"/>
      <c r="L99" s="3"/>
      <c r="M99" s="3"/>
      <c r="N99" s="3"/>
      <c r="O99" s="3"/>
      <c r="P99" s="3"/>
      <c r="Q99" s="3"/>
      <c r="R99" s="3"/>
      <c r="S99" s="3"/>
      <c r="T99" s="3"/>
      <c r="U99" s="3"/>
      <c r="V99" s="3"/>
      <c r="W99" s="3"/>
      <c r="X99" s="3"/>
      <c r="Y99" s="3"/>
      <c r="Z99" s="3"/>
    </row>
    <row r="100" ht="15.75" customHeight="1" spans="1:26">
      <c r="A100" s="3"/>
      <c r="B100" s="10"/>
      <c r="C100" s="3"/>
      <c r="D100" s="10"/>
      <c r="E100" s="3"/>
      <c r="F100" s="3"/>
      <c r="G100" s="10"/>
      <c r="H100" s="3"/>
      <c r="I100" s="3"/>
      <c r="J100" s="3"/>
      <c r="K100" s="3"/>
      <c r="L100" s="3"/>
      <c r="M100" s="3"/>
      <c r="N100" s="3"/>
      <c r="O100" s="3"/>
      <c r="P100" s="3"/>
      <c r="Q100" s="3"/>
      <c r="R100" s="3"/>
      <c r="S100" s="3"/>
      <c r="T100" s="3"/>
      <c r="U100" s="3"/>
      <c r="V100" s="3"/>
      <c r="W100" s="3"/>
      <c r="X100" s="3"/>
      <c r="Y100" s="3"/>
      <c r="Z100" s="3"/>
    </row>
    <row r="101" ht="15.75" customHeight="1" spans="1:26">
      <c r="A101" s="3"/>
      <c r="B101" s="10"/>
      <c r="C101" s="3"/>
      <c r="D101" s="10"/>
      <c r="E101" s="3"/>
      <c r="F101" s="3"/>
      <c r="G101" s="10"/>
      <c r="H101" s="3"/>
      <c r="I101" s="3"/>
      <c r="J101" s="3"/>
      <c r="K101" s="3"/>
      <c r="L101" s="3"/>
      <c r="M101" s="3"/>
      <c r="N101" s="3"/>
      <c r="O101" s="3"/>
      <c r="P101" s="3"/>
      <c r="Q101" s="3"/>
      <c r="R101" s="3"/>
      <c r="S101" s="3"/>
      <c r="T101" s="3"/>
      <c r="U101" s="3"/>
      <c r="V101" s="3"/>
      <c r="W101" s="3"/>
      <c r="X101" s="3"/>
      <c r="Y101" s="3"/>
      <c r="Z101" s="3"/>
    </row>
    <row r="102" ht="15.75" customHeight="1" spans="1:26">
      <c r="A102" s="3"/>
      <c r="B102" s="10"/>
      <c r="C102" s="3"/>
      <c r="D102" s="10"/>
      <c r="E102" s="3"/>
      <c r="F102" s="3"/>
      <c r="G102" s="10"/>
      <c r="H102" s="3"/>
      <c r="I102" s="3"/>
      <c r="J102" s="3"/>
      <c r="K102" s="3"/>
      <c r="L102" s="3"/>
      <c r="M102" s="3"/>
      <c r="N102" s="3"/>
      <c r="O102" s="3"/>
      <c r="P102" s="3"/>
      <c r="Q102" s="3"/>
      <c r="R102" s="3"/>
      <c r="S102" s="3"/>
      <c r="T102" s="3"/>
      <c r="U102" s="3"/>
      <c r="V102" s="3"/>
      <c r="W102" s="3"/>
      <c r="X102" s="3"/>
      <c r="Y102" s="3"/>
      <c r="Z102" s="3"/>
    </row>
    <row r="103" ht="15.75" customHeight="1" spans="1:26">
      <c r="A103" s="3"/>
      <c r="B103" s="10"/>
      <c r="C103" s="3"/>
      <c r="D103" s="10"/>
      <c r="E103" s="3"/>
      <c r="F103" s="3"/>
      <c r="G103" s="10"/>
      <c r="H103" s="3"/>
      <c r="I103" s="3"/>
      <c r="J103" s="3"/>
      <c r="K103" s="3"/>
      <c r="L103" s="3"/>
      <c r="M103" s="3"/>
      <c r="N103" s="3"/>
      <c r="O103" s="3"/>
      <c r="P103" s="3"/>
      <c r="Q103" s="3"/>
      <c r="R103" s="3"/>
      <c r="S103" s="3"/>
      <c r="T103" s="3"/>
      <c r="U103" s="3"/>
      <c r="V103" s="3"/>
      <c r="W103" s="3"/>
      <c r="X103" s="3"/>
      <c r="Y103" s="3"/>
      <c r="Z103" s="3"/>
    </row>
    <row r="104" ht="15.75" customHeight="1" spans="1:26">
      <c r="A104" s="3"/>
      <c r="B104" s="10"/>
      <c r="C104" s="3"/>
      <c r="D104" s="10"/>
      <c r="E104" s="3"/>
      <c r="F104" s="3"/>
      <c r="G104" s="10"/>
      <c r="H104" s="3"/>
      <c r="I104" s="3"/>
      <c r="J104" s="3"/>
      <c r="K104" s="3"/>
      <c r="L104" s="3"/>
      <c r="M104" s="3"/>
      <c r="N104" s="3"/>
      <c r="O104" s="3"/>
      <c r="P104" s="3"/>
      <c r="Q104" s="3"/>
      <c r="R104" s="3"/>
      <c r="S104" s="3"/>
      <c r="T104" s="3"/>
      <c r="U104" s="3"/>
      <c r="V104" s="3"/>
      <c r="W104" s="3"/>
      <c r="X104" s="3"/>
      <c r="Y104" s="3"/>
      <c r="Z104" s="3"/>
    </row>
    <row r="105" ht="15.75" customHeight="1" spans="1:26">
      <c r="A105" s="3"/>
      <c r="B105" s="10"/>
      <c r="C105" s="3"/>
      <c r="D105" s="10"/>
      <c r="E105" s="3"/>
      <c r="F105" s="3"/>
      <c r="G105" s="10"/>
      <c r="H105" s="3"/>
      <c r="I105" s="3"/>
      <c r="J105" s="3"/>
      <c r="K105" s="3"/>
      <c r="L105" s="3"/>
      <c r="M105" s="3"/>
      <c r="N105" s="3"/>
      <c r="O105" s="3"/>
      <c r="P105" s="3"/>
      <c r="Q105" s="3"/>
      <c r="R105" s="3"/>
      <c r="S105" s="3"/>
      <c r="T105" s="3"/>
      <c r="U105" s="3"/>
      <c r="V105" s="3"/>
      <c r="W105" s="3"/>
      <c r="X105" s="3"/>
      <c r="Y105" s="3"/>
      <c r="Z105" s="3"/>
    </row>
    <row r="106" ht="15.75" customHeight="1" spans="1:26">
      <c r="A106" s="3"/>
      <c r="B106" s="10"/>
      <c r="C106" s="3"/>
      <c r="D106" s="10"/>
      <c r="E106" s="3"/>
      <c r="F106" s="3"/>
      <c r="G106" s="10"/>
      <c r="H106" s="3"/>
      <c r="I106" s="3"/>
      <c r="J106" s="3"/>
      <c r="K106" s="3"/>
      <c r="L106" s="3"/>
      <c r="M106" s="3"/>
      <c r="N106" s="3"/>
      <c r="O106" s="3"/>
      <c r="P106" s="3"/>
      <c r="Q106" s="3"/>
      <c r="R106" s="3"/>
      <c r="S106" s="3"/>
      <c r="T106" s="3"/>
      <c r="U106" s="3"/>
      <c r="V106" s="3"/>
      <c r="W106" s="3"/>
      <c r="X106" s="3"/>
      <c r="Y106" s="3"/>
      <c r="Z106" s="3"/>
    </row>
    <row r="107" ht="15.75" customHeight="1" spans="1:26">
      <c r="A107" s="3"/>
      <c r="B107" s="10"/>
      <c r="C107" s="3"/>
      <c r="D107" s="10"/>
      <c r="E107" s="3"/>
      <c r="F107" s="3"/>
      <c r="G107" s="10"/>
      <c r="H107" s="3"/>
      <c r="I107" s="3"/>
      <c r="J107" s="3"/>
      <c r="K107" s="3"/>
      <c r="L107" s="3"/>
      <c r="M107" s="3"/>
      <c r="N107" s="3"/>
      <c r="O107" s="3"/>
      <c r="P107" s="3"/>
      <c r="Q107" s="3"/>
      <c r="R107" s="3"/>
      <c r="S107" s="3"/>
      <c r="T107" s="3"/>
      <c r="U107" s="3"/>
      <c r="V107" s="3"/>
      <c r="W107" s="3"/>
      <c r="X107" s="3"/>
      <c r="Y107" s="3"/>
      <c r="Z107" s="3"/>
    </row>
    <row r="108" ht="15.75" customHeight="1" spans="1:26">
      <c r="A108" s="3"/>
      <c r="B108" s="10"/>
      <c r="C108" s="3"/>
      <c r="D108" s="10"/>
      <c r="E108" s="3"/>
      <c r="F108" s="3"/>
      <c r="G108" s="10"/>
      <c r="H108" s="3"/>
      <c r="I108" s="3"/>
      <c r="J108" s="3"/>
      <c r="K108" s="3"/>
      <c r="L108" s="3"/>
      <c r="M108" s="3"/>
      <c r="N108" s="3"/>
      <c r="O108" s="3"/>
      <c r="P108" s="3"/>
      <c r="Q108" s="3"/>
      <c r="R108" s="3"/>
      <c r="S108" s="3"/>
      <c r="T108" s="3"/>
      <c r="U108" s="3"/>
      <c r="V108" s="3"/>
      <c r="W108" s="3"/>
      <c r="X108" s="3"/>
      <c r="Y108" s="3"/>
      <c r="Z108" s="3"/>
    </row>
    <row r="109" ht="15.75" customHeight="1" spans="1:26">
      <c r="A109" s="3"/>
      <c r="B109" s="10"/>
      <c r="C109" s="3"/>
      <c r="D109" s="10"/>
      <c r="E109" s="3"/>
      <c r="F109" s="3"/>
      <c r="G109" s="10"/>
      <c r="H109" s="3"/>
      <c r="I109" s="3"/>
      <c r="J109" s="3"/>
      <c r="K109" s="3"/>
      <c r="L109" s="3"/>
      <c r="M109" s="3"/>
      <c r="N109" s="3"/>
      <c r="O109" s="3"/>
      <c r="P109" s="3"/>
      <c r="Q109" s="3"/>
      <c r="R109" s="3"/>
      <c r="S109" s="3"/>
      <c r="T109" s="3"/>
      <c r="U109" s="3"/>
      <c r="V109" s="3"/>
      <c r="W109" s="3"/>
      <c r="X109" s="3"/>
      <c r="Y109" s="3"/>
      <c r="Z109" s="3"/>
    </row>
    <row r="110" ht="15.75" customHeight="1" spans="1:26">
      <c r="A110" s="3"/>
      <c r="B110" s="10"/>
      <c r="C110" s="3"/>
      <c r="D110" s="10"/>
      <c r="E110" s="3"/>
      <c r="F110" s="3"/>
      <c r="G110" s="10"/>
      <c r="H110" s="3"/>
      <c r="I110" s="3"/>
      <c r="J110" s="3"/>
      <c r="K110" s="3"/>
      <c r="L110" s="3"/>
      <c r="M110" s="3"/>
      <c r="N110" s="3"/>
      <c r="O110" s="3"/>
      <c r="P110" s="3"/>
      <c r="Q110" s="3"/>
      <c r="R110" s="3"/>
      <c r="S110" s="3"/>
      <c r="T110" s="3"/>
      <c r="U110" s="3"/>
      <c r="V110" s="3"/>
      <c r="W110" s="3"/>
      <c r="X110" s="3"/>
      <c r="Y110" s="3"/>
      <c r="Z110" s="3"/>
    </row>
    <row r="111" ht="15.75" customHeight="1" spans="1:26">
      <c r="A111" s="3"/>
      <c r="B111" s="10"/>
      <c r="C111" s="3"/>
      <c r="D111" s="10"/>
      <c r="E111" s="3"/>
      <c r="F111" s="3"/>
      <c r="G111" s="10"/>
      <c r="H111" s="3"/>
      <c r="I111" s="3"/>
      <c r="J111" s="3"/>
      <c r="K111" s="3"/>
      <c r="L111" s="3"/>
      <c r="M111" s="3"/>
      <c r="N111" s="3"/>
      <c r="O111" s="3"/>
      <c r="P111" s="3"/>
      <c r="Q111" s="3"/>
      <c r="R111" s="3"/>
      <c r="S111" s="3"/>
      <c r="T111" s="3"/>
      <c r="U111" s="3"/>
      <c r="V111" s="3"/>
      <c r="W111" s="3"/>
      <c r="X111" s="3"/>
      <c r="Y111" s="3"/>
      <c r="Z111" s="3"/>
    </row>
    <row r="112" ht="15.75" customHeight="1" spans="1:26">
      <c r="A112" s="3"/>
      <c r="B112" s="10"/>
      <c r="C112" s="3"/>
      <c r="D112" s="10"/>
      <c r="E112" s="3"/>
      <c r="F112" s="3"/>
      <c r="G112" s="10"/>
      <c r="H112" s="3"/>
      <c r="I112" s="3"/>
      <c r="J112" s="3"/>
      <c r="K112" s="3"/>
      <c r="L112" s="3"/>
      <c r="M112" s="3"/>
      <c r="N112" s="3"/>
      <c r="O112" s="3"/>
      <c r="P112" s="3"/>
      <c r="Q112" s="3"/>
      <c r="R112" s="3"/>
      <c r="S112" s="3"/>
      <c r="T112" s="3"/>
      <c r="U112" s="3"/>
      <c r="V112" s="3"/>
      <c r="W112" s="3"/>
      <c r="X112" s="3"/>
      <c r="Y112" s="3"/>
      <c r="Z112" s="3"/>
    </row>
    <row r="113" ht="15.75" customHeight="1" spans="1:26">
      <c r="A113" s="3"/>
      <c r="B113" s="10"/>
      <c r="C113" s="3"/>
      <c r="D113" s="10"/>
      <c r="E113" s="3"/>
      <c r="F113" s="3"/>
      <c r="G113" s="10"/>
      <c r="H113" s="3"/>
      <c r="I113" s="3"/>
      <c r="J113" s="3"/>
      <c r="K113" s="3"/>
      <c r="L113" s="3"/>
      <c r="M113" s="3"/>
      <c r="N113" s="3"/>
      <c r="O113" s="3"/>
      <c r="P113" s="3"/>
      <c r="Q113" s="3"/>
      <c r="R113" s="3"/>
      <c r="S113" s="3"/>
      <c r="T113" s="3"/>
      <c r="U113" s="3"/>
      <c r="V113" s="3"/>
      <c r="W113" s="3"/>
      <c r="X113" s="3"/>
      <c r="Y113" s="3"/>
      <c r="Z113" s="3"/>
    </row>
    <row r="114" ht="15.75" customHeight="1" spans="1:26">
      <c r="A114" s="3"/>
      <c r="B114" s="10"/>
      <c r="C114" s="3"/>
      <c r="D114" s="10"/>
      <c r="E114" s="3"/>
      <c r="F114" s="3"/>
      <c r="G114" s="10"/>
      <c r="H114" s="3"/>
      <c r="I114" s="3"/>
      <c r="J114" s="3"/>
      <c r="K114" s="3"/>
      <c r="L114" s="3"/>
      <c r="M114" s="3"/>
      <c r="N114" s="3"/>
      <c r="O114" s="3"/>
      <c r="P114" s="3"/>
      <c r="Q114" s="3"/>
      <c r="R114" s="3"/>
      <c r="S114" s="3"/>
      <c r="T114" s="3"/>
      <c r="U114" s="3"/>
      <c r="V114" s="3"/>
      <c r="W114" s="3"/>
      <c r="X114" s="3"/>
      <c r="Y114" s="3"/>
      <c r="Z114" s="3"/>
    </row>
    <row r="115" ht="15.75" customHeight="1" spans="1:26">
      <c r="A115" s="3"/>
      <c r="B115" s="10"/>
      <c r="C115" s="3"/>
      <c r="D115" s="10"/>
      <c r="E115" s="3"/>
      <c r="F115" s="3"/>
      <c r="G115" s="10"/>
      <c r="H115" s="3"/>
      <c r="I115" s="3"/>
      <c r="J115" s="3"/>
      <c r="K115" s="3"/>
      <c r="L115" s="3"/>
      <c r="M115" s="3"/>
      <c r="N115" s="3"/>
      <c r="O115" s="3"/>
      <c r="P115" s="3"/>
      <c r="Q115" s="3"/>
      <c r="R115" s="3"/>
      <c r="S115" s="3"/>
      <c r="T115" s="3"/>
      <c r="U115" s="3"/>
      <c r="V115" s="3"/>
      <c r="W115" s="3"/>
      <c r="X115" s="3"/>
      <c r="Y115" s="3"/>
      <c r="Z115" s="3"/>
    </row>
    <row r="116" ht="15.75" customHeight="1" spans="1:26">
      <c r="A116" s="3"/>
      <c r="B116" s="10"/>
      <c r="C116" s="3"/>
      <c r="D116" s="10"/>
      <c r="E116" s="3"/>
      <c r="F116" s="3"/>
      <c r="G116" s="10"/>
      <c r="H116" s="3"/>
      <c r="I116" s="3"/>
      <c r="J116" s="3"/>
      <c r="K116" s="3"/>
      <c r="L116" s="3"/>
      <c r="M116" s="3"/>
      <c r="N116" s="3"/>
      <c r="O116" s="3"/>
      <c r="P116" s="3"/>
      <c r="Q116" s="3"/>
      <c r="R116" s="3"/>
      <c r="S116" s="3"/>
      <c r="T116" s="3"/>
      <c r="U116" s="3"/>
      <c r="V116" s="3"/>
      <c r="W116" s="3"/>
      <c r="X116" s="3"/>
      <c r="Y116" s="3"/>
      <c r="Z116" s="3"/>
    </row>
    <row r="117" ht="15.75" customHeight="1" spans="1:26">
      <c r="A117" s="3"/>
      <c r="B117" s="10"/>
      <c r="C117" s="3"/>
      <c r="D117" s="10"/>
      <c r="E117" s="3"/>
      <c r="F117" s="3"/>
      <c r="G117" s="10"/>
      <c r="H117" s="3"/>
      <c r="I117" s="3"/>
      <c r="J117" s="3"/>
      <c r="K117" s="3"/>
      <c r="L117" s="3"/>
      <c r="M117" s="3"/>
      <c r="N117" s="3"/>
      <c r="O117" s="3"/>
      <c r="P117" s="3"/>
      <c r="Q117" s="3"/>
      <c r="R117" s="3"/>
      <c r="S117" s="3"/>
      <c r="T117" s="3"/>
      <c r="U117" s="3"/>
      <c r="V117" s="3"/>
      <c r="W117" s="3"/>
      <c r="X117" s="3"/>
      <c r="Y117" s="3"/>
      <c r="Z117" s="3"/>
    </row>
    <row r="118" ht="15.75" customHeight="1" spans="1:26">
      <c r="A118" s="3"/>
      <c r="B118" s="10"/>
      <c r="C118" s="3"/>
      <c r="D118" s="10"/>
      <c r="E118" s="3"/>
      <c r="F118" s="3"/>
      <c r="G118" s="10"/>
      <c r="H118" s="3"/>
      <c r="I118" s="3"/>
      <c r="J118" s="3"/>
      <c r="K118" s="3"/>
      <c r="L118" s="3"/>
      <c r="M118" s="3"/>
      <c r="N118" s="3"/>
      <c r="O118" s="3"/>
      <c r="P118" s="3"/>
      <c r="Q118" s="3"/>
      <c r="R118" s="3"/>
      <c r="S118" s="3"/>
      <c r="T118" s="3"/>
      <c r="U118" s="3"/>
      <c r="V118" s="3"/>
      <c r="W118" s="3"/>
      <c r="X118" s="3"/>
      <c r="Y118" s="3"/>
      <c r="Z118" s="3"/>
    </row>
    <row r="119" ht="15.75" customHeight="1" spans="1:26">
      <c r="A119" s="3"/>
      <c r="B119" s="10"/>
      <c r="C119" s="3"/>
      <c r="D119" s="10"/>
      <c r="E119" s="3"/>
      <c r="F119" s="3"/>
      <c r="G119" s="10"/>
      <c r="H119" s="3"/>
      <c r="I119" s="3"/>
      <c r="J119" s="3"/>
      <c r="K119" s="3"/>
      <c r="L119" s="3"/>
      <c r="M119" s="3"/>
      <c r="N119" s="3"/>
      <c r="O119" s="3"/>
      <c r="P119" s="3"/>
      <c r="Q119" s="3"/>
      <c r="R119" s="3"/>
      <c r="S119" s="3"/>
      <c r="T119" s="3"/>
      <c r="U119" s="3"/>
      <c r="V119" s="3"/>
      <c r="W119" s="3"/>
      <c r="X119" s="3"/>
      <c r="Y119" s="3"/>
      <c r="Z119" s="3"/>
    </row>
    <row r="120" ht="15.75" customHeight="1" spans="1:26">
      <c r="A120" s="3"/>
      <c r="B120" s="10"/>
      <c r="C120" s="3"/>
      <c r="D120" s="10"/>
      <c r="E120" s="3"/>
      <c r="F120" s="3"/>
      <c r="G120" s="10"/>
      <c r="H120" s="3"/>
      <c r="I120" s="3"/>
      <c r="J120" s="3"/>
      <c r="K120" s="3"/>
      <c r="L120" s="3"/>
      <c r="M120" s="3"/>
      <c r="N120" s="3"/>
      <c r="O120" s="3"/>
      <c r="P120" s="3"/>
      <c r="Q120" s="3"/>
      <c r="R120" s="3"/>
      <c r="S120" s="3"/>
      <c r="T120" s="3"/>
      <c r="U120" s="3"/>
      <c r="V120" s="3"/>
      <c r="W120" s="3"/>
      <c r="X120" s="3"/>
      <c r="Y120" s="3"/>
      <c r="Z120" s="3"/>
    </row>
    <row r="121" ht="15.75" customHeight="1" spans="1:26">
      <c r="A121" s="3"/>
      <c r="B121" s="10"/>
      <c r="C121" s="3"/>
      <c r="D121" s="10"/>
      <c r="E121" s="3"/>
      <c r="F121" s="3"/>
      <c r="G121" s="10"/>
      <c r="H121" s="3"/>
      <c r="I121" s="3"/>
      <c r="J121" s="3"/>
      <c r="K121" s="3"/>
      <c r="L121" s="3"/>
      <c r="M121" s="3"/>
      <c r="N121" s="3"/>
      <c r="O121" s="3"/>
      <c r="P121" s="3"/>
      <c r="Q121" s="3"/>
      <c r="R121" s="3"/>
      <c r="S121" s="3"/>
      <c r="T121" s="3"/>
      <c r="U121" s="3"/>
      <c r="V121" s="3"/>
      <c r="W121" s="3"/>
      <c r="X121" s="3"/>
      <c r="Y121" s="3"/>
      <c r="Z121" s="3"/>
    </row>
    <row r="122" ht="15.75" customHeight="1" spans="1:26">
      <c r="A122" s="3"/>
      <c r="B122" s="10"/>
      <c r="C122" s="3"/>
      <c r="D122" s="10"/>
      <c r="E122" s="3"/>
      <c r="F122" s="3"/>
      <c r="G122" s="10"/>
      <c r="H122" s="3"/>
      <c r="I122" s="3"/>
      <c r="J122" s="3"/>
      <c r="K122" s="3"/>
      <c r="L122" s="3"/>
      <c r="M122" s="3"/>
      <c r="N122" s="3"/>
      <c r="O122" s="3"/>
      <c r="P122" s="3"/>
      <c r="Q122" s="3"/>
      <c r="R122" s="3"/>
      <c r="S122" s="3"/>
      <c r="T122" s="3"/>
      <c r="U122" s="3"/>
      <c r="V122" s="3"/>
      <c r="W122" s="3"/>
      <c r="X122" s="3"/>
      <c r="Y122" s="3"/>
      <c r="Z122" s="3"/>
    </row>
    <row r="123" ht="15.75" customHeight="1" spans="1:26">
      <c r="A123" s="3"/>
      <c r="B123" s="10"/>
      <c r="C123" s="3"/>
      <c r="D123" s="10"/>
      <c r="E123" s="3"/>
      <c r="F123" s="3"/>
      <c r="G123" s="10"/>
      <c r="H123" s="3"/>
      <c r="I123" s="3"/>
      <c r="J123" s="3"/>
      <c r="K123" s="3"/>
      <c r="L123" s="3"/>
      <c r="M123" s="3"/>
      <c r="N123" s="3"/>
      <c r="O123" s="3"/>
      <c r="P123" s="3"/>
      <c r="Q123" s="3"/>
      <c r="R123" s="3"/>
      <c r="S123" s="3"/>
      <c r="T123" s="3"/>
      <c r="U123" s="3"/>
      <c r="V123" s="3"/>
      <c r="W123" s="3"/>
      <c r="X123" s="3"/>
      <c r="Y123" s="3"/>
      <c r="Z123" s="3"/>
    </row>
    <row r="124" ht="15.75" customHeight="1" spans="1:26">
      <c r="A124" s="3"/>
      <c r="B124" s="10"/>
      <c r="C124" s="3"/>
      <c r="D124" s="10"/>
      <c r="E124" s="3"/>
      <c r="F124" s="3"/>
      <c r="G124" s="10"/>
      <c r="H124" s="3"/>
      <c r="I124" s="3"/>
      <c r="J124" s="3"/>
      <c r="K124" s="3"/>
      <c r="L124" s="3"/>
      <c r="M124" s="3"/>
      <c r="N124" s="3"/>
      <c r="O124" s="3"/>
      <c r="P124" s="3"/>
      <c r="Q124" s="3"/>
      <c r="R124" s="3"/>
      <c r="S124" s="3"/>
      <c r="T124" s="3"/>
      <c r="U124" s="3"/>
      <c r="V124" s="3"/>
      <c r="W124" s="3"/>
      <c r="X124" s="3"/>
      <c r="Y124" s="3"/>
      <c r="Z124" s="3"/>
    </row>
    <row r="125" ht="15.75" customHeight="1" spans="1:26">
      <c r="A125" s="3"/>
      <c r="B125" s="10"/>
      <c r="C125" s="3"/>
      <c r="D125" s="10"/>
      <c r="E125" s="3"/>
      <c r="F125" s="3"/>
      <c r="G125" s="10"/>
      <c r="H125" s="3"/>
      <c r="I125" s="3"/>
      <c r="J125" s="3"/>
      <c r="K125" s="3"/>
      <c r="L125" s="3"/>
      <c r="M125" s="3"/>
      <c r="N125" s="3"/>
      <c r="O125" s="3"/>
      <c r="P125" s="3"/>
      <c r="Q125" s="3"/>
      <c r="R125" s="3"/>
      <c r="S125" s="3"/>
      <c r="T125" s="3"/>
      <c r="U125" s="3"/>
      <c r="V125" s="3"/>
      <c r="W125" s="3"/>
      <c r="X125" s="3"/>
      <c r="Y125" s="3"/>
      <c r="Z125" s="3"/>
    </row>
    <row r="126" ht="15.75" customHeight="1" spans="1:26">
      <c r="A126" s="3"/>
      <c r="B126" s="10"/>
      <c r="C126" s="3"/>
      <c r="D126" s="10"/>
      <c r="E126" s="3"/>
      <c r="F126" s="3"/>
      <c r="G126" s="10"/>
      <c r="H126" s="3"/>
      <c r="I126" s="3"/>
      <c r="J126" s="3"/>
      <c r="K126" s="3"/>
      <c r="L126" s="3"/>
      <c r="M126" s="3"/>
      <c r="N126" s="3"/>
      <c r="O126" s="3"/>
      <c r="P126" s="3"/>
      <c r="Q126" s="3"/>
      <c r="R126" s="3"/>
      <c r="S126" s="3"/>
      <c r="T126" s="3"/>
      <c r="U126" s="3"/>
      <c r="V126" s="3"/>
      <c r="W126" s="3"/>
      <c r="X126" s="3"/>
      <c r="Y126" s="3"/>
      <c r="Z126" s="3"/>
    </row>
    <row r="127" ht="15.75" customHeight="1" spans="1:26">
      <c r="A127" s="3"/>
      <c r="B127" s="10"/>
      <c r="C127" s="3"/>
      <c r="D127" s="10"/>
      <c r="E127" s="3"/>
      <c r="F127" s="3"/>
      <c r="G127" s="10"/>
      <c r="H127" s="3"/>
      <c r="I127" s="3"/>
      <c r="J127" s="3"/>
      <c r="K127" s="3"/>
      <c r="L127" s="3"/>
      <c r="M127" s="3"/>
      <c r="N127" s="3"/>
      <c r="O127" s="3"/>
      <c r="P127" s="3"/>
      <c r="Q127" s="3"/>
      <c r="R127" s="3"/>
      <c r="S127" s="3"/>
      <c r="T127" s="3"/>
      <c r="U127" s="3"/>
      <c r="V127" s="3"/>
      <c r="W127" s="3"/>
      <c r="X127" s="3"/>
      <c r="Y127" s="3"/>
      <c r="Z127" s="3"/>
    </row>
    <row r="128" ht="15.75" customHeight="1" spans="1:26">
      <c r="A128" s="3"/>
      <c r="B128" s="10"/>
      <c r="C128" s="3"/>
      <c r="D128" s="10"/>
      <c r="E128" s="3"/>
      <c r="F128" s="3"/>
      <c r="G128" s="10"/>
      <c r="H128" s="3"/>
      <c r="I128" s="3"/>
      <c r="J128" s="3"/>
      <c r="K128" s="3"/>
      <c r="L128" s="3"/>
      <c r="M128" s="3"/>
      <c r="N128" s="3"/>
      <c r="O128" s="3"/>
      <c r="P128" s="3"/>
      <c r="Q128" s="3"/>
      <c r="R128" s="3"/>
      <c r="S128" s="3"/>
      <c r="T128" s="3"/>
      <c r="U128" s="3"/>
      <c r="V128" s="3"/>
      <c r="W128" s="3"/>
      <c r="X128" s="3"/>
      <c r="Y128" s="3"/>
      <c r="Z128" s="3"/>
    </row>
    <row r="129" ht="15.75" customHeight="1" spans="1:26">
      <c r="A129" s="3"/>
      <c r="B129" s="10"/>
      <c r="C129" s="3"/>
      <c r="D129" s="10"/>
      <c r="E129" s="3"/>
      <c r="F129" s="3"/>
      <c r="G129" s="10"/>
      <c r="H129" s="3"/>
      <c r="I129" s="3"/>
      <c r="J129" s="3"/>
      <c r="K129" s="3"/>
      <c r="L129" s="3"/>
      <c r="M129" s="3"/>
      <c r="N129" s="3"/>
      <c r="O129" s="3"/>
      <c r="P129" s="3"/>
      <c r="Q129" s="3"/>
      <c r="R129" s="3"/>
      <c r="S129" s="3"/>
      <c r="T129" s="3"/>
      <c r="U129" s="3"/>
      <c r="V129" s="3"/>
      <c r="W129" s="3"/>
      <c r="X129" s="3"/>
      <c r="Y129" s="3"/>
      <c r="Z129" s="3"/>
    </row>
    <row r="130" ht="15.75" customHeight="1" spans="1:26">
      <c r="A130" s="3"/>
      <c r="B130" s="10"/>
      <c r="C130" s="3"/>
      <c r="D130" s="10"/>
      <c r="E130" s="3"/>
      <c r="F130" s="3"/>
      <c r="G130" s="10"/>
      <c r="H130" s="3"/>
      <c r="I130" s="3"/>
      <c r="J130" s="3"/>
      <c r="K130" s="3"/>
      <c r="L130" s="3"/>
      <c r="M130" s="3"/>
      <c r="N130" s="3"/>
      <c r="O130" s="3"/>
      <c r="P130" s="3"/>
      <c r="Q130" s="3"/>
      <c r="R130" s="3"/>
      <c r="S130" s="3"/>
      <c r="T130" s="3"/>
      <c r="U130" s="3"/>
      <c r="V130" s="3"/>
      <c r="W130" s="3"/>
      <c r="X130" s="3"/>
      <c r="Y130" s="3"/>
      <c r="Z130" s="3"/>
    </row>
    <row r="131" ht="15.75" customHeight="1" spans="1:26">
      <c r="A131" s="3"/>
      <c r="B131" s="10"/>
      <c r="C131" s="3"/>
      <c r="D131" s="10"/>
      <c r="E131" s="3"/>
      <c r="F131" s="3"/>
      <c r="G131" s="10"/>
      <c r="H131" s="3"/>
      <c r="I131" s="3"/>
      <c r="J131" s="3"/>
      <c r="K131" s="3"/>
      <c r="L131" s="3"/>
      <c r="M131" s="3"/>
      <c r="N131" s="3"/>
      <c r="O131" s="3"/>
      <c r="P131" s="3"/>
      <c r="Q131" s="3"/>
      <c r="R131" s="3"/>
      <c r="S131" s="3"/>
      <c r="T131" s="3"/>
      <c r="U131" s="3"/>
      <c r="V131" s="3"/>
      <c r="W131" s="3"/>
      <c r="X131" s="3"/>
      <c r="Y131" s="3"/>
      <c r="Z131" s="3"/>
    </row>
    <row r="132" ht="15.75" customHeight="1" spans="1:26">
      <c r="A132" s="3"/>
      <c r="B132" s="10"/>
      <c r="C132" s="3"/>
      <c r="D132" s="10"/>
      <c r="E132" s="3"/>
      <c r="F132" s="3"/>
      <c r="G132" s="10"/>
      <c r="H132" s="3"/>
      <c r="I132" s="3"/>
      <c r="J132" s="3"/>
      <c r="K132" s="3"/>
      <c r="L132" s="3"/>
      <c r="M132" s="3"/>
      <c r="N132" s="3"/>
      <c r="O132" s="3"/>
      <c r="P132" s="3"/>
      <c r="Q132" s="3"/>
      <c r="R132" s="3"/>
      <c r="S132" s="3"/>
      <c r="T132" s="3"/>
      <c r="U132" s="3"/>
      <c r="V132" s="3"/>
      <c r="W132" s="3"/>
      <c r="X132" s="3"/>
      <c r="Y132" s="3"/>
      <c r="Z132" s="3"/>
    </row>
    <row r="133" ht="15.75" customHeight="1" spans="1:26">
      <c r="A133" s="3"/>
      <c r="B133" s="10"/>
      <c r="C133" s="3"/>
      <c r="D133" s="10"/>
      <c r="E133" s="3"/>
      <c r="F133" s="3"/>
      <c r="G133" s="10"/>
      <c r="H133" s="3"/>
      <c r="I133" s="3"/>
      <c r="J133" s="3"/>
      <c r="K133" s="3"/>
      <c r="L133" s="3"/>
      <c r="M133" s="3"/>
      <c r="N133" s="3"/>
      <c r="O133" s="3"/>
      <c r="P133" s="3"/>
      <c r="Q133" s="3"/>
      <c r="R133" s="3"/>
      <c r="S133" s="3"/>
      <c r="T133" s="3"/>
      <c r="U133" s="3"/>
      <c r="V133" s="3"/>
      <c r="W133" s="3"/>
      <c r="X133" s="3"/>
      <c r="Y133" s="3"/>
      <c r="Z133" s="3"/>
    </row>
    <row r="134" ht="15.75" customHeight="1" spans="1:26">
      <c r="A134" s="3"/>
      <c r="B134" s="10"/>
      <c r="C134" s="3"/>
      <c r="D134" s="10"/>
      <c r="E134" s="3"/>
      <c r="F134" s="3"/>
      <c r="G134" s="10"/>
      <c r="H134" s="3"/>
      <c r="I134" s="3"/>
      <c r="J134" s="3"/>
      <c r="K134" s="3"/>
      <c r="L134" s="3"/>
      <c r="M134" s="3"/>
      <c r="N134" s="3"/>
      <c r="O134" s="3"/>
      <c r="P134" s="3"/>
      <c r="Q134" s="3"/>
      <c r="R134" s="3"/>
      <c r="S134" s="3"/>
      <c r="T134" s="3"/>
      <c r="U134" s="3"/>
      <c r="V134" s="3"/>
      <c r="W134" s="3"/>
      <c r="X134" s="3"/>
      <c r="Y134" s="3"/>
      <c r="Z134" s="3"/>
    </row>
    <row r="135" ht="15.75" customHeight="1" spans="1:26">
      <c r="A135" s="3"/>
      <c r="B135" s="10"/>
      <c r="C135" s="3"/>
      <c r="D135" s="10"/>
      <c r="E135" s="3"/>
      <c r="F135" s="3"/>
      <c r="G135" s="10"/>
      <c r="H135" s="3"/>
      <c r="I135" s="3"/>
      <c r="J135" s="3"/>
      <c r="K135" s="3"/>
      <c r="L135" s="3"/>
      <c r="M135" s="3"/>
      <c r="N135" s="3"/>
      <c r="O135" s="3"/>
      <c r="P135" s="3"/>
      <c r="Q135" s="3"/>
      <c r="R135" s="3"/>
      <c r="S135" s="3"/>
      <c r="T135" s="3"/>
      <c r="U135" s="3"/>
      <c r="V135" s="3"/>
      <c r="W135" s="3"/>
      <c r="X135" s="3"/>
      <c r="Y135" s="3"/>
      <c r="Z135" s="3"/>
    </row>
    <row r="136" ht="15.75" customHeight="1" spans="1:26">
      <c r="A136" s="3"/>
      <c r="B136" s="10"/>
      <c r="C136" s="3"/>
      <c r="D136" s="10"/>
      <c r="E136" s="3"/>
      <c r="F136" s="3"/>
      <c r="G136" s="10"/>
      <c r="H136" s="3"/>
      <c r="I136" s="3"/>
      <c r="J136" s="3"/>
      <c r="K136" s="3"/>
      <c r="L136" s="3"/>
      <c r="M136" s="3"/>
      <c r="N136" s="3"/>
      <c r="O136" s="3"/>
      <c r="P136" s="3"/>
      <c r="Q136" s="3"/>
      <c r="R136" s="3"/>
      <c r="S136" s="3"/>
      <c r="T136" s="3"/>
      <c r="U136" s="3"/>
      <c r="V136" s="3"/>
      <c r="W136" s="3"/>
      <c r="X136" s="3"/>
      <c r="Y136" s="3"/>
      <c r="Z136" s="3"/>
    </row>
    <row r="137" ht="15.75" customHeight="1" spans="1:26">
      <c r="A137" s="3"/>
      <c r="B137" s="10"/>
      <c r="C137" s="3"/>
      <c r="D137" s="10"/>
      <c r="E137" s="3"/>
      <c r="F137" s="3"/>
      <c r="G137" s="10"/>
      <c r="H137" s="3"/>
      <c r="I137" s="3"/>
      <c r="J137" s="3"/>
      <c r="K137" s="3"/>
      <c r="L137" s="3"/>
      <c r="M137" s="3"/>
      <c r="N137" s="3"/>
      <c r="O137" s="3"/>
      <c r="P137" s="3"/>
      <c r="Q137" s="3"/>
      <c r="R137" s="3"/>
      <c r="S137" s="3"/>
      <c r="T137" s="3"/>
      <c r="U137" s="3"/>
      <c r="V137" s="3"/>
      <c r="W137" s="3"/>
      <c r="X137" s="3"/>
      <c r="Y137" s="3"/>
      <c r="Z137" s="3"/>
    </row>
    <row r="138" ht="15.75" customHeight="1" spans="1:26">
      <c r="A138" s="3"/>
      <c r="B138" s="10"/>
      <c r="C138" s="3"/>
      <c r="D138" s="10"/>
      <c r="E138" s="3"/>
      <c r="F138" s="3"/>
      <c r="G138" s="10"/>
      <c r="H138" s="3"/>
      <c r="I138" s="3"/>
      <c r="J138" s="3"/>
      <c r="K138" s="3"/>
      <c r="L138" s="3"/>
      <c r="M138" s="3"/>
      <c r="N138" s="3"/>
      <c r="O138" s="3"/>
      <c r="P138" s="3"/>
      <c r="Q138" s="3"/>
      <c r="R138" s="3"/>
      <c r="S138" s="3"/>
      <c r="T138" s="3"/>
      <c r="U138" s="3"/>
      <c r="V138" s="3"/>
      <c r="W138" s="3"/>
      <c r="X138" s="3"/>
      <c r="Y138" s="3"/>
      <c r="Z138" s="3"/>
    </row>
    <row r="139" ht="15.75" customHeight="1" spans="1:26">
      <c r="A139" s="3"/>
      <c r="B139" s="10"/>
      <c r="C139" s="3"/>
      <c r="D139" s="10"/>
      <c r="E139" s="3"/>
      <c r="F139" s="3"/>
      <c r="G139" s="10"/>
      <c r="H139" s="3"/>
      <c r="I139" s="3"/>
      <c r="J139" s="3"/>
      <c r="K139" s="3"/>
      <c r="L139" s="3"/>
      <c r="M139" s="3"/>
      <c r="N139" s="3"/>
      <c r="O139" s="3"/>
      <c r="P139" s="3"/>
      <c r="Q139" s="3"/>
      <c r="R139" s="3"/>
      <c r="S139" s="3"/>
      <c r="T139" s="3"/>
      <c r="U139" s="3"/>
      <c r="V139" s="3"/>
      <c r="W139" s="3"/>
      <c r="X139" s="3"/>
      <c r="Y139" s="3"/>
      <c r="Z139" s="3"/>
    </row>
    <row r="140" ht="15.75" customHeight="1" spans="1:26">
      <c r="A140" s="3"/>
      <c r="B140" s="10"/>
      <c r="C140" s="3"/>
      <c r="D140" s="10"/>
      <c r="E140" s="3"/>
      <c r="F140" s="3"/>
      <c r="G140" s="10"/>
      <c r="H140" s="3"/>
      <c r="I140" s="3"/>
      <c r="J140" s="3"/>
      <c r="K140" s="3"/>
      <c r="L140" s="3"/>
      <c r="M140" s="3"/>
      <c r="N140" s="3"/>
      <c r="O140" s="3"/>
      <c r="P140" s="3"/>
      <c r="Q140" s="3"/>
      <c r="R140" s="3"/>
      <c r="S140" s="3"/>
      <c r="T140" s="3"/>
      <c r="U140" s="3"/>
      <c r="V140" s="3"/>
      <c r="W140" s="3"/>
      <c r="X140" s="3"/>
      <c r="Y140" s="3"/>
      <c r="Z140" s="3"/>
    </row>
    <row r="141" ht="15.75" customHeight="1" spans="1:26">
      <c r="A141" s="3"/>
      <c r="B141" s="10"/>
      <c r="C141" s="3"/>
      <c r="D141" s="10"/>
      <c r="E141" s="3"/>
      <c r="F141" s="3"/>
      <c r="G141" s="10"/>
      <c r="H141" s="3"/>
      <c r="I141" s="3"/>
      <c r="J141" s="3"/>
      <c r="K141" s="3"/>
      <c r="L141" s="3"/>
      <c r="M141" s="3"/>
      <c r="N141" s="3"/>
      <c r="O141" s="3"/>
      <c r="P141" s="3"/>
      <c r="Q141" s="3"/>
      <c r="R141" s="3"/>
      <c r="S141" s="3"/>
      <c r="T141" s="3"/>
      <c r="U141" s="3"/>
      <c r="V141" s="3"/>
      <c r="W141" s="3"/>
      <c r="X141" s="3"/>
      <c r="Y141" s="3"/>
      <c r="Z141" s="3"/>
    </row>
    <row r="142" ht="15.75" customHeight="1" spans="1:26">
      <c r="A142" s="3"/>
      <c r="B142" s="10"/>
      <c r="C142" s="3"/>
      <c r="D142" s="10"/>
      <c r="E142" s="3"/>
      <c r="F142" s="3"/>
      <c r="G142" s="10"/>
      <c r="H142" s="3"/>
      <c r="I142" s="3"/>
      <c r="J142" s="3"/>
      <c r="K142" s="3"/>
      <c r="L142" s="3"/>
      <c r="M142" s="3"/>
      <c r="N142" s="3"/>
      <c r="O142" s="3"/>
      <c r="P142" s="3"/>
      <c r="Q142" s="3"/>
      <c r="R142" s="3"/>
      <c r="S142" s="3"/>
      <c r="T142" s="3"/>
      <c r="U142" s="3"/>
      <c r="V142" s="3"/>
      <c r="W142" s="3"/>
      <c r="X142" s="3"/>
      <c r="Y142" s="3"/>
      <c r="Z142" s="3"/>
    </row>
    <row r="143" ht="15.75" customHeight="1" spans="1:26">
      <c r="A143" s="3"/>
      <c r="B143" s="10"/>
      <c r="C143" s="3"/>
      <c r="D143" s="10"/>
      <c r="E143" s="3"/>
      <c r="F143" s="3"/>
      <c r="G143" s="10"/>
      <c r="H143" s="3"/>
      <c r="I143" s="3"/>
      <c r="J143" s="3"/>
      <c r="K143" s="3"/>
      <c r="L143" s="3"/>
      <c r="M143" s="3"/>
      <c r="N143" s="3"/>
      <c r="O143" s="3"/>
      <c r="P143" s="3"/>
      <c r="Q143" s="3"/>
      <c r="R143" s="3"/>
      <c r="S143" s="3"/>
      <c r="T143" s="3"/>
      <c r="U143" s="3"/>
      <c r="V143" s="3"/>
      <c r="W143" s="3"/>
      <c r="X143" s="3"/>
      <c r="Y143" s="3"/>
      <c r="Z143" s="3"/>
    </row>
    <row r="144" ht="15.75" customHeight="1" spans="1:26">
      <c r="A144" s="3"/>
      <c r="B144" s="10"/>
      <c r="C144" s="3"/>
      <c r="D144" s="10"/>
      <c r="E144" s="3"/>
      <c r="F144" s="3"/>
      <c r="G144" s="10"/>
      <c r="H144" s="3"/>
      <c r="I144" s="3"/>
      <c r="J144" s="3"/>
      <c r="K144" s="3"/>
      <c r="L144" s="3"/>
      <c r="M144" s="3"/>
      <c r="N144" s="3"/>
      <c r="O144" s="3"/>
      <c r="P144" s="3"/>
      <c r="Q144" s="3"/>
      <c r="R144" s="3"/>
      <c r="S144" s="3"/>
      <c r="T144" s="3"/>
      <c r="U144" s="3"/>
      <c r="V144" s="3"/>
      <c r="W144" s="3"/>
      <c r="X144" s="3"/>
      <c r="Y144" s="3"/>
      <c r="Z144" s="3"/>
    </row>
    <row r="145" ht="15.75" customHeight="1" spans="1:26">
      <c r="A145" s="3"/>
      <c r="B145" s="10"/>
      <c r="C145" s="3"/>
      <c r="D145" s="10"/>
      <c r="E145" s="3"/>
      <c r="F145" s="3"/>
      <c r="G145" s="10"/>
      <c r="H145" s="3"/>
      <c r="I145" s="3"/>
      <c r="J145" s="3"/>
      <c r="K145" s="3"/>
      <c r="L145" s="3"/>
      <c r="M145" s="3"/>
      <c r="N145" s="3"/>
      <c r="O145" s="3"/>
      <c r="P145" s="3"/>
      <c r="Q145" s="3"/>
      <c r="R145" s="3"/>
      <c r="S145" s="3"/>
      <c r="T145" s="3"/>
      <c r="U145" s="3"/>
      <c r="V145" s="3"/>
      <c r="W145" s="3"/>
      <c r="X145" s="3"/>
      <c r="Y145" s="3"/>
      <c r="Z145" s="3"/>
    </row>
    <row r="146" ht="15.75" customHeight="1" spans="1:26">
      <c r="A146" s="3"/>
      <c r="B146" s="10"/>
      <c r="C146" s="3"/>
      <c r="D146" s="10"/>
      <c r="E146" s="3"/>
      <c r="F146" s="3"/>
      <c r="G146" s="10"/>
      <c r="H146" s="3"/>
      <c r="I146" s="3"/>
      <c r="J146" s="3"/>
      <c r="K146" s="3"/>
      <c r="L146" s="3"/>
      <c r="M146" s="3"/>
      <c r="N146" s="3"/>
      <c r="O146" s="3"/>
      <c r="P146" s="3"/>
      <c r="Q146" s="3"/>
      <c r="R146" s="3"/>
      <c r="S146" s="3"/>
      <c r="T146" s="3"/>
      <c r="U146" s="3"/>
      <c r="V146" s="3"/>
      <c r="W146" s="3"/>
      <c r="X146" s="3"/>
      <c r="Y146" s="3"/>
      <c r="Z146" s="3"/>
    </row>
    <row r="147" ht="15.75" customHeight="1" spans="1:26">
      <c r="A147" s="3"/>
      <c r="B147" s="10"/>
      <c r="C147" s="3"/>
      <c r="D147" s="10"/>
      <c r="E147" s="3"/>
      <c r="F147" s="3"/>
      <c r="G147" s="10"/>
      <c r="H147" s="3"/>
      <c r="I147" s="3"/>
      <c r="J147" s="3"/>
      <c r="K147" s="3"/>
      <c r="L147" s="3"/>
      <c r="M147" s="3"/>
      <c r="N147" s="3"/>
      <c r="O147" s="3"/>
      <c r="P147" s="3"/>
      <c r="Q147" s="3"/>
      <c r="R147" s="3"/>
      <c r="S147" s="3"/>
      <c r="T147" s="3"/>
      <c r="U147" s="3"/>
      <c r="V147" s="3"/>
      <c r="W147" s="3"/>
      <c r="X147" s="3"/>
      <c r="Y147" s="3"/>
      <c r="Z147" s="3"/>
    </row>
    <row r="148" ht="15.75" customHeight="1" spans="1:26">
      <c r="A148" s="3"/>
      <c r="B148" s="10"/>
      <c r="C148" s="3"/>
      <c r="D148" s="10"/>
      <c r="E148" s="3"/>
      <c r="F148" s="3"/>
      <c r="G148" s="10"/>
      <c r="H148" s="3"/>
      <c r="I148" s="3"/>
      <c r="J148" s="3"/>
      <c r="K148" s="3"/>
      <c r="L148" s="3"/>
      <c r="M148" s="3"/>
      <c r="N148" s="3"/>
      <c r="O148" s="3"/>
      <c r="P148" s="3"/>
      <c r="Q148" s="3"/>
      <c r="R148" s="3"/>
      <c r="S148" s="3"/>
      <c r="T148" s="3"/>
      <c r="U148" s="3"/>
      <c r="V148" s="3"/>
      <c r="W148" s="3"/>
      <c r="X148" s="3"/>
      <c r="Y148" s="3"/>
      <c r="Z148" s="3"/>
    </row>
    <row r="149" ht="15.75" customHeight="1" spans="1:26">
      <c r="A149" s="3"/>
      <c r="B149" s="10"/>
      <c r="C149" s="3"/>
      <c r="D149" s="10"/>
      <c r="E149" s="3"/>
      <c r="F149" s="3"/>
      <c r="G149" s="10"/>
      <c r="H149" s="3"/>
      <c r="I149" s="3"/>
      <c r="J149" s="3"/>
      <c r="K149" s="3"/>
      <c r="L149" s="3"/>
      <c r="M149" s="3"/>
      <c r="N149" s="3"/>
      <c r="O149" s="3"/>
      <c r="P149" s="3"/>
      <c r="Q149" s="3"/>
      <c r="R149" s="3"/>
      <c r="S149" s="3"/>
      <c r="T149" s="3"/>
      <c r="U149" s="3"/>
      <c r="V149" s="3"/>
      <c r="W149" s="3"/>
      <c r="X149" s="3"/>
      <c r="Y149" s="3"/>
      <c r="Z149" s="3"/>
    </row>
    <row r="150" ht="15.75" customHeight="1" spans="1:26">
      <c r="A150" s="3"/>
      <c r="B150" s="10"/>
      <c r="C150" s="3"/>
      <c r="D150" s="10"/>
      <c r="E150" s="3"/>
      <c r="F150" s="3"/>
      <c r="G150" s="10"/>
      <c r="H150" s="3"/>
      <c r="I150" s="3"/>
      <c r="J150" s="3"/>
      <c r="K150" s="3"/>
      <c r="L150" s="3"/>
      <c r="M150" s="3"/>
      <c r="N150" s="3"/>
      <c r="O150" s="3"/>
      <c r="P150" s="3"/>
      <c r="Q150" s="3"/>
      <c r="R150" s="3"/>
      <c r="S150" s="3"/>
      <c r="T150" s="3"/>
      <c r="U150" s="3"/>
      <c r="V150" s="3"/>
      <c r="W150" s="3"/>
      <c r="X150" s="3"/>
      <c r="Y150" s="3"/>
      <c r="Z150" s="3"/>
    </row>
    <row r="151" ht="15.75" customHeight="1" spans="1:26">
      <c r="A151" s="3"/>
      <c r="B151" s="10"/>
      <c r="C151" s="3"/>
      <c r="D151" s="10"/>
      <c r="E151" s="3"/>
      <c r="F151" s="3"/>
      <c r="G151" s="10"/>
      <c r="H151" s="3"/>
      <c r="I151" s="3"/>
      <c r="J151" s="3"/>
      <c r="K151" s="3"/>
      <c r="L151" s="3"/>
      <c r="M151" s="3"/>
      <c r="N151" s="3"/>
      <c r="O151" s="3"/>
      <c r="P151" s="3"/>
      <c r="Q151" s="3"/>
      <c r="R151" s="3"/>
      <c r="S151" s="3"/>
      <c r="T151" s="3"/>
      <c r="U151" s="3"/>
      <c r="V151" s="3"/>
      <c r="W151" s="3"/>
      <c r="X151" s="3"/>
      <c r="Y151" s="3"/>
      <c r="Z151" s="3"/>
    </row>
    <row r="152" ht="15.75" customHeight="1" spans="1:26">
      <c r="A152" s="3"/>
      <c r="B152" s="10"/>
      <c r="C152" s="3"/>
      <c r="D152" s="10"/>
      <c r="E152" s="3"/>
      <c r="F152" s="3"/>
      <c r="G152" s="10"/>
      <c r="H152" s="3"/>
      <c r="I152" s="3"/>
      <c r="J152" s="3"/>
      <c r="K152" s="3"/>
      <c r="L152" s="3"/>
      <c r="M152" s="3"/>
      <c r="N152" s="3"/>
      <c r="O152" s="3"/>
      <c r="P152" s="3"/>
      <c r="Q152" s="3"/>
      <c r="R152" s="3"/>
      <c r="S152" s="3"/>
      <c r="T152" s="3"/>
      <c r="U152" s="3"/>
      <c r="V152" s="3"/>
      <c r="W152" s="3"/>
      <c r="X152" s="3"/>
      <c r="Y152" s="3"/>
      <c r="Z152" s="3"/>
    </row>
    <row r="153" ht="15.75" customHeight="1" spans="1:26">
      <c r="A153" s="3"/>
      <c r="B153" s="10"/>
      <c r="C153" s="3"/>
      <c r="D153" s="10"/>
      <c r="E153" s="3"/>
      <c r="F153" s="3"/>
      <c r="G153" s="10"/>
      <c r="H153" s="3"/>
      <c r="I153" s="3"/>
      <c r="J153" s="3"/>
      <c r="K153" s="3"/>
      <c r="L153" s="3"/>
      <c r="M153" s="3"/>
      <c r="N153" s="3"/>
      <c r="O153" s="3"/>
      <c r="P153" s="3"/>
      <c r="Q153" s="3"/>
      <c r="R153" s="3"/>
      <c r="S153" s="3"/>
      <c r="T153" s="3"/>
      <c r="U153" s="3"/>
      <c r="V153" s="3"/>
      <c r="W153" s="3"/>
      <c r="X153" s="3"/>
      <c r="Y153" s="3"/>
      <c r="Z153" s="3"/>
    </row>
    <row r="154" ht="15.75" customHeight="1" spans="1:26">
      <c r="A154" s="3"/>
      <c r="B154" s="10"/>
      <c r="C154" s="3"/>
      <c r="D154" s="10"/>
      <c r="E154" s="3"/>
      <c r="F154" s="3"/>
      <c r="G154" s="10"/>
      <c r="H154" s="3"/>
      <c r="I154" s="3"/>
      <c r="J154" s="3"/>
      <c r="K154" s="3"/>
      <c r="L154" s="3"/>
      <c r="M154" s="3"/>
      <c r="N154" s="3"/>
      <c r="O154" s="3"/>
      <c r="P154" s="3"/>
      <c r="Q154" s="3"/>
      <c r="R154" s="3"/>
      <c r="S154" s="3"/>
      <c r="T154" s="3"/>
      <c r="U154" s="3"/>
      <c r="V154" s="3"/>
      <c r="W154" s="3"/>
      <c r="X154" s="3"/>
      <c r="Y154" s="3"/>
      <c r="Z154" s="3"/>
    </row>
    <row r="155" ht="15.75" customHeight="1" spans="1:26">
      <c r="A155" s="3"/>
      <c r="B155" s="10"/>
      <c r="C155" s="3"/>
      <c r="D155" s="10"/>
      <c r="E155" s="3"/>
      <c r="F155" s="3"/>
      <c r="G155" s="10"/>
      <c r="H155" s="3"/>
      <c r="I155" s="3"/>
      <c r="J155" s="3"/>
      <c r="K155" s="3"/>
      <c r="L155" s="3"/>
      <c r="M155" s="3"/>
      <c r="N155" s="3"/>
      <c r="O155" s="3"/>
      <c r="P155" s="3"/>
      <c r="Q155" s="3"/>
      <c r="R155" s="3"/>
      <c r="S155" s="3"/>
      <c r="T155" s="3"/>
      <c r="U155" s="3"/>
      <c r="V155" s="3"/>
      <c r="W155" s="3"/>
      <c r="X155" s="3"/>
      <c r="Y155" s="3"/>
      <c r="Z155" s="3"/>
    </row>
    <row r="156" ht="15.75" customHeight="1" spans="1:26">
      <c r="A156" s="3"/>
      <c r="B156" s="10"/>
      <c r="C156" s="3"/>
      <c r="D156" s="10"/>
      <c r="E156" s="3"/>
      <c r="F156" s="3"/>
      <c r="G156" s="10"/>
      <c r="H156" s="3"/>
      <c r="I156" s="3"/>
      <c r="J156" s="3"/>
      <c r="K156" s="3"/>
      <c r="L156" s="3"/>
      <c r="M156" s="3"/>
      <c r="N156" s="3"/>
      <c r="O156" s="3"/>
      <c r="P156" s="3"/>
      <c r="Q156" s="3"/>
      <c r="R156" s="3"/>
      <c r="S156" s="3"/>
      <c r="T156" s="3"/>
      <c r="U156" s="3"/>
      <c r="V156" s="3"/>
      <c r="W156" s="3"/>
      <c r="X156" s="3"/>
      <c r="Y156" s="3"/>
      <c r="Z156" s="3"/>
    </row>
    <row r="157" ht="15.75" customHeight="1" spans="1:26">
      <c r="A157" s="3"/>
      <c r="B157" s="10"/>
      <c r="C157" s="3"/>
      <c r="D157" s="10"/>
      <c r="E157" s="3"/>
      <c r="F157" s="3"/>
      <c r="G157" s="10"/>
      <c r="H157" s="3"/>
      <c r="I157" s="3"/>
      <c r="J157" s="3"/>
      <c r="K157" s="3"/>
      <c r="L157" s="3"/>
      <c r="M157" s="3"/>
      <c r="N157" s="3"/>
      <c r="O157" s="3"/>
      <c r="P157" s="3"/>
      <c r="Q157" s="3"/>
      <c r="R157" s="3"/>
      <c r="S157" s="3"/>
      <c r="T157" s="3"/>
      <c r="U157" s="3"/>
      <c r="V157" s="3"/>
      <c r="W157" s="3"/>
      <c r="X157" s="3"/>
      <c r="Y157" s="3"/>
      <c r="Z157" s="3"/>
    </row>
    <row r="158" ht="15.75" customHeight="1" spans="1:26">
      <c r="A158" s="3"/>
      <c r="B158" s="10"/>
      <c r="C158" s="3"/>
      <c r="D158" s="10"/>
      <c r="E158" s="3"/>
      <c r="F158" s="3"/>
      <c r="G158" s="10"/>
      <c r="H158" s="3"/>
      <c r="I158" s="3"/>
      <c r="J158" s="3"/>
      <c r="K158" s="3"/>
      <c r="L158" s="3"/>
      <c r="M158" s="3"/>
      <c r="N158" s="3"/>
      <c r="O158" s="3"/>
      <c r="P158" s="3"/>
      <c r="Q158" s="3"/>
      <c r="R158" s="3"/>
      <c r="S158" s="3"/>
      <c r="T158" s="3"/>
      <c r="U158" s="3"/>
      <c r="V158" s="3"/>
      <c r="W158" s="3"/>
      <c r="X158" s="3"/>
      <c r="Y158" s="3"/>
      <c r="Z158" s="3"/>
    </row>
    <row r="159" ht="15.75" customHeight="1" spans="1:26">
      <c r="A159" s="3"/>
      <c r="B159" s="10"/>
      <c r="C159" s="3"/>
      <c r="D159" s="10"/>
      <c r="E159" s="3"/>
      <c r="F159" s="3"/>
      <c r="G159" s="10"/>
      <c r="H159" s="3"/>
      <c r="I159" s="3"/>
      <c r="J159" s="3"/>
      <c r="K159" s="3"/>
      <c r="L159" s="3"/>
      <c r="M159" s="3"/>
      <c r="N159" s="3"/>
      <c r="O159" s="3"/>
      <c r="P159" s="3"/>
      <c r="Q159" s="3"/>
      <c r="R159" s="3"/>
      <c r="S159" s="3"/>
      <c r="T159" s="3"/>
      <c r="U159" s="3"/>
      <c r="V159" s="3"/>
      <c r="W159" s="3"/>
      <c r="X159" s="3"/>
      <c r="Y159" s="3"/>
      <c r="Z159" s="3"/>
    </row>
    <row r="160" ht="15.75" customHeight="1" spans="1:26">
      <c r="A160" s="3"/>
      <c r="B160" s="10"/>
      <c r="C160" s="3"/>
      <c r="D160" s="10"/>
      <c r="E160" s="3"/>
      <c r="F160" s="3"/>
      <c r="G160" s="10"/>
      <c r="H160" s="3"/>
      <c r="I160" s="3"/>
      <c r="J160" s="3"/>
      <c r="K160" s="3"/>
      <c r="L160" s="3"/>
      <c r="M160" s="3"/>
      <c r="N160" s="3"/>
      <c r="O160" s="3"/>
      <c r="P160" s="3"/>
      <c r="Q160" s="3"/>
      <c r="R160" s="3"/>
      <c r="S160" s="3"/>
      <c r="T160" s="3"/>
      <c r="U160" s="3"/>
      <c r="V160" s="3"/>
      <c r="W160" s="3"/>
      <c r="X160" s="3"/>
      <c r="Y160" s="3"/>
      <c r="Z160" s="3"/>
    </row>
    <row r="161" ht="15.75" customHeight="1" spans="1:26">
      <c r="A161" s="3"/>
      <c r="B161" s="10"/>
      <c r="C161" s="3"/>
      <c r="D161" s="10"/>
      <c r="E161" s="3"/>
      <c r="F161" s="3"/>
      <c r="G161" s="10"/>
      <c r="H161" s="3"/>
      <c r="I161" s="3"/>
      <c r="J161" s="3"/>
      <c r="K161" s="3"/>
      <c r="L161" s="3"/>
      <c r="M161" s="3"/>
      <c r="N161" s="3"/>
      <c r="O161" s="3"/>
      <c r="P161" s="3"/>
      <c r="Q161" s="3"/>
      <c r="R161" s="3"/>
      <c r="S161" s="3"/>
      <c r="T161" s="3"/>
      <c r="U161" s="3"/>
      <c r="V161" s="3"/>
      <c r="W161" s="3"/>
      <c r="X161" s="3"/>
      <c r="Y161" s="3"/>
      <c r="Z161" s="3"/>
    </row>
    <row r="162" ht="15.75" customHeight="1" spans="1:26">
      <c r="A162" s="3"/>
      <c r="B162" s="10"/>
      <c r="C162" s="3"/>
      <c r="D162" s="10"/>
      <c r="E162" s="3"/>
      <c r="F162" s="3"/>
      <c r="G162" s="10"/>
      <c r="H162" s="3"/>
      <c r="I162" s="3"/>
      <c r="J162" s="3"/>
      <c r="K162" s="3"/>
      <c r="L162" s="3"/>
      <c r="M162" s="3"/>
      <c r="N162" s="3"/>
      <c r="O162" s="3"/>
      <c r="P162" s="3"/>
      <c r="Q162" s="3"/>
      <c r="R162" s="3"/>
      <c r="S162" s="3"/>
      <c r="T162" s="3"/>
      <c r="U162" s="3"/>
      <c r="V162" s="3"/>
      <c r="W162" s="3"/>
      <c r="X162" s="3"/>
      <c r="Y162" s="3"/>
      <c r="Z162" s="3"/>
    </row>
    <row r="163" ht="15.75" customHeight="1" spans="1:26">
      <c r="A163" s="3"/>
      <c r="B163" s="10"/>
      <c r="C163" s="3"/>
      <c r="D163" s="10"/>
      <c r="E163" s="3"/>
      <c r="F163" s="3"/>
      <c r="G163" s="10"/>
      <c r="H163" s="3"/>
      <c r="I163" s="3"/>
      <c r="J163" s="3"/>
      <c r="K163" s="3"/>
      <c r="L163" s="3"/>
      <c r="M163" s="3"/>
      <c r="N163" s="3"/>
      <c r="O163" s="3"/>
      <c r="P163" s="3"/>
      <c r="Q163" s="3"/>
      <c r="R163" s="3"/>
      <c r="S163" s="3"/>
      <c r="T163" s="3"/>
      <c r="U163" s="3"/>
      <c r="V163" s="3"/>
      <c r="W163" s="3"/>
      <c r="X163" s="3"/>
      <c r="Y163" s="3"/>
      <c r="Z163" s="3"/>
    </row>
    <row r="164" ht="15.75" customHeight="1" spans="1:26">
      <c r="A164" s="3"/>
      <c r="B164" s="10"/>
      <c r="C164" s="3"/>
      <c r="D164" s="10"/>
      <c r="E164" s="3"/>
      <c r="F164" s="3"/>
      <c r="G164" s="10"/>
      <c r="H164" s="3"/>
      <c r="I164" s="3"/>
      <c r="J164" s="3"/>
      <c r="K164" s="3"/>
      <c r="L164" s="3"/>
      <c r="M164" s="3"/>
      <c r="N164" s="3"/>
      <c r="O164" s="3"/>
      <c r="P164" s="3"/>
      <c r="Q164" s="3"/>
      <c r="R164" s="3"/>
      <c r="S164" s="3"/>
      <c r="T164" s="3"/>
      <c r="U164" s="3"/>
      <c r="V164" s="3"/>
      <c r="W164" s="3"/>
      <c r="X164" s="3"/>
      <c r="Y164" s="3"/>
      <c r="Z164" s="3"/>
    </row>
    <row r="165" ht="15.75" customHeight="1" spans="1:26">
      <c r="A165" s="3"/>
      <c r="B165" s="10"/>
      <c r="C165" s="3"/>
      <c r="D165" s="10"/>
      <c r="E165" s="3"/>
      <c r="F165" s="3"/>
      <c r="G165" s="10"/>
      <c r="H165" s="3"/>
      <c r="I165" s="3"/>
      <c r="J165" s="3"/>
      <c r="K165" s="3"/>
      <c r="L165" s="3"/>
      <c r="M165" s="3"/>
      <c r="N165" s="3"/>
      <c r="O165" s="3"/>
      <c r="P165" s="3"/>
      <c r="Q165" s="3"/>
      <c r="R165" s="3"/>
      <c r="S165" s="3"/>
      <c r="T165" s="3"/>
      <c r="U165" s="3"/>
      <c r="V165" s="3"/>
      <c r="W165" s="3"/>
      <c r="X165" s="3"/>
      <c r="Y165" s="3"/>
      <c r="Z165" s="3"/>
    </row>
    <row r="166" ht="15.75" customHeight="1" spans="1:26">
      <c r="A166" s="3"/>
      <c r="B166" s="10"/>
      <c r="C166" s="3"/>
      <c r="D166" s="10"/>
      <c r="E166" s="3"/>
      <c r="F166" s="3"/>
      <c r="G166" s="10"/>
      <c r="H166" s="3"/>
      <c r="I166" s="3"/>
      <c r="J166" s="3"/>
      <c r="K166" s="3"/>
      <c r="L166" s="3"/>
      <c r="M166" s="3"/>
      <c r="N166" s="3"/>
      <c r="O166" s="3"/>
      <c r="P166" s="3"/>
      <c r="Q166" s="3"/>
      <c r="R166" s="3"/>
      <c r="S166" s="3"/>
      <c r="T166" s="3"/>
      <c r="U166" s="3"/>
      <c r="V166" s="3"/>
      <c r="W166" s="3"/>
      <c r="X166" s="3"/>
      <c r="Y166" s="3"/>
      <c r="Z166" s="3"/>
    </row>
    <row r="167" ht="15.75" customHeight="1" spans="1:26">
      <c r="A167" s="3"/>
      <c r="B167" s="10"/>
      <c r="C167" s="3"/>
      <c r="D167" s="10"/>
      <c r="E167" s="3"/>
      <c r="F167" s="3"/>
      <c r="G167" s="10"/>
      <c r="H167" s="3"/>
      <c r="I167" s="3"/>
      <c r="J167" s="3"/>
      <c r="K167" s="3"/>
      <c r="L167" s="3"/>
      <c r="M167" s="3"/>
      <c r="N167" s="3"/>
      <c r="O167" s="3"/>
      <c r="P167" s="3"/>
      <c r="Q167" s="3"/>
      <c r="R167" s="3"/>
      <c r="S167" s="3"/>
      <c r="T167" s="3"/>
      <c r="U167" s="3"/>
      <c r="V167" s="3"/>
      <c r="W167" s="3"/>
      <c r="X167" s="3"/>
      <c r="Y167" s="3"/>
      <c r="Z167" s="3"/>
    </row>
    <row r="168" ht="15.75" customHeight="1" spans="1:26">
      <c r="A168" s="3"/>
      <c r="B168" s="10"/>
      <c r="C168" s="3"/>
      <c r="D168" s="10"/>
      <c r="E168" s="3"/>
      <c r="F168" s="3"/>
      <c r="G168" s="10"/>
      <c r="H168" s="3"/>
      <c r="I168" s="3"/>
      <c r="J168" s="3"/>
      <c r="K168" s="3"/>
      <c r="L168" s="3"/>
      <c r="M168" s="3"/>
      <c r="N168" s="3"/>
      <c r="O168" s="3"/>
      <c r="P168" s="3"/>
      <c r="Q168" s="3"/>
      <c r="R168" s="3"/>
      <c r="S168" s="3"/>
      <c r="T168" s="3"/>
      <c r="U168" s="3"/>
      <c r="V168" s="3"/>
      <c r="W168" s="3"/>
      <c r="X168" s="3"/>
      <c r="Y168" s="3"/>
      <c r="Z168" s="3"/>
    </row>
    <row r="169" ht="15.75" customHeight="1" spans="1:26">
      <c r="A169" s="3"/>
      <c r="B169" s="10"/>
      <c r="C169" s="3"/>
      <c r="D169" s="10"/>
      <c r="E169" s="3"/>
      <c r="F169" s="3"/>
      <c r="G169" s="10"/>
      <c r="H169" s="3"/>
      <c r="I169" s="3"/>
      <c r="J169" s="3"/>
      <c r="K169" s="3"/>
      <c r="L169" s="3"/>
      <c r="M169" s="3"/>
      <c r="N169" s="3"/>
      <c r="O169" s="3"/>
      <c r="P169" s="3"/>
      <c r="Q169" s="3"/>
      <c r="R169" s="3"/>
      <c r="S169" s="3"/>
      <c r="T169" s="3"/>
      <c r="U169" s="3"/>
      <c r="V169" s="3"/>
      <c r="W169" s="3"/>
      <c r="X169" s="3"/>
      <c r="Y169" s="3"/>
      <c r="Z169" s="3"/>
    </row>
    <row r="170" ht="15.75" customHeight="1" spans="1:26">
      <c r="A170" s="3"/>
      <c r="B170" s="10"/>
      <c r="C170" s="3"/>
      <c r="D170" s="10"/>
      <c r="E170" s="3"/>
      <c r="F170" s="3"/>
      <c r="G170" s="10"/>
      <c r="H170" s="3"/>
      <c r="I170" s="3"/>
      <c r="J170" s="3"/>
      <c r="K170" s="3"/>
      <c r="L170" s="3"/>
      <c r="M170" s="3"/>
      <c r="N170" s="3"/>
      <c r="O170" s="3"/>
      <c r="P170" s="3"/>
      <c r="Q170" s="3"/>
      <c r="R170" s="3"/>
      <c r="S170" s="3"/>
      <c r="T170" s="3"/>
      <c r="U170" s="3"/>
      <c r="V170" s="3"/>
      <c r="W170" s="3"/>
      <c r="X170" s="3"/>
      <c r="Y170" s="3"/>
      <c r="Z170" s="3"/>
    </row>
    <row r="171" ht="15.75" customHeight="1" spans="1:26">
      <c r="A171" s="3"/>
      <c r="B171" s="10"/>
      <c r="C171" s="3"/>
      <c r="D171" s="10"/>
      <c r="E171" s="3"/>
      <c r="F171" s="3"/>
      <c r="G171" s="10"/>
      <c r="H171" s="3"/>
      <c r="I171" s="3"/>
      <c r="J171" s="3"/>
      <c r="K171" s="3"/>
      <c r="L171" s="3"/>
      <c r="M171" s="3"/>
      <c r="N171" s="3"/>
      <c r="O171" s="3"/>
      <c r="P171" s="3"/>
      <c r="Q171" s="3"/>
      <c r="R171" s="3"/>
      <c r="S171" s="3"/>
      <c r="T171" s="3"/>
      <c r="U171" s="3"/>
      <c r="V171" s="3"/>
      <c r="W171" s="3"/>
      <c r="X171" s="3"/>
      <c r="Y171" s="3"/>
      <c r="Z171" s="3"/>
    </row>
    <row r="172" ht="15.75" customHeight="1" spans="1:26">
      <c r="A172" s="3"/>
      <c r="B172" s="10"/>
      <c r="C172" s="3"/>
      <c r="D172" s="10"/>
      <c r="E172" s="3"/>
      <c r="F172" s="3"/>
      <c r="G172" s="10"/>
      <c r="H172" s="3"/>
      <c r="I172" s="3"/>
      <c r="J172" s="3"/>
      <c r="K172" s="3"/>
      <c r="L172" s="3"/>
      <c r="M172" s="3"/>
      <c r="N172" s="3"/>
      <c r="O172" s="3"/>
      <c r="P172" s="3"/>
      <c r="Q172" s="3"/>
      <c r="R172" s="3"/>
      <c r="S172" s="3"/>
      <c r="T172" s="3"/>
      <c r="U172" s="3"/>
      <c r="V172" s="3"/>
      <c r="W172" s="3"/>
      <c r="X172" s="3"/>
      <c r="Y172" s="3"/>
      <c r="Z172" s="3"/>
    </row>
    <row r="173" ht="15.75" customHeight="1" spans="1:26">
      <c r="A173" s="3"/>
      <c r="B173" s="10"/>
      <c r="C173" s="3"/>
      <c r="D173" s="10"/>
      <c r="E173" s="3"/>
      <c r="F173" s="3"/>
      <c r="G173" s="10"/>
      <c r="H173" s="3"/>
      <c r="I173" s="3"/>
      <c r="J173" s="3"/>
      <c r="K173" s="3"/>
      <c r="L173" s="3"/>
      <c r="M173" s="3"/>
      <c r="N173" s="3"/>
      <c r="O173" s="3"/>
      <c r="P173" s="3"/>
      <c r="Q173" s="3"/>
      <c r="R173" s="3"/>
      <c r="S173" s="3"/>
      <c r="T173" s="3"/>
      <c r="U173" s="3"/>
      <c r="V173" s="3"/>
      <c r="W173" s="3"/>
      <c r="X173" s="3"/>
      <c r="Y173" s="3"/>
      <c r="Z173" s="3"/>
    </row>
    <row r="174" ht="15.75" customHeight="1" spans="1:26">
      <c r="A174" s="3"/>
      <c r="B174" s="10"/>
      <c r="C174" s="3"/>
      <c r="D174" s="10"/>
      <c r="E174" s="3"/>
      <c r="F174" s="3"/>
      <c r="G174" s="10"/>
      <c r="H174" s="3"/>
      <c r="I174" s="3"/>
      <c r="J174" s="3"/>
      <c r="K174" s="3"/>
      <c r="L174" s="3"/>
      <c r="M174" s="3"/>
      <c r="N174" s="3"/>
      <c r="O174" s="3"/>
      <c r="P174" s="3"/>
      <c r="Q174" s="3"/>
      <c r="R174" s="3"/>
      <c r="S174" s="3"/>
      <c r="T174" s="3"/>
      <c r="U174" s="3"/>
      <c r="V174" s="3"/>
      <c r="W174" s="3"/>
      <c r="X174" s="3"/>
      <c r="Y174" s="3"/>
      <c r="Z174" s="3"/>
    </row>
    <row r="175" ht="15.75" customHeight="1" spans="1:26">
      <c r="A175" s="3"/>
      <c r="B175" s="10"/>
      <c r="C175" s="3"/>
      <c r="D175" s="10"/>
      <c r="E175" s="3"/>
      <c r="F175" s="3"/>
      <c r="G175" s="10"/>
      <c r="H175" s="3"/>
      <c r="I175" s="3"/>
      <c r="J175" s="3"/>
      <c r="K175" s="3"/>
      <c r="L175" s="3"/>
      <c r="M175" s="3"/>
      <c r="N175" s="3"/>
      <c r="O175" s="3"/>
      <c r="P175" s="3"/>
      <c r="Q175" s="3"/>
      <c r="R175" s="3"/>
      <c r="S175" s="3"/>
      <c r="T175" s="3"/>
      <c r="U175" s="3"/>
      <c r="V175" s="3"/>
      <c r="W175" s="3"/>
      <c r="X175" s="3"/>
      <c r="Y175" s="3"/>
      <c r="Z175" s="3"/>
    </row>
    <row r="176" ht="15.75" customHeight="1" spans="1:26">
      <c r="A176" s="3"/>
      <c r="B176" s="10"/>
      <c r="C176" s="3"/>
      <c r="D176" s="10"/>
      <c r="E176" s="3"/>
      <c r="F176" s="3"/>
      <c r="G176" s="10"/>
      <c r="H176" s="3"/>
      <c r="I176" s="3"/>
      <c r="J176" s="3"/>
      <c r="K176" s="3"/>
      <c r="L176" s="3"/>
      <c r="M176" s="3"/>
      <c r="N176" s="3"/>
      <c r="O176" s="3"/>
      <c r="P176" s="3"/>
      <c r="Q176" s="3"/>
      <c r="R176" s="3"/>
      <c r="S176" s="3"/>
      <c r="T176" s="3"/>
      <c r="U176" s="3"/>
      <c r="V176" s="3"/>
      <c r="W176" s="3"/>
      <c r="X176" s="3"/>
      <c r="Y176" s="3"/>
      <c r="Z176" s="3"/>
    </row>
    <row r="177" ht="15.75" customHeight="1" spans="1:26">
      <c r="A177" s="3"/>
      <c r="B177" s="10"/>
      <c r="C177" s="3"/>
      <c r="D177" s="10"/>
      <c r="E177" s="3"/>
      <c r="F177" s="3"/>
      <c r="G177" s="10"/>
      <c r="H177" s="3"/>
      <c r="I177" s="3"/>
      <c r="J177" s="3"/>
      <c r="K177" s="3"/>
      <c r="L177" s="3"/>
      <c r="M177" s="3"/>
      <c r="N177" s="3"/>
      <c r="O177" s="3"/>
      <c r="P177" s="3"/>
      <c r="Q177" s="3"/>
      <c r="R177" s="3"/>
      <c r="S177" s="3"/>
      <c r="T177" s="3"/>
      <c r="U177" s="3"/>
      <c r="V177" s="3"/>
      <c r="W177" s="3"/>
      <c r="X177" s="3"/>
      <c r="Y177" s="3"/>
      <c r="Z177" s="3"/>
    </row>
    <row r="178" ht="15.75" customHeight="1" spans="1:26">
      <c r="A178" s="3"/>
      <c r="B178" s="10"/>
      <c r="C178" s="3"/>
      <c r="D178" s="10"/>
      <c r="E178" s="3"/>
      <c r="F178" s="3"/>
      <c r="G178" s="10"/>
      <c r="H178" s="3"/>
      <c r="I178" s="3"/>
      <c r="J178" s="3"/>
      <c r="K178" s="3"/>
      <c r="L178" s="3"/>
      <c r="M178" s="3"/>
      <c r="N178" s="3"/>
      <c r="O178" s="3"/>
      <c r="P178" s="3"/>
      <c r="Q178" s="3"/>
      <c r="R178" s="3"/>
      <c r="S178" s="3"/>
      <c r="T178" s="3"/>
      <c r="U178" s="3"/>
      <c r="V178" s="3"/>
      <c r="W178" s="3"/>
      <c r="X178" s="3"/>
      <c r="Y178" s="3"/>
      <c r="Z178" s="3"/>
    </row>
    <row r="179" ht="15.75" customHeight="1" spans="1:26">
      <c r="A179" s="3"/>
      <c r="B179" s="10"/>
      <c r="C179" s="3"/>
      <c r="D179" s="10"/>
      <c r="E179" s="3"/>
      <c r="F179" s="3"/>
      <c r="G179" s="10"/>
      <c r="H179" s="3"/>
      <c r="I179" s="3"/>
      <c r="J179" s="3"/>
      <c r="K179" s="3"/>
      <c r="L179" s="3"/>
      <c r="M179" s="3"/>
      <c r="N179" s="3"/>
      <c r="O179" s="3"/>
      <c r="P179" s="3"/>
      <c r="Q179" s="3"/>
      <c r="R179" s="3"/>
      <c r="S179" s="3"/>
      <c r="T179" s="3"/>
      <c r="U179" s="3"/>
      <c r="V179" s="3"/>
      <c r="W179" s="3"/>
      <c r="X179" s="3"/>
      <c r="Y179" s="3"/>
      <c r="Z179" s="3"/>
    </row>
    <row r="180" ht="15.75" customHeight="1" spans="1:26">
      <c r="A180" s="3"/>
      <c r="B180" s="10"/>
      <c r="C180" s="3"/>
      <c r="D180" s="10"/>
      <c r="E180" s="3"/>
      <c r="F180" s="3"/>
      <c r="G180" s="10"/>
      <c r="H180" s="3"/>
      <c r="I180" s="3"/>
      <c r="J180" s="3"/>
      <c r="K180" s="3"/>
      <c r="L180" s="3"/>
      <c r="M180" s="3"/>
      <c r="N180" s="3"/>
      <c r="O180" s="3"/>
      <c r="P180" s="3"/>
      <c r="Q180" s="3"/>
      <c r="R180" s="3"/>
      <c r="S180" s="3"/>
      <c r="T180" s="3"/>
      <c r="U180" s="3"/>
      <c r="V180" s="3"/>
      <c r="W180" s="3"/>
      <c r="X180" s="3"/>
      <c r="Y180" s="3"/>
      <c r="Z180" s="3"/>
    </row>
    <row r="181" ht="15.75" customHeight="1" spans="1:26">
      <c r="A181" s="3"/>
      <c r="B181" s="10"/>
      <c r="C181" s="3"/>
      <c r="D181" s="10"/>
      <c r="E181" s="3"/>
      <c r="F181" s="3"/>
      <c r="G181" s="10"/>
      <c r="H181" s="3"/>
      <c r="I181" s="3"/>
      <c r="J181" s="3"/>
      <c r="K181" s="3"/>
      <c r="L181" s="3"/>
      <c r="M181" s="3"/>
      <c r="N181" s="3"/>
      <c r="O181" s="3"/>
      <c r="P181" s="3"/>
      <c r="Q181" s="3"/>
      <c r="R181" s="3"/>
      <c r="S181" s="3"/>
      <c r="T181" s="3"/>
      <c r="U181" s="3"/>
      <c r="V181" s="3"/>
      <c r="W181" s="3"/>
      <c r="X181" s="3"/>
      <c r="Y181" s="3"/>
      <c r="Z181" s="3"/>
    </row>
    <row r="182" ht="15.75" customHeight="1" spans="1:26">
      <c r="A182" s="3"/>
      <c r="B182" s="10"/>
      <c r="C182" s="3"/>
      <c r="D182" s="10"/>
      <c r="E182" s="3"/>
      <c r="F182" s="3"/>
      <c r="G182" s="10"/>
      <c r="H182" s="3"/>
      <c r="I182" s="3"/>
      <c r="J182" s="3"/>
      <c r="K182" s="3"/>
      <c r="L182" s="3"/>
      <c r="M182" s="3"/>
      <c r="N182" s="3"/>
      <c r="O182" s="3"/>
      <c r="P182" s="3"/>
      <c r="Q182" s="3"/>
      <c r="R182" s="3"/>
      <c r="S182" s="3"/>
      <c r="T182" s="3"/>
      <c r="U182" s="3"/>
      <c r="V182" s="3"/>
      <c r="W182" s="3"/>
      <c r="X182" s="3"/>
      <c r="Y182" s="3"/>
      <c r="Z182" s="3"/>
    </row>
    <row r="183" ht="15.75" customHeight="1" spans="1:26">
      <c r="A183" s="3"/>
      <c r="B183" s="10"/>
      <c r="C183" s="3"/>
      <c r="D183" s="10"/>
      <c r="E183" s="3"/>
      <c r="F183" s="3"/>
      <c r="G183" s="10"/>
      <c r="H183" s="3"/>
      <c r="I183" s="3"/>
      <c r="J183" s="3"/>
      <c r="K183" s="3"/>
      <c r="L183" s="3"/>
      <c r="M183" s="3"/>
      <c r="N183" s="3"/>
      <c r="O183" s="3"/>
      <c r="P183" s="3"/>
      <c r="Q183" s="3"/>
      <c r="R183" s="3"/>
      <c r="S183" s="3"/>
      <c r="T183" s="3"/>
      <c r="U183" s="3"/>
      <c r="V183" s="3"/>
      <c r="W183" s="3"/>
      <c r="X183" s="3"/>
      <c r="Y183" s="3"/>
      <c r="Z183" s="3"/>
    </row>
    <row r="184" ht="15.75" customHeight="1" spans="1:26">
      <c r="A184" s="3"/>
      <c r="B184" s="10"/>
      <c r="C184" s="3"/>
      <c r="D184" s="10"/>
      <c r="E184" s="3"/>
      <c r="F184" s="3"/>
      <c r="G184" s="10"/>
      <c r="H184" s="3"/>
      <c r="I184" s="3"/>
      <c r="J184" s="3"/>
      <c r="K184" s="3"/>
      <c r="L184" s="3"/>
      <c r="M184" s="3"/>
      <c r="N184" s="3"/>
      <c r="O184" s="3"/>
      <c r="P184" s="3"/>
      <c r="Q184" s="3"/>
      <c r="R184" s="3"/>
      <c r="S184" s="3"/>
      <c r="T184" s="3"/>
      <c r="U184" s="3"/>
      <c r="V184" s="3"/>
      <c r="W184" s="3"/>
      <c r="X184" s="3"/>
      <c r="Y184" s="3"/>
      <c r="Z184" s="3"/>
    </row>
    <row r="185" ht="15.75" customHeight="1" spans="1:26">
      <c r="A185" s="3"/>
      <c r="B185" s="10"/>
      <c r="C185" s="3"/>
      <c r="D185" s="10"/>
      <c r="E185" s="3"/>
      <c r="F185" s="3"/>
      <c r="G185" s="10"/>
      <c r="H185" s="3"/>
      <c r="I185" s="3"/>
      <c r="J185" s="3"/>
      <c r="K185" s="3"/>
      <c r="L185" s="3"/>
      <c r="M185" s="3"/>
      <c r="N185" s="3"/>
      <c r="O185" s="3"/>
      <c r="P185" s="3"/>
      <c r="Q185" s="3"/>
      <c r="R185" s="3"/>
      <c r="S185" s="3"/>
      <c r="T185" s="3"/>
      <c r="U185" s="3"/>
      <c r="V185" s="3"/>
      <c r="W185" s="3"/>
      <c r="X185" s="3"/>
      <c r="Y185" s="3"/>
      <c r="Z185" s="3"/>
    </row>
    <row r="186" ht="15.75" customHeight="1" spans="1:26">
      <c r="A186" s="3"/>
      <c r="B186" s="10"/>
      <c r="C186" s="3"/>
      <c r="D186" s="10"/>
      <c r="E186" s="3"/>
      <c r="F186" s="3"/>
      <c r="G186" s="10"/>
      <c r="H186" s="3"/>
      <c r="I186" s="3"/>
      <c r="J186" s="3"/>
      <c r="K186" s="3"/>
      <c r="L186" s="3"/>
      <c r="M186" s="3"/>
      <c r="N186" s="3"/>
      <c r="O186" s="3"/>
      <c r="P186" s="3"/>
      <c r="Q186" s="3"/>
      <c r="R186" s="3"/>
      <c r="S186" s="3"/>
      <c r="T186" s="3"/>
      <c r="U186" s="3"/>
      <c r="V186" s="3"/>
      <c r="W186" s="3"/>
      <c r="X186" s="3"/>
      <c r="Y186" s="3"/>
      <c r="Z186" s="3"/>
    </row>
    <row r="187" ht="15.75" customHeight="1" spans="1:26">
      <c r="A187" s="3"/>
      <c r="B187" s="10"/>
      <c r="C187" s="3"/>
      <c r="D187" s="10"/>
      <c r="E187" s="3"/>
      <c r="F187" s="3"/>
      <c r="G187" s="10"/>
      <c r="H187" s="3"/>
      <c r="I187" s="3"/>
      <c r="J187" s="3"/>
      <c r="K187" s="3"/>
      <c r="L187" s="3"/>
      <c r="M187" s="3"/>
      <c r="N187" s="3"/>
      <c r="O187" s="3"/>
      <c r="P187" s="3"/>
      <c r="Q187" s="3"/>
      <c r="R187" s="3"/>
      <c r="S187" s="3"/>
      <c r="T187" s="3"/>
      <c r="U187" s="3"/>
      <c r="V187" s="3"/>
      <c r="W187" s="3"/>
      <c r="X187" s="3"/>
      <c r="Y187" s="3"/>
      <c r="Z187" s="3"/>
    </row>
    <row r="188" ht="15.75" customHeight="1" spans="1:26">
      <c r="A188" s="3"/>
      <c r="B188" s="10"/>
      <c r="C188" s="3"/>
      <c r="D188" s="10"/>
      <c r="E188" s="3"/>
      <c r="F188" s="3"/>
      <c r="G188" s="10"/>
      <c r="H188" s="3"/>
      <c r="I188" s="3"/>
      <c r="J188" s="3"/>
      <c r="K188" s="3"/>
      <c r="L188" s="3"/>
      <c r="M188" s="3"/>
      <c r="N188" s="3"/>
      <c r="O188" s="3"/>
      <c r="P188" s="3"/>
      <c r="Q188" s="3"/>
      <c r="R188" s="3"/>
      <c r="S188" s="3"/>
      <c r="T188" s="3"/>
      <c r="U188" s="3"/>
      <c r="V188" s="3"/>
      <c r="W188" s="3"/>
      <c r="X188" s="3"/>
      <c r="Y188" s="3"/>
      <c r="Z188" s="3"/>
    </row>
    <row r="189" ht="15.75" customHeight="1" spans="1:26">
      <c r="A189" s="3"/>
      <c r="B189" s="10"/>
      <c r="C189" s="3"/>
      <c r="D189" s="10"/>
      <c r="E189" s="3"/>
      <c r="F189" s="3"/>
      <c r="G189" s="10"/>
      <c r="H189" s="3"/>
      <c r="I189" s="3"/>
      <c r="J189" s="3"/>
      <c r="K189" s="3"/>
      <c r="L189" s="3"/>
      <c r="M189" s="3"/>
      <c r="N189" s="3"/>
      <c r="O189" s="3"/>
      <c r="P189" s="3"/>
      <c r="Q189" s="3"/>
      <c r="R189" s="3"/>
      <c r="S189" s="3"/>
      <c r="T189" s="3"/>
      <c r="U189" s="3"/>
      <c r="V189" s="3"/>
      <c r="W189" s="3"/>
      <c r="X189" s="3"/>
      <c r="Y189" s="3"/>
      <c r="Z189" s="3"/>
    </row>
    <row r="190" ht="15.75" customHeight="1" spans="1:26">
      <c r="A190" s="3"/>
      <c r="B190" s="10"/>
      <c r="C190" s="3"/>
      <c r="D190" s="10"/>
      <c r="E190" s="3"/>
      <c r="F190" s="3"/>
      <c r="G190" s="10"/>
      <c r="H190" s="3"/>
      <c r="I190" s="3"/>
      <c r="J190" s="3"/>
      <c r="K190" s="3"/>
      <c r="L190" s="3"/>
      <c r="M190" s="3"/>
      <c r="N190" s="3"/>
      <c r="O190" s="3"/>
      <c r="P190" s="3"/>
      <c r="Q190" s="3"/>
      <c r="R190" s="3"/>
      <c r="S190" s="3"/>
      <c r="T190" s="3"/>
      <c r="U190" s="3"/>
      <c r="V190" s="3"/>
      <c r="W190" s="3"/>
      <c r="X190" s="3"/>
      <c r="Y190" s="3"/>
      <c r="Z190" s="3"/>
    </row>
    <row r="191" ht="15.75" customHeight="1" spans="1:26">
      <c r="A191" s="3"/>
      <c r="B191" s="10"/>
      <c r="C191" s="3"/>
      <c r="D191" s="10"/>
      <c r="E191" s="3"/>
      <c r="F191" s="3"/>
      <c r="G191" s="10"/>
      <c r="H191" s="3"/>
      <c r="I191" s="3"/>
      <c r="J191" s="3"/>
      <c r="K191" s="3"/>
      <c r="L191" s="3"/>
      <c r="M191" s="3"/>
      <c r="N191" s="3"/>
      <c r="O191" s="3"/>
      <c r="P191" s="3"/>
      <c r="Q191" s="3"/>
      <c r="R191" s="3"/>
      <c r="S191" s="3"/>
      <c r="T191" s="3"/>
      <c r="U191" s="3"/>
      <c r="V191" s="3"/>
      <c r="W191" s="3"/>
      <c r="X191" s="3"/>
      <c r="Y191" s="3"/>
      <c r="Z191" s="3"/>
    </row>
    <row r="192" ht="15.75" customHeight="1" spans="1:26">
      <c r="A192" s="3"/>
      <c r="B192" s="10"/>
      <c r="C192" s="3"/>
      <c r="D192" s="10"/>
      <c r="E192" s="3"/>
      <c r="F192" s="3"/>
      <c r="G192" s="10"/>
      <c r="H192" s="3"/>
      <c r="I192" s="3"/>
      <c r="J192" s="3"/>
      <c r="K192" s="3"/>
      <c r="L192" s="3"/>
      <c r="M192" s="3"/>
      <c r="N192" s="3"/>
      <c r="O192" s="3"/>
      <c r="P192" s="3"/>
      <c r="Q192" s="3"/>
      <c r="R192" s="3"/>
      <c r="S192" s="3"/>
      <c r="T192" s="3"/>
      <c r="U192" s="3"/>
      <c r="V192" s="3"/>
      <c r="W192" s="3"/>
      <c r="X192" s="3"/>
      <c r="Y192" s="3"/>
      <c r="Z192" s="3"/>
    </row>
    <row r="193" ht="15.75" customHeight="1" spans="1:26">
      <c r="A193" s="3"/>
      <c r="B193" s="10"/>
      <c r="C193" s="3"/>
      <c r="D193" s="10"/>
      <c r="E193" s="3"/>
      <c r="F193" s="3"/>
      <c r="G193" s="10"/>
      <c r="H193" s="3"/>
      <c r="I193" s="3"/>
      <c r="J193" s="3"/>
      <c r="K193" s="3"/>
      <c r="L193" s="3"/>
      <c r="M193" s="3"/>
      <c r="N193" s="3"/>
      <c r="O193" s="3"/>
      <c r="P193" s="3"/>
      <c r="Q193" s="3"/>
      <c r="R193" s="3"/>
      <c r="S193" s="3"/>
      <c r="T193" s="3"/>
      <c r="U193" s="3"/>
      <c r="V193" s="3"/>
      <c r="W193" s="3"/>
      <c r="X193" s="3"/>
      <c r="Y193" s="3"/>
      <c r="Z193" s="3"/>
    </row>
    <row r="194" ht="15.75" customHeight="1" spans="1:26">
      <c r="A194" s="3"/>
      <c r="B194" s="10"/>
      <c r="C194" s="3"/>
      <c r="D194" s="10"/>
      <c r="E194" s="3"/>
      <c r="F194" s="3"/>
      <c r="G194" s="10"/>
      <c r="H194" s="3"/>
      <c r="I194" s="3"/>
      <c r="J194" s="3"/>
      <c r="K194" s="3"/>
      <c r="L194" s="3"/>
      <c r="M194" s="3"/>
      <c r="N194" s="3"/>
      <c r="O194" s="3"/>
      <c r="P194" s="3"/>
      <c r="Q194" s="3"/>
      <c r="R194" s="3"/>
      <c r="S194" s="3"/>
      <c r="T194" s="3"/>
      <c r="U194" s="3"/>
      <c r="V194" s="3"/>
      <c r="W194" s="3"/>
      <c r="X194" s="3"/>
      <c r="Y194" s="3"/>
      <c r="Z194" s="3"/>
    </row>
    <row r="195" ht="15.75" customHeight="1" spans="1:26">
      <c r="A195" s="3"/>
      <c r="B195" s="10"/>
      <c r="C195" s="3"/>
      <c r="D195" s="10"/>
      <c r="E195" s="3"/>
      <c r="F195" s="3"/>
      <c r="G195" s="10"/>
      <c r="H195" s="3"/>
      <c r="I195" s="3"/>
      <c r="J195" s="3"/>
      <c r="K195" s="3"/>
      <c r="L195" s="3"/>
      <c r="M195" s="3"/>
      <c r="N195" s="3"/>
      <c r="O195" s="3"/>
      <c r="P195" s="3"/>
      <c r="Q195" s="3"/>
      <c r="R195" s="3"/>
      <c r="S195" s="3"/>
      <c r="T195" s="3"/>
      <c r="U195" s="3"/>
      <c r="V195" s="3"/>
      <c r="W195" s="3"/>
      <c r="X195" s="3"/>
      <c r="Y195" s="3"/>
      <c r="Z195" s="3"/>
    </row>
    <row r="196" ht="15.75" customHeight="1" spans="1:26">
      <c r="A196" s="3"/>
      <c r="B196" s="10"/>
      <c r="C196" s="3"/>
      <c r="D196" s="10"/>
      <c r="E196" s="3"/>
      <c r="F196" s="3"/>
      <c r="G196" s="10"/>
      <c r="H196" s="3"/>
      <c r="I196" s="3"/>
      <c r="J196" s="3"/>
      <c r="K196" s="3"/>
      <c r="L196" s="3"/>
      <c r="M196" s="3"/>
      <c r="N196" s="3"/>
      <c r="O196" s="3"/>
      <c r="P196" s="3"/>
      <c r="Q196" s="3"/>
      <c r="R196" s="3"/>
      <c r="S196" s="3"/>
      <c r="T196" s="3"/>
      <c r="U196" s="3"/>
      <c r="V196" s="3"/>
      <c r="W196" s="3"/>
      <c r="X196" s="3"/>
      <c r="Y196" s="3"/>
      <c r="Z196" s="3"/>
    </row>
    <row r="197" ht="15.75" customHeight="1" spans="1:26">
      <c r="A197" s="3"/>
      <c r="B197" s="10"/>
      <c r="C197" s="3"/>
      <c r="D197" s="10"/>
      <c r="E197" s="3"/>
      <c r="F197" s="3"/>
      <c r="G197" s="10"/>
      <c r="H197" s="3"/>
      <c r="I197" s="3"/>
      <c r="J197" s="3"/>
      <c r="K197" s="3"/>
      <c r="L197" s="3"/>
      <c r="M197" s="3"/>
      <c r="N197" s="3"/>
      <c r="O197" s="3"/>
      <c r="P197" s="3"/>
      <c r="Q197" s="3"/>
      <c r="R197" s="3"/>
      <c r="S197" s="3"/>
      <c r="T197" s="3"/>
      <c r="U197" s="3"/>
      <c r="V197" s="3"/>
      <c r="W197" s="3"/>
      <c r="X197" s="3"/>
      <c r="Y197" s="3"/>
      <c r="Z197" s="3"/>
    </row>
    <row r="198" ht="15.75" customHeight="1" spans="1:26">
      <c r="A198" s="3"/>
      <c r="B198" s="10"/>
      <c r="C198" s="3"/>
      <c r="D198" s="10"/>
      <c r="E198" s="3"/>
      <c r="F198" s="3"/>
      <c r="G198" s="10"/>
      <c r="H198" s="3"/>
      <c r="I198" s="3"/>
      <c r="J198" s="3"/>
      <c r="K198" s="3"/>
      <c r="L198" s="3"/>
      <c r="M198" s="3"/>
      <c r="N198" s="3"/>
      <c r="O198" s="3"/>
      <c r="P198" s="3"/>
      <c r="Q198" s="3"/>
      <c r="R198" s="3"/>
      <c r="S198" s="3"/>
      <c r="T198" s="3"/>
      <c r="U198" s="3"/>
      <c r="V198" s="3"/>
      <c r="W198" s="3"/>
      <c r="X198" s="3"/>
      <c r="Y198" s="3"/>
      <c r="Z198" s="3"/>
    </row>
    <row r="199" ht="15.75" customHeight="1" spans="1:26">
      <c r="A199" s="3"/>
      <c r="B199" s="10"/>
      <c r="C199" s="3"/>
      <c r="D199" s="10"/>
      <c r="E199" s="3"/>
      <c r="F199" s="3"/>
      <c r="G199" s="10"/>
      <c r="H199" s="3"/>
      <c r="I199" s="3"/>
      <c r="J199" s="3"/>
      <c r="K199" s="3"/>
      <c r="L199" s="3"/>
      <c r="M199" s="3"/>
      <c r="N199" s="3"/>
      <c r="O199" s="3"/>
      <c r="P199" s="3"/>
      <c r="Q199" s="3"/>
      <c r="R199" s="3"/>
      <c r="S199" s="3"/>
      <c r="T199" s="3"/>
      <c r="U199" s="3"/>
      <c r="V199" s="3"/>
      <c r="W199" s="3"/>
      <c r="X199" s="3"/>
      <c r="Y199" s="3"/>
      <c r="Z199" s="3"/>
    </row>
    <row r="200" ht="15.75" customHeight="1" spans="1:26">
      <c r="A200" s="3"/>
      <c r="B200" s="10"/>
      <c r="C200" s="3"/>
      <c r="D200" s="10"/>
      <c r="E200" s="3"/>
      <c r="F200" s="3"/>
      <c r="G200" s="10"/>
      <c r="H200" s="3"/>
      <c r="I200" s="3"/>
      <c r="J200" s="3"/>
      <c r="K200" s="3"/>
      <c r="L200" s="3"/>
      <c r="M200" s="3"/>
      <c r="N200" s="3"/>
      <c r="O200" s="3"/>
      <c r="P200" s="3"/>
      <c r="Q200" s="3"/>
      <c r="R200" s="3"/>
      <c r="S200" s="3"/>
      <c r="T200" s="3"/>
      <c r="U200" s="3"/>
      <c r="V200" s="3"/>
      <c r="W200" s="3"/>
      <c r="X200" s="3"/>
      <c r="Y200" s="3"/>
      <c r="Z200" s="3"/>
    </row>
    <row r="201" ht="15.75" customHeight="1" spans="1:26">
      <c r="A201" s="3"/>
      <c r="B201" s="10"/>
      <c r="C201" s="3"/>
      <c r="D201" s="10"/>
      <c r="E201" s="3"/>
      <c r="F201" s="3"/>
      <c r="G201" s="10"/>
      <c r="H201" s="3"/>
      <c r="I201" s="3"/>
      <c r="J201" s="3"/>
      <c r="K201" s="3"/>
      <c r="L201" s="3"/>
      <c r="M201" s="3"/>
      <c r="N201" s="3"/>
      <c r="O201" s="3"/>
      <c r="P201" s="3"/>
      <c r="Q201" s="3"/>
      <c r="R201" s="3"/>
      <c r="S201" s="3"/>
      <c r="T201" s="3"/>
      <c r="U201" s="3"/>
      <c r="V201" s="3"/>
      <c r="W201" s="3"/>
      <c r="X201" s="3"/>
      <c r="Y201" s="3"/>
      <c r="Z201" s="3"/>
    </row>
    <row r="202" ht="15.75" customHeight="1" spans="1:26">
      <c r="A202" s="3"/>
      <c r="B202" s="10"/>
      <c r="C202" s="3"/>
      <c r="D202" s="10"/>
      <c r="E202" s="3"/>
      <c r="F202" s="3"/>
      <c r="G202" s="10"/>
      <c r="H202" s="3"/>
      <c r="I202" s="3"/>
      <c r="J202" s="3"/>
      <c r="K202" s="3"/>
      <c r="L202" s="3"/>
      <c r="M202" s="3"/>
      <c r="N202" s="3"/>
      <c r="O202" s="3"/>
      <c r="P202" s="3"/>
      <c r="Q202" s="3"/>
      <c r="R202" s="3"/>
      <c r="S202" s="3"/>
      <c r="T202" s="3"/>
      <c r="U202" s="3"/>
      <c r="V202" s="3"/>
      <c r="W202" s="3"/>
      <c r="X202" s="3"/>
      <c r="Y202" s="3"/>
      <c r="Z202" s="3"/>
    </row>
    <row r="203" ht="15.75" customHeight="1" spans="1:26">
      <c r="A203" s="3"/>
      <c r="B203" s="10"/>
      <c r="C203" s="3"/>
      <c r="D203" s="10"/>
      <c r="E203" s="3"/>
      <c r="F203" s="3"/>
      <c r="G203" s="10"/>
      <c r="H203" s="3"/>
      <c r="I203" s="3"/>
      <c r="J203" s="3"/>
      <c r="K203" s="3"/>
      <c r="L203" s="3"/>
      <c r="M203" s="3"/>
      <c r="N203" s="3"/>
      <c r="O203" s="3"/>
      <c r="P203" s="3"/>
      <c r="Q203" s="3"/>
      <c r="R203" s="3"/>
      <c r="S203" s="3"/>
      <c r="T203" s="3"/>
      <c r="U203" s="3"/>
      <c r="V203" s="3"/>
      <c r="W203" s="3"/>
      <c r="X203" s="3"/>
      <c r="Y203" s="3"/>
      <c r="Z203" s="3"/>
    </row>
    <row r="204" ht="15.75" customHeight="1" spans="1:26">
      <c r="A204" s="3"/>
      <c r="B204" s="10"/>
      <c r="C204" s="3"/>
      <c r="D204" s="10"/>
      <c r="E204" s="3"/>
      <c r="F204" s="3"/>
      <c r="G204" s="10"/>
      <c r="H204" s="3"/>
      <c r="I204" s="3"/>
      <c r="J204" s="3"/>
      <c r="K204" s="3"/>
      <c r="L204" s="3"/>
      <c r="M204" s="3"/>
      <c r="N204" s="3"/>
      <c r="O204" s="3"/>
      <c r="P204" s="3"/>
      <c r="Q204" s="3"/>
      <c r="R204" s="3"/>
      <c r="S204" s="3"/>
      <c r="T204" s="3"/>
      <c r="U204" s="3"/>
      <c r="V204" s="3"/>
      <c r="W204" s="3"/>
      <c r="X204" s="3"/>
      <c r="Y204" s="3"/>
      <c r="Z204" s="3"/>
    </row>
    <row r="205" ht="15.75" customHeight="1" spans="1:26">
      <c r="A205" s="3"/>
      <c r="B205" s="10"/>
      <c r="C205" s="3"/>
      <c r="D205" s="10"/>
      <c r="E205" s="3"/>
      <c r="F205" s="3"/>
      <c r="G205" s="10"/>
      <c r="H205" s="3"/>
      <c r="I205" s="3"/>
      <c r="J205" s="3"/>
      <c r="K205" s="3"/>
      <c r="L205" s="3"/>
      <c r="M205" s="3"/>
      <c r="N205" s="3"/>
      <c r="O205" s="3"/>
      <c r="P205" s="3"/>
      <c r="Q205" s="3"/>
      <c r="R205" s="3"/>
      <c r="S205" s="3"/>
      <c r="T205" s="3"/>
      <c r="U205" s="3"/>
      <c r="V205" s="3"/>
      <c r="W205" s="3"/>
      <c r="X205" s="3"/>
      <c r="Y205" s="3"/>
      <c r="Z205" s="3"/>
    </row>
    <row r="206" ht="15.75" customHeight="1" spans="1:26">
      <c r="A206" s="3"/>
      <c r="B206" s="10"/>
      <c r="C206" s="3"/>
      <c r="D206" s="10"/>
      <c r="E206" s="3"/>
      <c r="F206" s="3"/>
      <c r="G206" s="10"/>
      <c r="H206" s="3"/>
      <c r="I206" s="3"/>
      <c r="J206" s="3"/>
      <c r="K206" s="3"/>
      <c r="L206" s="3"/>
      <c r="M206" s="3"/>
      <c r="N206" s="3"/>
      <c r="O206" s="3"/>
      <c r="P206" s="3"/>
      <c r="Q206" s="3"/>
      <c r="R206" s="3"/>
      <c r="S206" s="3"/>
      <c r="T206" s="3"/>
      <c r="U206" s="3"/>
      <c r="V206" s="3"/>
      <c r="W206" s="3"/>
      <c r="X206" s="3"/>
      <c r="Y206" s="3"/>
      <c r="Z206" s="3"/>
    </row>
    <row r="207" ht="15.75" customHeight="1" spans="1:26">
      <c r="A207" s="3"/>
      <c r="B207" s="10"/>
      <c r="C207" s="3"/>
      <c r="D207" s="10"/>
      <c r="E207" s="3"/>
      <c r="F207" s="3"/>
      <c r="G207" s="10"/>
      <c r="H207" s="3"/>
      <c r="I207" s="3"/>
      <c r="J207" s="3"/>
      <c r="K207" s="3"/>
      <c r="L207" s="3"/>
      <c r="M207" s="3"/>
      <c r="N207" s="3"/>
      <c r="O207" s="3"/>
      <c r="P207" s="3"/>
      <c r="Q207" s="3"/>
      <c r="R207" s="3"/>
      <c r="S207" s="3"/>
      <c r="T207" s="3"/>
      <c r="U207" s="3"/>
      <c r="V207" s="3"/>
      <c r="W207" s="3"/>
      <c r="X207" s="3"/>
      <c r="Y207" s="3"/>
      <c r="Z207" s="3"/>
    </row>
    <row r="208" ht="15.75" customHeight="1" spans="1:26">
      <c r="A208" s="3"/>
      <c r="B208" s="10"/>
      <c r="C208" s="3"/>
      <c r="D208" s="10"/>
      <c r="E208" s="3"/>
      <c r="F208" s="3"/>
      <c r="G208" s="10"/>
      <c r="H208" s="3"/>
      <c r="I208" s="3"/>
      <c r="J208" s="3"/>
      <c r="K208" s="3"/>
      <c r="L208" s="3"/>
      <c r="M208" s="3"/>
      <c r="N208" s="3"/>
      <c r="O208" s="3"/>
      <c r="P208" s="3"/>
      <c r="Q208" s="3"/>
      <c r="R208" s="3"/>
      <c r="S208" s="3"/>
      <c r="T208" s="3"/>
      <c r="U208" s="3"/>
      <c r="V208" s="3"/>
      <c r="W208" s="3"/>
      <c r="X208" s="3"/>
      <c r="Y208" s="3"/>
      <c r="Z208" s="3"/>
    </row>
    <row r="209" ht="15.75" customHeight="1" spans="1:26">
      <c r="A209" s="3"/>
      <c r="B209" s="10"/>
      <c r="C209" s="3"/>
      <c r="D209" s="10"/>
      <c r="E209" s="3"/>
      <c r="F209" s="3"/>
      <c r="G209" s="10"/>
      <c r="H209" s="3"/>
      <c r="I209" s="3"/>
      <c r="J209" s="3"/>
      <c r="K209" s="3"/>
      <c r="L209" s="3"/>
      <c r="M209" s="3"/>
      <c r="N209" s="3"/>
      <c r="O209" s="3"/>
      <c r="P209" s="3"/>
      <c r="Q209" s="3"/>
      <c r="R209" s="3"/>
      <c r="S209" s="3"/>
      <c r="T209" s="3"/>
      <c r="U209" s="3"/>
      <c r="V209" s="3"/>
      <c r="W209" s="3"/>
      <c r="X209" s="3"/>
      <c r="Y209" s="3"/>
      <c r="Z209" s="3"/>
    </row>
    <row r="210" ht="15.75" customHeight="1" spans="1:26">
      <c r="A210" s="3"/>
      <c r="B210" s="10"/>
      <c r="C210" s="3"/>
      <c r="D210" s="10"/>
      <c r="E210" s="3"/>
      <c r="F210" s="3"/>
      <c r="G210" s="10"/>
      <c r="H210" s="3"/>
      <c r="I210" s="3"/>
      <c r="J210" s="3"/>
      <c r="K210" s="3"/>
      <c r="L210" s="3"/>
      <c r="M210" s="3"/>
      <c r="N210" s="3"/>
      <c r="O210" s="3"/>
      <c r="P210" s="3"/>
      <c r="Q210" s="3"/>
      <c r="R210" s="3"/>
      <c r="S210" s="3"/>
      <c r="T210" s="3"/>
      <c r="U210" s="3"/>
      <c r="V210" s="3"/>
      <c r="W210" s="3"/>
      <c r="X210" s="3"/>
      <c r="Y210" s="3"/>
      <c r="Z210" s="3"/>
    </row>
    <row r="211" ht="15.75" customHeight="1" spans="1:26">
      <c r="A211" s="3"/>
      <c r="B211" s="10"/>
      <c r="C211" s="3"/>
      <c r="D211" s="10"/>
      <c r="E211" s="3"/>
      <c r="F211" s="3"/>
      <c r="G211" s="10"/>
      <c r="H211" s="3"/>
      <c r="I211" s="3"/>
      <c r="J211" s="3"/>
      <c r="K211" s="3"/>
      <c r="L211" s="3"/>
      <c r="M211" s="3"/>
      <c r="N211" s="3"/>
      <c r="O211" s="3"/>
      <c r="P211" s="3"/>
      <c r="Q211" s="3"/>
      <c r="R211" s="3"/>
      <c r="S211" s="3"/>
      <c r="T211" s="3"/>
      <c r="U211" s="3"/>
      <c r="V211" s="3"/>
      <c r="W211" s="3"/>
      <c r="X211" s="3"/>
      <c r="Y211" s="3"/>
      <c r="Z211" s="3"/>
    </row>
    <row r="212" ht="15.75" customHeight="1" spans="1:26">
      <c r="A212" s="3"/>
      <c r="B212" s="10"/>
      <c r="C212" s="3"/>
      <c r="D212" s="10"/>
      <c r="E212" s="3"/>
      <c r="F212" s="3"/>
      <c r="G212" s="10"/>
      <c r="H212" s="3"/>
      <c r="I212" s="3"/>
      <c r="J212" s="3"/>
      <c r="K212" s="3"/>
      <c r="L212" s="3"/>
      <c r="M212" s="3"/>
      <c r="N212" s="3"/>
      <c r="O212" s="3"/>
      <c r="P212" s="3"/>
      <c r="Q212" s="3"/>
      <c r="R212" s="3"/>
      <c r="S212" s="3"/>
      <c r="T212" s="3"/>
      <c r="U212" s="3"/>
      <c r="V212" s="3"/>
      <c r="W212" s="3"/>
      <c r="X212" s="3"/>
      <c r="Y212" s="3"/>
      <c r="Z212" s="3"/>
    </row>
    <row r="213" ht="15.75" customHeight="1" spans="1:26">
      <c r="A213" s="3"/>
      <c r="B213" s="10"/>
      <c r="C213" s="3"/>
      <c r="D213" s="10"/>
      <c r="E213" s="3"/>
      <c r="F213" s="3"/>
      <c r="G213" s="10"/>
      <c r="H213" s="3"/>
      <c r="I213" s="3"/>
      <c r="J213" s="3"/>
      <c r="K213" s="3"/>
      <c r="L213" s="3"/>
      <c r="M213" s="3"/>
      <c r="N213" s="3"/>
      <c r="O213" s="3"/>
      <c r="P213" s="3"/>
      <c r="Q213" s="3"/>
      <c r="R213" s="3"/>
      <c r="S213" s="3"/>
      <c r="T213" s="3"/>
      <c r="U213" s="3"/>
      <c r="V213" s="3"/>
      <c r="W213" s="3"/>
      <c r="X213" s="3"/>
      <c r="Y213" s="3"/>
      <c r="Z213" s="3"/>
    </row>
    <row r="214" ht="15.75" customHeight="1" spans="1:26">
      <c r="A214" s="3"/>
      <c r="B214" s="10"/>
      <c r="C214" s="3"/>
      <c r="D214" s="10"/>
      <c r="E214" s="3"/>
      <c r="F214" s="3"/>
      <c r="G214" s="10"/>
      <c r="H214" s="3"/>
      <c r="I214" s="3"/>
      <c r="J214" s="3"/>
      <c r="K214" s="3"/>
      <c r="L214" s="3"/>
      <c r="M214" s="3"/>
      <c r="N214" s="3"/>
      <c r="O214" s="3"/>
      <c r="P214" s="3"/>
      <c r="Q214" s="3"/>
      <c r="R214" s="3"/>
      <c r="S214" s="3"/>
      <c r="T214" s="3"/>
      <c r="U214" s="3"/>
      <c r="V214" s="3"/>
      <c r="W214" s="3"/>
      <c r="X214" s="3"/>
      <c r="Y214" s="3"/>
      <c r="Z214" s="3"/>
    </row>
    <row r="215" ht="15.75" customHeight="1" spans="1:26">
      <c r="A215" s="3"/>
      <c r="B215" s="10"/>
      <c r="C215" s="3"/>
      <c r="D215" s="10"/>
      <c r="E215" s="3"/>
      <c r="F215" s="3"/>
      <c r="G215" s="10"/>
      <c r="H215" s="3"/>
      <c r="I215" s="3"/>
      <c r="J215" s="3"/>
      <c r="K215" s="3"/>
      <c r="L215" s="3"/>
      <c r="M215" s="3"/>
      <c r="N215" s="3"/>
      <c r="O215" s="3"/>
      <c r="P215" s="3"/>
      <c r="Q215" s="3"/>
      <c r="R215" s="3"/>
      <c r="S215" s="3"/>
      <c r="T215" s="3"/>
      <c r="U215" s="3"/>
      <c r="V215" s="3"/>
      <c r="W215" s="3"/>
      <c r="X215" s="3"/>
      <c r="Y215" s="3"/>
      <c r="Z215" s="3"/>
    </row>
    <row r="216" ht="15.75" customHeight="1" spans="1:26">
      <c r="A216" s="3"/>
      <c r="B216" s="10"/>
      <c r="C216" s="3"/>
      <c r="D216" s="10"/>
      <c r="E216" s="3"/>
      <c r="F216" s="3"/>
      <c r="G216" s="10"/>
      <c r="H216" s="3"/>
      <c r="I216" s="3"/>
      <c r="J216" s="3"/>
      <c r="K216" s="3"/>
      <c r="L216" s="3"/>
      <c r="M216" s="3"/>
      <c r="N216" s="3"/>
      <c r="O216" s="3"/>
      <c r="P216" s="3"/>
      <c r="Q216" s="3"/>
      <c r="R216" s="3"/>
      <c r="S216" s="3"/>
      <c r="T216" s="3"/>
      <c r="U216" s="3"/>
      <c r="V216" s="3"/>
      <c r="W216" s="3"/>
      <c r="X216" s="3"/>
      <c r="Y216" s="3"/>
      <c r="Z216" s="3"/>
    </row>
    <row r="217" ht="15.75" customHeight="1" spans="1:26">
      <c r="A217" s="3"/>
      <c r="B217" s="10"/>
      <c r="C217" s="3"/>
      <c r="D217" s="10"/>
      <c r="E217" s="3"/>
      <c r="F217" s="3"/>
      <c r="G217" s="10"/>
      <c r="H217" s="3"/>
      <c r="I217" s="3"/>
      <c r="J217" s="3"/>
      <c r="K217" s="3"/>
      <c r="L217" s="3"/>
      <c r="M217" s="3"/>
      <c r="N217" s="3"/>
      <c r="O217" s="3"/>
      <c r="P217" s="3"/>
      <c r="Q217" s="3"/>
      <c r="R217" s="3"/>
      <c r="S217" s="3"/>
      <c r="T217" s="3"/>
      <c r="U217" s="3"/>
      <c r="V217" s="3"/>
      <c r="W217" s="3"/>
      <c r="X217" s="3"/>
      <c r="Y217" s="3"/>
      <c r="Z217" s="3"/>
    </row>
    <row r="218" ht="15.75" customHeight="1" spans="1:26">
      <c r="B218" s="34"/>
    </row>
    <row r="219" ht="15.75" customHeight="1" spans="1:26">
      <c r="B219" s="34"/>
    </row>
    <row r="220" ht="15.75" customHeight="1" spans="1:26">
      <c r="B220" s="34"/>
    </row>
    <row r="221" ht="15.75" customHeight="1" spans="1:26">
      <c r="B221" s="34"/>
    </row>
    <row r="222" ht="15.75" customHeight="1" spans="1:26">
      <c r="B222" s="34"/>
    </row>
    <row r="223" ht="15.75" customHeight="1" spans="1:26">
      <c r="B223" s="34"/>
    </row>
    <row r="224" ht="15.75" customHeight="1" spans="1:26">
      <c r="B224" s="34"/>
    </row>
    <row r="225" ht="15.75" customHeight="1" spans="2:2">
      <c r="B225" s="34"/>
    </row>
    <row r="226" ht="15.75" customHeight="1" spans="2:2">
      <c r="B226" s="34"/>
    </row>
    <row r="227" ht="15.75" customHeight="1" spans="2:2">
      <c r="B227" s="34"/>
    </row>
    <row r="228" ht="15.75" customHeight="1" spans="2:2">
      <c r="B228" s="34"/>
    </row>
    <row r="229" ht="15.75" customHeight="1" spans="2:2">
      <c r="B229" s="34"/>
    </row>
    <row r="230" ht="15.75" customHeight="1" spans="2:2">
      <c r="B230" s="34"/>
    </row>
    <row r="231" ht="15.75" customHeight="1" spans="2:2">
      <c r="B231" s="34"/>
    </row>
    <row r="232" ht="15.75" customHeight="1" spans="2:2">
      <c r="B232" s="34"/>
    </row>
    <row r="233" ht="15.75" customHeight="1" spans="2:2">
      <c r="B233" s="34"/>
    </row>
    <row r="234" ht="15.75" customHeight="1" spans="2:2">
      <c r="B234" s="34"/>
    </row>
    <row r="235" ht="15.75" customHeight="1" spans="2:2">
      <c r="B235" s="34"/>
    </row>
    <row r="236" ht="15.75" customHeight="1" spans="2:2">
      <c r="B236" s="34"/>
    </row>
    <row r="237" ht="15.75" customHeight="1" spans="2:2">
      <c r="B237" s="34"/>
    </row>
    <row r="238" ht="15.75" customHeight="1" spans="2:2">
      <c r="B238" s="34"/>
    </row>
    <row r="239" ht="15.75" customHeight="1" spans="2:2">
      <c r="B239" s="34"/>
    </row>
    <row r="240" ht="15.75" customHeight="1" spans="2:2">
      <c r="B240" s="34"/>
    </row>
    <row r="241" ht="15.75" customHeight="1" spans="2:2">
      <c r="B241" s="34"/>
    </row>
    <row r="242" ht="15.75" customHeight="1" spans="2:2">
      <c r="B242" s="34"/>
    </row>
    <row r="243" ht="15.75" customHeight="1" spans="2:2">
      <c r="B243" s="34"/>
    </row>
    <row r="244" ht="15.75" customHeight="1" spans="2:2">
      <c r="B244" s="34"/>
    </row>
    <row r="245" ht="15.75" customHeight="1" spans="2:2">
      <c r="B245" s="34"/>
    </row>
    <row r="246" ht="15.75" customHeight="1" spans="2:2">
      <c r="B246" s="34"/>
    </row>
    <row r="247" ht="15.75" customHeight="1" spans="2:2">
      <c r="B247" s="34"/>
    </row>
    <row r="248" ht="15.75" customHeight="1" spans="2:2">
      <c r="B248" s="34"/>
    </row>
    <row r="249" ht="15.75" customHeight="1" spans="2:2">
      <c r="B249" s="34"/>
    </row>
    <row r="250" ht="15.75" customHeight="1" spans="2:2">
      <c r="B250" s="34"/>
    </row>
    <row r="251" ht="15.75" customHeight="1" spans="2:2">
      <c r="B251" s="34"/>
    </row>
    <row r="252" ht="15.75" customHeight="1" spans="2:2">
      <c r="B252" s="34"/>
    </row>
    <row r="253" ht="15.75" customHeight="1" spans="2:2">
      <c r="B253" s="34"/>
    </row>
    <row r="254" ht="15.75" customHeight="1" spans="2:2">
      <c r="B254" s="34"/>
    </row>
    <row r="255" ht="15.75" customHeight="1" spans="2:2">
      <c r="B255" s="34"/>
    </row>
    <row r="256" ht="15.75" customHeight="1" spans="2:2">
      <c r="B256" s="34"/>
    </row>
    <row r="257" ht="15.75" customHeight="1" spans="2:2">
      <c r="B257" s="34"/>
    </row>
    <row r="258" ht="15.75" customHeight="1" spans="2:2">
      <c r="B258" s="34"/>
    </row>
    <row r="259" ht="15.75" customHeight="1" spans="2:2">
      <c r="B259" s="34"/>
    </row>
    <row r="260" ht="15.75" customHeight="1" spans="2:2">
      <c r="B260" s="34"/>
    </row>
    <row r="261" ht="15.75" customHeight="1" spans="2:2">
      <c r="B261" s="34"/>
    </row>
    <row r="262" ht="15.75" customHeight="1" spans="2:2">
      <c r="B262" s="34"/>
    </row>
    <row r="263" ht="15.75" customHeight="1" spans="2:2">
      <c r="B263" s="34"/>
    </row>
    <row r="264" ht="15.75" customHeight="1" spans="2:2">
      <c r="B264" s="34"/>
    </row>
    <row r="265" ht="15.75" customHeight="1" spans="2:2">
      <c r="B265" s="34"/>
    </row>
    <row r="266" ht="15.75" customHeight="1" spans="2:2">
      <c r="B266" s="34"/>
    </row>
    <row r="267" ht="15.75" customHeight="1" spans="2:2">
      <c r="B267" s="34"/>
    </row>
    <row r="268" ht="15.75" customHeight="1" spans="2:2">
      <c r="B268" s="34"/>
    </row>
    <row r="269" ht="15.75" customHeight="1" spans="2:2">
      <c r="B269" s="34"/>
    </row>
    <row r="270" ht="15.75" customHeight="1" spans="2:2">
      <c r="B270" s="34"/>
    </row>
    <row r="271" ht="15.75" customHeight="1" spans="2:2">
      <c r="B271" s="34"/>
    </row>
    <row r="272" ht="15.75" customHeight="1" spans="2:2">
      <c r="B272" s="34"/>
    </row>
    <row r="273" ht="15.75" customHeight="1" spans="2:2">
      <c r="B273" s="34"/>
    </row>
    <row r="274" ht="15.75" customHeight="1" spans="2:2">
      <c r="B274" s="34"/>
    </row>
    <row r="275" ht="15.75" customHeight="1" spans="2:2">
      <c r="B275" s="34"/>
    </row>
    <row r="276" ht="15.75" customHeight="1" spans="2:2">
      <c r="B276" s="34"/>
    </row>
    <row r="277" ht="15.75" customHeight="1" spans="2:2">
      <c r="B277" s="34"/>
    </row>
    <row r="278" ht="15.75" customHeight="1" spans="2:2">
      <c r="B278" s="34"/>
    </row>
    <row r="279" ht="15.75" customHeight="1" spans="2:2">
      <c r="B279" s="34"/>
    </row>
    <row r="280" ht="15.75" customHeight="1" spans="2:2">
      <c r="B280" s="34"/>
    </row>
    <row r="281" ht="15.75" customHeight="1" spans="2:2">
      <c r="B281" s="34"/>
    </row>
    <row r="282" ht="15.75" customHeight="1" spans="2:2">
      <c r="B282" s="34"/>
    </row>
    <row r="283" ht="15.75" customHeight="1" spans="2:2">
      <c r="B283" s="34"/>
    </row>
    <row r="284" ht="15.75" customHeight="1" spans="2:2">
      <c r="B284" s="34"/>
    </row>
    <row r="285" ht="15.75" customHeight="1" spans="2:2">
      <c r="B285" s="34"/>
    </row>
    <row r="286" ht="15.75" customHeight="1" spans="2:2">
      <c r="B286" s="34"/>
    </row>
    <row r="287" ht="15.75" customHeight="1" spans="2:2">
      <c r="B287" s="34"/>
    </row>
    <row r="288" ht="15.75" customHeight="1" spans="2:2">
      <c r="B288" s="34"/>
    </row>
    <row r="289" ht="15.75" customHeight="1" spans="2:2">
      <c r="B289" s="34"/>
    </row>
    <row r="290" ht="15.75" customHeight="1" spans="2:2">
      <c r="B290" s="34"/>
    </row>
    <row r="291" ht="15.75" customHeight="1" spans="2:2">
      <c r="B291" s="34"/>
    </row>
    <row r="292" ht="15.75" customHeight="1" spans="2:2">
      <c r="B292" s="34"/>
    </row>
    <row r="293" ht="15.75" customHeight="1" spans="2:2">
      <c r="B293" s="34"/>
    </row>
    <row r="294" ht="15.75" customHeight="1" spans="2:2">
      <c r="B294" s="34"/>
    </row>
    <row r="295" ht="15.75" customHeight="1" spans="2:2">
      <c r="B295" s="34"/>
    </row>
    <row r="296" ht="15.75" customHeight="1" spans="2:2">
      <c r="B296" s="34"/>
    </row>
    <row r="297" ht="15.75" customHeight="1" spans="2:2">
      <c r="B297" s="34"/>
    </row>
    <row r="298" ht="15.75" customHeight="1" spans="2:2">
      <c r="B298" s="34"/>
    </row>
    <row r="299" ht="15.75" customHeight="1" spans="2:2">
      <c r="B299" s="34"/>
    </row>
    <row r="300" ht="15.75" customHeight="1" spans="2:2">
      <c r="B300" s="34"/>
    </row>
    <row r="301" ht="15.75" customHeight="1" spans="2:2">
      <c r="B301" s="34"/>
    </row>
    <row r="302" ht="15.75" customHeight="1" spans="2:2">
      <c r="B302" s="34"/>
    </row>
    <row r="303" ht="15.75" customHeight="1" spans="2:2">
      <c r="B303" s="34"/>
    </row>
    <row r="304" ht="15.75" customHeight="1" spans="2:2">
      <c r="B304" s="34"/>
    </row>
    <row r="305" ht="15.75" customHeight="1" spans="2:2">
      <c r="B305" s="34"/>
    </row>
    <row r="306" ht="15.75" customHeight="1" spans="2:2">
      <c r="B306" s="34"/>
    </row>
    <row r="307" ht="15.75" customHeight="1" spans="2:2">
      <c r="B307" s="34"/>
    </row>
    <row r="308" ht="15.75" customHeight="1" spans="2:2">
      <c r="B308" s="34"/>
    </row>
    <row r="309" ht="15.75" customHeight="1" spans="2:2">
      <c r="B309" s="34"/>
    </row>
    <row r="310" ht="15.75" customHeight="1" spans="2:2">
      <c r="B310" s="34"/>
    </row>
    <row r="311" ht="15.75" customHeight="1" spans="2:2">
      <c r="B311" s="34"/>
    </row>
    <row r="312" ht="15.75" customHeight="1" spans="2:2">
      <c r="B312" s="34"/>
    </row>
    <row r="313" ht="15.75" customHeight="1" spans="2:2">
      <c r="B313" s="34"/>
    </row>
    <row r="314" ht="15.75" customHeight="1" spans="2:2">
      <c r="B314" s="34"/>
    </row>
    <row r="315" ht="15.75" customHeight="1" spans="2:2">
      <c r="B315" s="34"/>
    </row>
    <row r="316" ht="15.75" customHeight="1" spans="2:2">
      <c r="B316" s="34"/>
    </row>
    <row r="317" ht="15.75" customHeight="1" spans="2:2">
      <c r="B317" s="34"/>
    </row>
    <row r="318" ht="15.75" customHeight="1" spans="2:2">
      <c r="B318" s="34"/>
    </row>
    <row r="319" ht="15.75" customHeight="1" spans="2:2">
      <c r="B319" s="34"/>
    </row>
    <row r="320" ht="15.75" customHeight="1" spans="2:2">
      <c r="B320" s="34"/>
    </row>
    <row r="321" ht="15.75" customHeight="1" spans="2:2">
      <c r="B321" s="34"/>
    </row>
    <row r="322" ht="15.75" customHeight="1" spans="2:2">
      <c r="B322" s="34"/>
    </row>
    <row r="323" ht="15.75" customHeight="1" spans="2:2">
      <c r="B323" s="34"/>
    </row>
    <row r="324" ht="15.75" customHeight="1" spans="2:2">
      <c r="B324" s="34"/>
    </row>
    <row r="325" ht="15.75" customHeight="1" spans="2:2">
      <c r="B325" s="34"/>
    </row>
    <row r="326" ht="15.75" customHeight="1" spans="2:2">
      <c r="B326" s="34"/>
    </row>
    <row r="327" ht="15.75" customHeight="1" spans="2:2">
      <c r="B327" s="34"/>
    </row>
    <row r="328" ht="15.75" customHeight="1" spans="2:2">
      <c r="B328" s="34"/>
    </row>
    <row r="329" ht="15.75" customHeight="1" spans="2:2">
      <c r="B329" s="34"/>
    </row>
    <row r="330" ht="15.75" customHeight="1" spans="2:2">
      <c r="B330" s="34"/>
    </row>
    <row r="331" ht="15.75" customHeight="1" spans="2:2">
      <c r="B331" s="34"/>
    </row>
    <row r="332" ht="15.75" customHeight="1" spans="2:2">
      <c r="B332" s="34"/>
    </row>
    <row r="333" ht="15.75" customHeight="1" spans="2:2">
      <c r="B333" s="34"/>
    </row>
    <row r="334" ht="15.75" customHeight="1" spans="2:2">
      <c r="B334" s="34"/>
    </row>
    <row r="335" ht="15.75" customHeight="1" spans="2:2">
      <c r="B335" s="34"/>
    </row>
    <row r="336" ht="15.75" customHeight="1" spans="2:2">
      <c r="B336" s="34"/>
    </row>
    <row r="337" ht="15.75" customHeight="1" spans="2:2">
      <c r="B337" s="34"/>
    </row>
    <row r="338" ht="15.75" customHeight="1" spans="2:2">
      <c r="B338" s="34"/>
    </row>
    <row r="339" ht="15.75" customHeight="1" spans="2:2">
      <c r="B339" s="34"/>
    </row>
    <row r="340" ht="15.75" customHeight="1" spans="2:2">
      <c r="B340" s="34"/>
    </row>
    <row r="341" ht="15.75" customHeight="1" spans="2:2">
      <c r="B341" s="34"/>
    </row>
    <row r="342" ht="15.75" customHeight="1" spans="2:2">
      <c r="B342" s="34"/>
    </row>
    <row r="343" ht="15.75" customHeight="1" spans="2:2">
      <c r="B343" s="34"/>
    </row>
    <row r="344" ht="15.75" customHeight="1" spans="2:2">
      <c r="B344" s="34"/>
    </row>
    <row r="345" ht="15.75" customHeight="1" spans="2:2">
      <c r="B345" s="34"/>
    </row>
    <row r="346" ht="15.75" customHeight="1" spans="2:2">
      <c r="B346" s="34"/>
    </row>
    <row r="347" ht="15.75" customHeight="1" spans="2:2">
      <c r="B347" s="34"/>
    </row>
    <row r="348" ht="15.75" customHeight="1" spans="2:2">
      <c r="B348" s="34"/>
    </row>
    <row r="349" ht="15.75" customHeight="1" spans="2:2">
      <c r="B349" s="34"/>
    </row>
    <row r="350" ht="15.75" customHeight="1" spans="2:2">
      <c r="B350" s="34"/>
    </row>
    <row r="351" ht="15.75" customHeight="1" spans="2:2">
      <c r="B351" s="34"/>
    </row>
    <row r="352" ht="15.75" customHeight="1" spans="2:2">
      <c r="B352" s="34"/>
    </row>
    <row r="353" ht="15.75" customHeight="1" spans="2:2">
      <c r="B353" s="34"/>
    </row>
    <row r="354" ht="15.75" customHeight="1" spans="2:2">
      <c r="B354" s="34"/>
    </row>
    <row r="355" ht="15.75" customHeight="1" spans="2:2">
      <c r="B355" s="34"/>
    </row>
    <row r="356" ht="15.75" customHeight="1" spans="2:2">
      <c r="B356" s="34"/>
    </row>
    <row r="357" ht="15.75" customHeight="1" spans="2:2">
      <c r="B357" s="34"/>
    </row>
    <row r="358" ht="15.75" customHeight="1" spans="2:2">
      <c r="B358" s="34"/>
    </row>
    <row r="359" ht="15.75" customHeight="1" spans="2:2">
      <c r="B359" s="34"/>
    </row>
    <row r="360" ht="15.75" customHeight="1" spans="2:2">
      <c r="B360" s="34"/>
    </row>
    <row r="361" ht="15.75" customHeight="1" spans="2:2">
      <c r="B361" s="34"/>
    </row>
    <row r="362" ht="15.75" customHeight="1" spans="2:2">
      <c r="B362" s="34"/>
    </row>
    <row r="363" ht="15.75" customHeight="1" spans="2:2">
      <c r="B363" s="34"/>
    </row>
    <row r="364" ht="15.75" customHeight="1" spans="2:2">
      <c r="B364" s="34"/>
    </row>
    <row r="365" ht="15.75" customHeight="1" spans="2:2">
      <c r="B365" s="34"/>
    </row>
    <row r="366" ht="15.75" customHeight="1" spans="2:2">
      <c r="B366" s="34"/>
    </row>
    <row r="367" ht="15.75" customHeight="1" spans="2:2">
      <c r="B367" s="34"/>
    </row>
    <row r="368" ht="15.75" customHeight="1" spans="2:2">
      <c r="B368" s="34"/>
    </row>
    <row r="369" ht="15.75" customHeight="1" spans="2:2">
      <c r="B369" s="34"/>
    </row>
    <row r="370" ht="15.75" customHeight="1" spans="2:2">
      <c r="B370" s="34"/>
    </row>
    <row r="371" ht="15.75" customHeight="1" spans="2:2">
      <c r="B371" s="34"/>
    </row>
    <row r="372" ht="15.75" customHeight="1" spans="2:2">
      <c r="B372" s="34"/>
    </row>
    <row r="373" ht="15.75" customHeight="1" spans="2:2">
      <c r="B373" s="34"/>
    </row>
    <row r="374" ht="15.75" customHeight="1" spans="2:2">
      <c r="B374" s="34"/>
    </row>
    <row r="375" ht="15.75" customHeight="1" spans="2:2">
      <c r="B375" s="34"/>
    </row>
    <row r="376" ht="15.75" customHeight="1" spans="2:2">
      <c r="B376" s="34"/>
    </row>
    <row r="377" ht="15.75" customHeight="1" spans="2:2">
      <c r="B377" s="34"/>
    </row>
    <row r="378" ht="15.75" customHeight="1" spans="2:2">
      <c r="B378" s="34"/>
    </row>
    <row r="379" ht="15.75" customHeight="1" spans="2:2">
      <c r="B379" s="34"/>
    </row>
    <row r="380" ht="15.75" customHeight="1" spans="2:2">
      <c r="B380" s="34"/>
    </row>
    <row r="381" ht="15.75" customHeight="1" spans="2:2">
      <c r="B381" s="34"/>
    </row>
    <row r="382" ht="15.75" customHeight="1" spans="2:2">
      <c r="B382" s="34"/>
    </row>
    <row r="383" ht="15.75" customHeight="1" spans="2:2">
      <c r="B383" s="34"/>
    </row>
    <row r="384" ht="15.75" customHeight="1" spans="2:2">
      <c r="B384" s="34"/>
    </row>
    <row r="385" ht="15.75" customHeight="1" spans="2:2">
      <c r="B385" s="34"/>
    </row>
    <row r="386" ht="15.75" customHeight="1" spans="2:2">
      <c r="B386" s="34"/>
    </row>
    <row r="387" ht="15.75" customHeight="1" spans="2:2">
      <c r="B387" s="34"/>
    </row>
    <row r="388" ht="15.75" customHeight="1" spans="2:2">
      <c r="B388" s="34"/>
    </row>
    <row r="389" ht="15.75" customHeight="1" spans="2:2">
      <c r="B389" s="34"/>
    </row>
    <row r="390" ht="15.75" customHeight="1" spans="2:2">
      <c r="B390" s="34"/>
    </row>
    <row r="391" ht="15.75" customHeight="1" spans="2:2">
      <c r="B391" s="34"/>
    </row>
    <row r="392" ht="15.75" customHeight="1" spans="2:2">
      <c r="B392" s="34"/>
    </row>
    <row r="393" ht="15.75" customHeight="1" spans="2:2">
      <c r="B393" s="34"/>
    </row>
    <row r="394" ht="15.75" customHeight="1" spans="2:2">
      <c r="B394" s="34"/>
    </row>
    <row r="395" ht="15.75" customHeight="1" spans="2:2">
      <c r="B395" s="34"/>
    </row>
    <row r="396" ht="15.75" customHeight="1" spans="2:2">
      <c r="B396" s="34"/>
    </row>
    <row r="397" ht="15.75" customHeight="1" spans="2:2">
      <c r="B397" s="34"/>
    </row>
    <row r="398" ht="15.75" customHeight="1" spans="2:2">
      <c r="B398" s="34"/>
    </row>
    <row r="399" ht="15.75" customHeight="1" spans="2:2">
      <c r="B399" s="34"/>
    </row>
    <row r="400" ht="15.75" customHeight="1" spans="2:2">
      <c r="B400" s="34"/>
    </row>
    <row r="401" ht="15.75" customHeight="1" spans="2:2">
      <c r="B401" s="34"/>
    </row>
    <row r="402" ht="15.75" customHeight="1" spans="2:2">
      <c r="B402" s="34"/>
    </row>
    <row r="403" ht="15.75" customHeight="1" spans="2:2">
      <c r="B403" s="34"/>
    </row>
    <row r="404" ht="15.75" customHeight="1" spans="2:2">
      <c r="B404" s="34"/>
    </row>
    <row r="405" ht="15.75" customHeight="1" spans="2:2">
      <c r="B405" s="34"/>
    </row>
    <row r="406" ht="15.75" customHeight="1" spans="2:2">
      <c r="B406" s="34"/>
    </row>
    <row r="407" ht="15.75" customHeight="1" spans="2:2">
      <c r="B407" s="34"/>
    </row>
    <row r="408" ht="15.75" customHeight="1" spans="2:2">
      <c r="B408" s="34"/>
    </row>
    <row r="409" ht="15.75" customHeight="1" spans="2:2">
      <c r="B409" s="34"/>
    </row>
    <row r="410" ht="15.75" customHeight="1" spans="2:2">
      <c r="B410" s="34"/>
    </row>
    <row r="411" ht="15.75" customHeight="1" spans="2:2">
      <c r="B411" s="34"/>
    </row>
    <row r="412" ht="15.75" customHeight="1" spans="2:2">
      <c r="B412" s="34"/>
    </row>
    <row r="413" ht="15.75" customHeight="1" spans="2:2">
      <c r="B413" s="34"/>
    </row>
    <row r="414" ht="15.75" customHeight="1" spans="2:2">
      <c r="B414" s="34"/>
    </row>
    <row r="415" ht="15.75" customHeight="1" spans="2:2">
      <c r="B415" s="34"/>
    </row>
    <row r="416" ht="15.75" customHeight="1" spans="2:2">
      <c r="B416" s="34"/>
    </row>
    <row r="417" ht="15.75" customHeight="1" spans="2:2">
      <c r="B417" s="34"/>
    </row>
    <row r="418" ht="15.75" customHeight="1" spans="2:2">
      <c r="B418" s="34"/>
    </row>
    <row r="419" ht="15.75" customHeight="1" spans="2:2">
      <c r="B419" s="34"/>
    </row>
    <row r="420" ht="15.75" customHeight="1" spans="2:2">
      <c r="B420" s="34"/>
    </row>
    <row r="421" ht="15.75" customHeight="1" spans="2:2">
      <c r="B421" s="34"/>
    </row>
    <row r="422" ht="15.75" customHeight="1" spans="2:2">
      <c r="B422" s="34"/>
    </row>
    <row r="423" ht="15.75" customHeight="1" spans="2:2">
      <c r="B423" s="34"/>
    </row>
    <row r="424" ht="15.75" customHeight="1" spans="2:2">
      <c r="B424" s="34"/>
    </row>
    <row r="425" ht="15.75" customHeight="1" spans="2:2">
      <c r="B425" s="34"/>
    </row>
    <row r="426" ht="15.75" customHeight="1" spans="2:2">
      <c r="B426" s="34"/>
    </row>
    <row r="427" ht="15.75" customHeight="1" spans="2:2">
      <c r="B427" s="34"/>
    </row>
    <row r="428" ht="15.75" customHeight="1" spans="2:2">
      <c r="B428" s="34"/>
    </row>
    <row r="429" ht="15.75" customHeight="1" spans="2:2">
      <c r="B429" s="34"/>
    </row>
    <row r="430" ht="15.75" customHeight="1" spans="2:2">
      <c r="B430" s="34"/>
    </row>
    <row r="431" ht="15.75" customHeight="1" spans="2:2">
      <c r="B431" s="34"/>
    </row>
    <row r="432" ht="15.75" customHeight="1" spans="2:2">
      <c r="B432" s="34"/>
    </row>
    <row r="433" ht="15.75" customHeight="1" spans="2:2">
      <c r="B433" s="34"/>
    </row>
    <row r="434" ht="15.75" customHeight="1" spans="2:2">
      <c r="B434" s="34"/>
    </row>
    <row r="435" ht="15.75" customHeight="1" spans="2:2">
      <c r="B435" s="34"/>
    </row>
    <row r="436" ht="15.75" customHeight="1" spans="2:2">
      <c r="B436" s="34"/>
    </row>
    <row r="437" ht="15.75" customHeight="1" spans="2:2">
      <c r="B437" s="34"/>
    </row>
    <row r="438" ht="15.75" customHeight="1" spans="2:2">
      <c r="B438" s="34"/>
    </row>
    <row r="439" ht="15.75" customHeight="1" spans="2:2">
      <c r="B439" s="34"/>
    </row>
    <row r="440" ht="15.75" customHeight="1" spans="2:2">
      <c r="B440" s="34"/>
    </row>
    <row r="441" ht="15.75" customHeight="1" spans="2:2">
      <c r="B441" s="34"/>
    </row>
    <row r="442" ht="15.75" customHeight="1" spans="2:2">
      <c r="B442" s="34"/>
    </row>
    <row r="443" ht="15.75" customHeight="1" spans="2:2">
      <c r="B443" s="34"/>
    </row>
    <row r="444" ht="15.75" customHeight="1" spans="2:2">
      <c r="B444" s="34"/>
    </row>
    <row r="445" ht="15.75" customHeight="1" spans="2:2">
      <c r="B445" s="34"/>
    </row>
    <row r="446" ht="15.75" customHeight="1" spans="2:2">
      <c r="B446" s="34"/>
    </row>
    <row r="447" ht="15.75" customHeight="1" spans="2:2">
      <c r="B447" s="34"/>
    </row>
    <row r="448" ht="15.75" customHeight="1" spans="2:2">
      <c r="B448" s="34"/>
    </row>
    <row r="449" ht="15.75" customHeight="1" spans="2:2">
      <c r="B449" s="34"/>
    </row>
    <row r="450" ht="15.75" customHeight="1" spans="2:2">
      <c r="B450" s="34"/>
    </row>
    <row r="451" ht="15.75" customHeight="1" spans="2:2">
      <c r="B451" s="34"/>
    </row>
    <row r="452" ht="15.75" customHeight="1" spans="2:2">
      <c r="B452" s="34"/>
    </row>
    <row r="453" ht="15.75" customHeight="1" spans="2:2">
      <c r="B453" s="34"/>
    </row>
    <row r="454" ht="15.75" customHeight="1" spans="2:2">
      <c r="B454" s="34"/>
    </row>
    <row r="455" ht="15.75" customHeight="1" spans="2:2">
      <c r="B455" s="34"/>
    </row>
    <row r="456" ht="15.75" customHeight="1" spans="2:2">
      <c r="B456" s="34"/>
    </row>
    <row r="457" ht="15.75" customHeight="1" spans="2:2">
      <c r="B457" s="34"/>
    </row>
    <row r="458" ht="15.75" customHeight="1" spans="2:2">
      <c r="B458" s="34"/>
    </row>
    <row r="459" ht="15.75" customHeight="1" spans="2:2">
      <c r="B459" s="34"/>
    </row>
    <row r="460" ht="15.75" customHeight="1" spans="2:2">
      <c r="B460" s="34"/>
    </row>
    <row r="461" ht="15.75" customHeight="1" spans="2:2">
      <c r="B461" s="34"/>
    </row>
    <row r="462" ht="15.75" customHeight="1" spans="2:2">
      <c r="B462" s="34"/>
    </row>
    <row r="463" ht="15.75" customHeight="1" spans="2:2">
      <c r="B463" s="34"/>
    </row>
    <row r="464" ht="15.75" customHeight="1" spans="2:2">
      <c r="B464" s="34"/>
    </row>
    <row r="465" ht="15.75" customHeight="1" spans="2:2">
      <c r="B465" s="34"/>
    </row>
    <row r="466" ht="15.75" customHeight="1" spans="2:2">
      <c r="B466" s="34"/>
    </row>
    <row r="467" ht="15.75" customHeight="1" spans="2:2">
      <c r="B467" s="34"/>
    </row>
    <row r="468" ht="15.75" customHeight="1" spans="2:2">
      <c r="B468" s="34"/>
    </row>
    <row r="469" ht="15.75" customHeight="1" spans="2:2">
      <c r="B469" s="34"/>
    </row>
    <row r="470" ht="15.75" customHeight="1" spans="2:2">
      <c r="B470" s="34"/>
    </row>
    <row r="471" ht="15.75" customHeight="1" spans="2:2">
      <c r="B471" s="34"/>
    </row>
    <row r="472" ht="15.75" customHeight="1" spans="2:2">
      <c r="B472" s="34"/>
    </row>
    <row r="473" ht="15.75" customHeight="1" spans="2:2">
      <c r="B473" s="34"/>
    </row>
    <row r="474" ht="15.75" customHeight="1" spans="2:2">
      <c r="B474" s="34"/>
    </row>
    <row r="475" ht="15.75" customHeight="1" spans="2:2">
      <c r="B475" s="34"/>
    </row>
    <row r="476" ht="15.75" customHeight="1" spans="2:2">
      <c r="B476" s="34"/>
    </row>
    <row r="477" ht="15.75" customHeight="1" spans="2:2">
      <c r="B477" s="34"/>
    </row>
    <row r="478" ht="15.75" customHeight="1" spans="2:2">
      <c r="B478" s="34"/>
    </row>
    <row r="479" ht="15.75" customHeight="1" spans="2:2">
      <c r="B479" s="34"/>
    </row>
    <row r="480" ht="15.75" customHeight="1" spans="2:2">
      <c r="B480" s="34"/>
    </row>
    <row r="481" ht="15.75" customHeight="1" spans="2:2">
      <c r="B481" s="34"/>
    </row>
    <row r="482" ht="15.75" customHeight="1" spans="2:2">
      <c r="B482" s="34"/>
    </row>
    <row r="483" ht="15.75" customHeight="1" spans="2:2">
      <c r="B483" s="34"/>
    </row>
    <row r="484" ht="15.75" customHeight="1" spans="2:2">
      <c r="B484" s="34"/>
    </row>
    <row r="485" ht="15.75" customHeight="1" spans="2:2">
      <c r="B485" s="34"/>
    </row>
    <row r="486" ht="15.75" customHeight="1" spans="2:2">
      <c r="B486" s="34"/>
    </row>
    <row r="487" ht="15.75" customHeight="1" spans="2:2">
      <c r="B487" s="34"/>
    </row>
    <row r="488" ht="15.75" customHeight="1" spans="2:2">
      <c r="B488" s="34"/>
    </row>
    <row r="489" ht="15.75" customHeight="1" spans="2:2">
      <c r="B489" s="34"/>
    </row>
    <row r="490" ht="15.75" customHeight="1" spans="2:2">
      <c r="B490" s="34"/>
    </row>
    <row r="491" ht="15.75" customHeight="1" spans="2:2">
      <c r="B491" s="34"/>
    </row>
    <row r="492" ht="15.75" customHeight="1" spans="2:2">
      <c r="B492" s="34"/>
    </row>
    <row r="493" ht="15.75" customHeight="1" spans="2:2">
      <c r="B493" s="34"/>
    </row>
    <row r="494" ht="15.75" customHeight="1" spans="2:2">
      <c r="B494" s="34"/>
    </row>
    <row r="495" ht="15.75" customHeight="1" spans="2:2">
      <c r="B495" s="34"/>
    </row>
    <row r="496" ht="15.75" customHeight="1" spans="2:2">
      <c r="B496" s="34"/>
    </row>
    <row r="497" ht="15.75" customHeight="1" spans="2:2">
      <c r="B497" s="34"/>
    </row>
    <row r="498" ht="15.75" customHeight="1" spans="2:2">
      <c r="B498" s="34"/>
    </row>
    <row r="499" ht="15.75" customHeight="1" spans="2:2">
      <c r="B499" s="34"/>
    </row>
    <row r="500" ht="15.75" customHeight="1" spans="2:2">
      <c r="B500" s="34"/>
    </row>
    <row r="501" ht="15.75" customHeight="1" spans="2:2">
      <c r="B501" s="34"/>
    </row>
    <row r="502" ht="15.75" customHeight="1" spans="2:2">
      <c r="B502" s="34"/>
    </row>
    <row r="503" ht="15.75" customHeight="1" spans="2:2">
      <c r="B503" s="34"/>
    </row>
    <row r="504" ht="15.75" customHeight="1" spans="2:2">
      <c r="B504" s="34"/>
    </row>
    <row r="505" ht="15.75" customHeight="1" spans="2:2">
      <c r="B505" s="34"/>
    </row>
    <row r="506" ht="15.75" customHeight="1" spans="2:2">
      <c r="B506" s="34"/>
    </row>
    <row r="507" ht="15.75" customHeight="1" spans="2:2">
      <c r="B507" s="34"/>
    </row>
    <row r="508" ht="15.75" customHeight="1" spans="2:2">
      <c r="B508" s="34"/>
    </row>
    <row r="509" ht="15.75" customHeight="1" spans="2:2">
      <c r="B509" s="34"/>
    </row>
    <row r="510" ht="15.75" customHeight="1" spans="2:2">
      <c r="B510" s="34"/>
    </row>
    <row r="511" ht="15.75" customHeight="1" spans="2:2">
      <c r="B511" s="34"/>
    </row>
    <row r="512" ht="15.75" customHeight="1" spans="2:2">
      <c r="B512" s="34"/>
    </row>
    <row r="513" ht="15.75" customHeight="1" spans="2:2">
      <c r="B513" s="34"/>
    </row>
    <row r="514" ht="15.75" customHeight="1" spans="2:2">
      <c r="B514" s="34"/>
    </row>
    <row r="515" ht="15.75" customHeight="1" spans="2:2">
      <c r="B515" s="34"/>
    </row>
    <row r="516" ht="15.75" customHeight="1" spans="2:2">
      <c r="B516" s="34"/>
    </row>
    <row r="517" ht="15.75" customHeight="1" spans="2:2">
      <c r="B517" s="34"/>
    </row>
    <row r="518" ht="15.75" customHeight="1" spans="2:2">
      <c r="B518" s="34"/>
    </row>
    <row r="519" ht="15.75" customHeight="1" spans="2:2">
      <c r="B519" s="34"/>
    </row>
    <row r="520" ht="15.75" customHeight="1" spans="2:2">
      <c r="B520" s="34"/>
    </row>
    <row r="521" ht="15.75" customHeight="1" spans="2:2">
      <c r="B521" s="34"/>
    </row>
    <row r="522" ht="15.75" customHeight="1" spans="2:2">
      <c r="B522" s="34"/>
    </row>
    <row r="523" ht="15.75" customHeight="1" spans="2:2">
      <c r="B523" s="34"/>
    </row>
    <row r="524" ht="15.75" customHeight="1" spans="2:2">
      <c r="B524" s="34"/>
    </row>
    <row r="525" ht="15.75" customHeight="1" spans="2:2">
      <c r="B525" s="34"/>
    </row>
    <row r="526" ht="15.75" customHeight="1" spans="2:2">
      <c r="B526" s="34"/>
    </row>
    <row r="527" ht="15.75" customHeight="1" spans="2:2">
      <c r="B527" s="34"/>
    </row>
    <row r="528" ht="15.75" customHeight="1" spans="2:2">
      <c r="B528" s="34"/>
    </row>
    <row r="529" ht="15.75" customHeight="1" spans="2:2">
      <c r="B529" s="34"/>
    </row>
    <row r="530" ht="15.75" customHeight="1" spans="2:2">
      <c r="B530" s="34"/>
    </row>
    <row r="531" ht="15.75" customHeight="1" spans="2:2">
      <c r="B531" s="34"/>
    </row>
    <row r="532" ht="15.75" customHeight="1" spans="2:2">
      <c r="B532" s="34"/>
    </row>
    <row r="533" ht="15.75" customHeight="1" spans="2:2">
      <c r="B533" s="34"/>
    </row>
    <row r="534" ht="15.75" customHeight="1" spans="2:2">
      <c r="B534" s="34"/>
    </row>
    <row r="535" ht="15.75" customHeight="1" spans="2:2">
      <c r="B535" s="34"/>
    </row>
    <row r="536" ht="15.75" customHeight="1" spans="2:2">
      <c r="B536" s="34"/>
    </row>
    <row r="537" ht="15.75" customHeight="1" spans="2:2">
      <c r="B537" s="34"/>
    </row>
    <row r="538" ht="15.75" customHeight="1" spans="2:2">
      <c r="B538" s="34"/>
    </row>
    <row r="539" ht="15.75" customHeight="1" spans="2:2">
      <c r="B539" s="34"/>
    </row>
    <row r="540" ht="15.75" customHeight="1" spans="2:2">
      <c r="B540" s="34"/>
    </row>
    <row r="541" ht="15.75" customHeight="1" spans="2:2">
      <c r="B541" s="34"/>
    </row>
    <row r="542" ht="15.75" customHeight="1" spans="2:2">
      <c r="B542" s="34"/>
    </row>
    <row r="543" ht="15.75" customHeight="1" spans="2:2">
      <c r="B543" s="34"/>
    </row>
    <row r="544" ht="15.75" customHeight="1" spans="2:2">
      <c r="B544" s="34"/>
    </row>
    <row r="545" ht="15.75" customHeight="1" spans="2:2">
      <c r="B545" s="34"/>
    </row>
    <row r="546" ht="15.75" customHeight="1" spans="2:2">
      <c r="B546" s="34"/>
    </row>
    <row r="547" ht="15.75" customHeight="1" spans="2:2">
      <c r="B547" s="34"/>
    </row>
    <row r="548" ht="15.75" customHeight="1" spans="2:2">
      <c r="B548" s="34"/>
    </row>
    <row r="549" ht="15.75" customHeight="1" spans="2:2">
      <c r="B549" s="34"/>
    </row>
    <row r="550" ht="15.75" customHeight="1" spans="2:2">
      <c r="B550" s="34"/>
    </row>
    <row r="551" ht="15.75" customHeight="1" spans="2:2">
      <c r="B551" s="34"/>
    </row>
    <row r="552" ht="15.75" customHeight="1" spans="2:2">
      <c r="B552" s="34"/>
    </row>
    <row r="553" ht="15.75" customHeight="1" spans="2:2">
      <c r="B553" s="34"/>
    </row>
    <row r="554" ht="15.75" customHeight="1" spans="2:2">
      <c r="B554" s="34"/>
    </row>
    <row r="555" ht="15.75" customHeight="1" spans="2:2">
      <c r="B555" s="34"/>
    </row>
    <row r="556" ht="15.75" customHeight="1" spans="2:2">
      <c r="B556" s="34"/>
    </row>
    <row r="557" ht="15.75" customHeight="1" spans="2:2">
      <c r="B557" s="34"/>
    </row>
    <row r="558" ht="15.75" customHeight="1" spans="2:2">
      <c r="B558" s="34"/>
    </row>
    <row r="559" ht="15.75" customHeight="1" spans="2:2">
      <c r="B559" s="34"/>
    </row>
    <row r="560" ht="15.75" customHeight="1" spans="2:2">
      <c r="B560" s="34"/>
    </row>
    <row r="561" ht="15.75" customHeight="1" spans="2:2">
      <c r="B561" s="34"/>
    </row>
    <row r="562" ht="15.75" customHeight="1" spans="2:2">
      <c r="B562" s="34"/>
    </row>
    <row r="563" ht="15.75" customHeight="1" spans="2:2">
      <c r="B563" s="34"/>
    </row>
    <row r="564" ht="15.75" customHeight="1" spans="2:2">
      <c r="B564" s="34"/>
    </row>
    <row r="565" ht="15.75" customHeight="1" spans="2:2">
      <c r="B565" s="34"/>
    </row>
    <row r="566" ht="15.75" customHeight="1" spans="2:2">
      <c r="B566" s="34"/>
    </row>
    <row r="567" ht="15.75" customHeight="1" spans="2:2">
      <c r="B567" s="34"/>
    </row>
    <row r="568" ht="15.75" customHeight="1" spans="2:2">
      <c r="B568" s="34"/>
    </row>
    <row r="569" ht="15.75" customHeight="1" spans="2:2">
      <c r="B569" s="34"/>
    </row>
    <row r="570" ht="15.75" customHeight="1" spans="2:2">
      <c r="B570" s="34"/>
    </row>
    <row r="571" ht="15.75" customHeight="1" spans="2:2">
      <c r="B571" s="34"/>
    </row>
    <row r="572" ht="15.75" customHeight="1" spans="2:2">
      <c r="B572" s="34"/>
    </row>
    <row r="573" ht="15.75" customHeight="1" spans="2:2">
      <c r="B573" s="34"/>
    </row>
    <row r="574" ht="15.75" customHeight="1" spans="2:2">
      <c r="B574" s="34"/>
    </row>
    <row r="575" ht="15.75" customHeight="1" spans="2:2">
      <c r="B575" s="34"/>
    </row>
    <row r="576" ht="15.75" customHeight="1" spans="2:2">
      <c r="B576" s="34"/>
    </row>
    <row r="577" ht="15.75" customHeight="1" spans="2:2">
      <c r="B577" s="34"/>
    </row>
    <row r="578" ht="15.75" customHeight="1" spans="2:2">
      <c r="B578" s="34"/>
    </row>
    <row r="579" ht="15.75" customHeight="1" spans="2:2">
      <c r="B579" s="34"/>
    </row>
    <row r="580" ht="15.75" customHeight="1" spans="2:2">
      <c r="B580" s="34"/>
    </row>
    <row r="581" ht="15.75" customHeight="1" spans="2:2">
      <c r="B581" s="34"/>
    </row>
    <row r="582" ht="15.75" customHeight="1" spans="2:2">
      <c r="B582" s="34"/>
    </row>
    <row r="583" ht="15.75" customHeight="1" spans="2:2">
      <c r="B583" s="34"/>
    </row>
    <row r="584" ht="15.75" customHeight="1" spans="2:2">
      <c r="B584" s="34"/>
    </row>
    <row r="585" ht="15.75" customHeight="1" spans="2:2">
      <c r="B585" s="34"/>
    </row>
    <row r="586" ht="15.75" customHeight="1" spans="2:2">
      <c r="B586" s="34"/>
    </row>
    <row r="587" ht="15.75" customHeight="1" spans="2:2">
      <c r="B587" s="34"/>
    </row>
    <row r="588" ht="15.75" customHeight="1" spans="2:2">
      <c r="B588" s="34"/>
    </row>
    <row r="589" ht="15.75" customHeight="1" spans="2:2">
      <c r="B589" s="34"/>
    </row>
    <row r="590" ht="15.75" customHeight="1" spans="2:2">
      <c r="B590" s="34"/>
    </row>
    <row r="591" ht="15.75" customHeight="1" spans="2:2">
      <c r="B591" s="34"/>
    </row>
    <row r="592" ht="15.75" customHeight="1" spans="2:2">
      <c r="B592" s="34"/>
    </row>
    <row r="593" ht="15.75" customHeight="1" spans="2:2">
      <c r="B593" s="34"/>
    </row>
    <row r="594" ht="15.75" customHeight="1" spans="2:2">
      <c r="B594" s="34"/>
    </row>
    <row r="595" ht="15.75" customHeight="1" spans="2:2">
      <c r="B595" s="34"/>
    </row>
    <row r="596" ht="15.75" customHeight="1" spans="2:2">
      <c r="B596" s="34"/>
    </row>
    <row r="597" ht="15.75" customHeight="1" spans="2:2">
      <c r="B597" s="34"/>
    </row>
    <row r="598" ht="15.75" customHeight="1" spans="2:2">
      <c r="B598" s="34"/>
    </row>
    <row r="599" ht="15.75" customHeight="1" spans="2:2">
      <c r="B599" s="34"/>
    </row>
    <row r="600" ht="15.75" customHeight="1" spans="2:2">
      <c r="B600" s="34"/>
    </row>
    <row r="601" ht="15.75" customHeight="1" spans="2:2">
      <c r="B601" s="34"/>
    </row>
    <row r="602" ht="15.75" customHeight="1" spans="2:2">
      <c r="B602" s="34"/>
    </row>
    <row r="603" ht="15.75" customHeight="1" spans="2:2">
      <c r="B603" s="34"/>
    </row>
    <row r="604" ht="15.75" customHeight="1" spans="2:2">
      <c r="B604" s="34"/>
    </row>
    <row r="605" ht="15.75" customHeight="1" spans="2:2">
      <c r="B605" s="34"/>
    </row>
    <row r="606" ht="15.75" customHeight="1" spans="2:2">
      <c r="B606" s="34"/>
    </row>
    <row r="607" ht="15.75" customHeight="1" spans="2:2">
      <c r="B607" s="34"/>
    </row>
    <row r="608" ht="15.75" customHeight="1" spans="2:2">
      <c r="B608" s="34"/>
    </row>
    <row r="609" ht="15.75" customHeight="1" spans="2:2">
      <c r="B609" s="34"/>
    </row>
    <row r="610" ht="15.75" customHeight="1" spans="2:2">
      <c r="B610" s="34"/>
    </row>
    <row r="611" ht="15.75" customHeight="1" spans="2:2">
      <c r="B611" s="34"/>
    </row>
    <row r="612" ht="15.75" customHeight="1" spans="2:2">
      <c r="B612" s="34"/>
    </row>
    <row r="613" ht="15.75" customHeight="1" spans="2:2">
      <c r="B613" s="34"/>
    </row>
    <row r="614" ht="15.75" customHeight="1" spans="2:2">
      <c r="B614" s="34"/>
    </row>
    <row r="615" ht="15.75" customHeight="1" spans="2:2">
      <c r="B615" s="34"/>
    </row>
    <row r="616" ht="15.75" customHeight="1" spans="2:2">
      <c r="B616" s="34"/>
    </row>
    <row r="617" ht="15.75" customHeight="1" spans="2:2">
      <c r="B617" s="34"/>
    </row>
    <row r="618" ht="15.75" customHeight="1" spans="2:2">
      <c r="B618" s="34"/>
    </row>
    <row r="619" ht="15.75" customHeight="1" spans="2:2">
      <c r="B619" s="34"/>
    </row>
    <row r="620" ht="15.75" customHeight="1" spans="2:2">
      <c r="B620" s="34"/>
    </row>
    <row r="621" ht="15.75" customHeight="1" spans="2:2">
      <c r="B621" s="34"/>
    </row>
    <row r="622" ht="15.75" customHeight="1" spans="2:2">
      <c r="B622" s="34"/>
    </row>
    <row r="623" ht="15.75" customHeight="1" spans="2:2">
      <c r="B623" s="34"/>
    </row>
    <row r="624" ht="15.75" customHeight="1" spans="2:2">
      <c r="B624" s="34"/>
    </row>
    <row r="625" ht="15.75" customHeight="1" spans="2:2">
      <c r="B625" s="34"/>
    </row>
    <row r="626" ht="15.75" customHeight="1" spans="2:2">
      <c r="B626" s="34"/>
    </row>
    <row r="627" ht="15.75" customHeight="1" spans="2:2">
      <c r="B627" s="34"/>
    </row>
    <row r="628" ht="15.75" customHeight="1" spans="2:2">
      <c r="B628" s="34"/>
    </row>
    <row r="629" ht="15.75" customHeight="1" spans="2:2">
      <c r="B629" s="34"/>
    </row>
    <row r="630" ht="15.75" customHeight="1" spans="2:2">
      <c r="B630" s="34"/>
    </row>
    <row r="631" ht="15.75" customHeight="1" spans="2:2">
      <c r="B631" s="34"/>
    </row>
    <row r="632" ht="15.75" customHeight="1" spans="2:2">
      <c r="B632" s="34"/>
    </row>
    <row r="633" ht="15.75" customHeight="1" spans="2:2">
      <c r="B633" s="34"/>
    </row>
    <row r="634" ht="15.75" customHeight="1" spans="2:2">
      <c r="B634" s="34"/>
    </row>
    <row r="635" ht="15.75" customHeight="1" spans="2:2">
      <c r="B635" s="34"/>
    </row>
    <row r="636" ht="15.75" customHeight="1" spans="2:2">
      <c r="B636" s="34"/>
    </row>
    <row r="637" ht="15.75" customHeight="1" spans="2:2">
      <c r="B637" s="34"/>
    </row>
    <row r="638" ht="15.75" customHeight="1" spans="2:2">
      <c r="B638" s="34"/>
    </row>
    <row r="639" ht="15.75" customHeight="1" spans="2:2">
      <c r="B639" s="34"/>
    </row>
    <row r="640" ht="15.75" customHeight="1" spans="2:2">
      <c r="B640" s="34"/>
    </row>
    <row r="641" ht="15.75" customHeight="1" spans="2:2">
      <c r="B641" s="34"/>
    </row>
    <row r="642" ht="15.75" customHeight="1" spans="2:2">
      <c r="B642" s="34"/>
    </row>
    <row r="643" ht="15.75" customHeight="1" spans="2:2">
      <c r="B643" s="34"/>
    </row>
    <row r="644" ht="15.75" customHeight="1" spans="2:2">
      <c r="B644" s="34"/>
    </row>
    <row r="645" ht="15.75" customHeight="1" spans="2:2">
      <c r="B645" s="34"/>
    </row>
    <row r="646" ht="15.75" customHeight="1" spans="2:2">
      <c r="B646" s="34"/>
    </row>
    <row r="647" ht="15.75" customHeight="1" spans="2:2">
      <c r="B647" s="34"/>
    </row>
    <row r="648" ht="15.75" customHeight="1" spans="2:2">
      <c r="B648" s="34"/>
    </row>
    <row r="649" ht="15.75" customHeight="1" spans="2:2">
      <c r="B649" s="34"/>
    </row>
    <row r="650" ht="15.75" customHeight="1" spans="2:2">
      <c r="B650" s="34"/>
    </row>
    <row r="651" ht="15.75" customHeight="1" spans="2:2">
      <c r="B651" s="34"/>
    </row>
    <row r="652" ht="15.75" customHeight="1" spans="2:2">
      <c r="B652" s="34"/>
    </row>
    <row r="653" ht="15.75" customHeight="1" spans="2:2">
      <c r="B653" s="34"/>
    </row>
    <row r="654" ht="15.75" customHeight="1" spans="2:2">
      <c r="B654" s="34"/>
    </row>
    <row r="655" ht="15.75" customHeight="1" spans="2:2">
      <c r="B655" s="34"/>
    </row>
    <row r="656" ht="15.75" customHeight="1" spans="2:2">
      <c r="B656" s="34"/>
    </row>
    <row r="657" ht="15.75" customHeight="1" spans="2:2">
      <c r="B657" s="34"/>
    </row>
    <row r="658" ht="15.75" customHeight="1" spans="2:2">
      <c r="B658" s="34"/>
    </row>
    <row r="659" ht="15.75" customHeight="1" spans="2:2">
      <c r="B659" s="34"/>
    </row>
    <row r="660" ht="15.75" customHeight="1" spans="2:2">
      <c r="B660" s="34"/>
    </row>
    <row r="661" ht="15.75" customHeight="1" spans="2:2">
      <c r="B661" s="34"/>
    </row>
    <row r="662" ht="15.75" customHeight="1" spans="2:2">
      <c r="B662" s="34"/>
    </row>
    <row r="663" ht="15.75" customHeight="1" spans="2:2">
      <c r="B663" s="34"/>
    </row>
    <row r="664" ht="15.75" customHeight="1" spans="2:2">
      <c r="B664" s="34"/>
    </row>
    <row r="665" ht="15.75" customHeight="1" spans="2:2">
      <c r="B665" s="34"/>
    </row>
    <row r="666" ht="15.75" customHeight="1" spans="2:2">
      <c r="B666" s="34"/>
    </row>
    <row r="667" ht="15.75" customHeight="1" spans="2:2">
      <c r="B667" s="34"/>
    </row>
    <row r="668" ht="15.75" customHeight="1" spans="2:2">
      <c r="B668" s="34"/>
    </row>
    <row r="669" ht="15.75" customHeight="1" spans="2:2">
      <c r="B669" s="34"/>
    </row>
    <row r="670" ht="15.75" customHeight="1" spans="2:2">
      <c r="B670" s="34"/>
    </row>
    <row r="671" ht="15.75" customHeight="1" spans="2:2">
      <c r="B671" s="34"/>
    </row>
    <row r="672" ht="15.75" customHeight="1" spans="2:2">
      <c r="B672" s="34"/>
    </row>
    <row r="673" ht="15.75" customHeight="1" spans="2:2">
      <c r="B673" s="34"/>
    </row>
    <row r="674" ht="15.75" customHeight="1" spans="2:2">
      <c r="B674" s="34"/>
    </row>
    <row r="675" ht="15.75" customHeight="1" spans="2:2">
      <c r="B675" s="34"/>
    </row>
    <row r="676" ht="15.75" customHeight="1" spans="2:2">
      <c r="B676" s="34"/>
    </row>
    <row r="677" ht="15.75" customHeight="1" spans="2:2">
      <c r="B677" s="34"/>
    </row>
    <row r="678" ht="15.75" customHeight="1" spans="2:2">
      <c r="B678" s="34"/>
    </row>
    <row r="679" ht="15.75" customHeight="1" spans="2:2">
      <c r="B679" s="34"/>
    </row>
    <row r="680" ht="15.75" customHeight="1" spans="2:2">
      <c r="B680" s="34"/>
    </row>
    <row r="681" ht="15.75" customHeight="1" spans="2:2">
      <c r="B681" s="34"/>
    </row>
    <row r="682" ht="15.75" customHeight="1" spans="2:2">
      <c r="B682" s="34"/>
    </row>
    <row r="683" ht="15.75" customHeight="1" spans="2:2">
      <c r="B683" s="34"/>
    </row>
    <row r="684" ht="15.75" customHeight="1" spans="2:2">
      <c r="B684" s="34"/>
    </row>
    <row r="685" ht="15.75" customHeight="1" spans="2:2">
      <c r="B685" s="34"/>
    </row>
    <row r="686" ht="15.75" customHeight="1" spans="2:2">
      <c r="B686" s="34"/>
    </row>
    <row r="687" ht="15.75" customHeight="1" spans="2:2">
      <c r="B687" s="34"/>
    </row>
    <row r="688" ht="15.75" customHeight="1" spans="2:2">
      <c r="B688" s="34"/>
    </row>
    <row r="689" ht="15.75" customHeight="1" spans="2:2">
      <c r="B689" s="34"/>
    </row>
    <row r="690" ht="15.75" customHeight="1" spans="2:2">
      <c r="B690" s="34"/>
    </row>
    <row r="691" ht="15.75" customHeight="1" spans="2:2">
      <c r="B691" s="34"/>
    </row>
    <row r="692" ht="15.75" customHeight="1" spans="2:2">
      <c r="B692" s="34"/>
    </row>
    <row r="693" ht="15.75" customHeight="1" spans="2:2">
      <c r="B693" s="34"/>
    </row>
    <row r="694" ht="15.75" customHeight="1" spans="2:2">
      <c r="B694" s="34"/>
    </row>
    <row r="695" ht="15.75" customHeight="1" spans="2:2">
      <c r="B695" s="34"/>
    </row>
    <row r="696" ht="15.75" customHeight="1" spans="2:2">
      <c r="B696" s="34"/>
    </row>
    <row r="697" ht="15.75" customHeight="1" spans="2:2">
      <c r="B697" s="34"/>
    </row>
    <row r="698" ht="15.75" customHeight="1" spans="2:2">
      <c r="B698" s="34"/>
    </row>
    <row r="699" ht="15.75" customHeight="1" spans="2:2">
      <c r="B699" s="34"/>
    </row>
    <row r="700" ht="15.75" customHeight="1" spans="2:2">
      <c r="B700" s="34"/>
    </row>
    <row r="701" ht="15.75" customHeight="1" spans="2:2">
      <c r="B701" s="34"/>
    </row>
    <row r="702" ht="15.75" customHeight="1" spans="2:2">
      <c r="B702" s="34"/>
    </row>
    <row r="703" ht="15.75" customHeight="1" spans="2:2">
      <c r="B703" s="34"/>
    </row>
    <row r="704" ht="15.75" customHeight="1" spans="2:2">
      <c r="B704" s="34"/>
    </row>
    <row r="705" ht="15.75" customHeight="1" spans="2:2">
      <c r="B705" s="34"/>
    </row>
    <row r="706" ht="15.75" customHeight="1" spans="2:2">
      <c r="B706" s="34"/>
    </row>
    <row r="707" ht="15.75" customHeight="1" spans="2:2">
      <c r="B707" s="34"/>
    </row>
    <row r="708" ht="15.75" customHeight="1" spans="2:2">
      <c r="B708" s="34"/>
    </row>
    <row r="709" ht="15.75" customHeight="1" spans="2:2">
      <c r="B709" s="34"/>
    </row>
    <row r="710" ht="15.75" customHeight="1" spans="2:2">
      <c r="B710" s="34"/>
    </row>
    <row r="711" ht="15.75" customHeight="1" spans="2:2">
      <c r="B711" s="34"/>
    </row>
    <row r="712" ht="15.75" customHeight="1" spans="2:2">
      <c r="B712" s="34"/>
    </row>
    <row r="713" ht="15.75" customHeight="1" spans="2:2">
      <c r="B713" s="34"/>
    </row>
    <row r="714" ht="15.75" customHeight="1" spans="2:2">
      <c r="B714" s="34"/>
    </row>
    <row r="715" ht="15.75" customHeight="1" spans="2:2">
      <c r="B715" s="34"/>
    </row>
    <row r="716" ht="15.75" customHeight="1" spans="2:2">
      <c r="B716" s="34"/>
    </row>
    <row r="717" ht="15.75" customHeight="1" spans="2:2">
      <c r="B717" s="34"/>
    </row>
    <row r="718" ht="15.75" customHeight="1" spans="2:2">
      <c r="B718" s="34"/>
    </row>
    <row r="719" ht="15.75" customHeight="1" spans="2:2">
      <c r="B719" s="34"/>
    </row>
    <row r="720" ht="15.75" customHeight="1" spans="2:2">
      <c r="B720" s="34"/>
    </row>
    <row r="721" ht="15.75" customHeight="1" spans="2:2">
      <c r="B721" s="34"/>
    </row>
    <row r="722" ht="15.75" customHeight="1" spans="2:2">
      <c r="B722" s="34"/>
    </row>
    <row r="723" ht="15.75" customHeight="1" spans="2:2">
      <c r="B723" s="34"/>
    </row>
    <row r="724" ht="15.75" customHeight="1" spans="2:2">
      <c r="B724" s="34"/>
    </row>
    <row r="725" ht="15.75" customHeight="1" spans="2:2">
      <c r="B725" s="34"/>
    </row>
    <row r="726" ht="15.75" customHeight="1" spans="2:2">
      <c r="B726" s="34"/>
    </row>
    <row r="727" ht="15.75" customHeight="1" spans="2:2">
      <c r="B727" s="34"/>
    </row>
    <row r="728" ht="15.75" customHeight="1" spans="2:2">
      <c r="B728" s="34"/>
    </row>
    <row r="729" ht="15.75" customHeight="1" spans="2:2">
      <c r="B729" s="34"/>
    </row>
    <row r="730" ht="15.75" customHeight="1" spans="2:2">
      <c r="B730" s="34"/>
    </row>
    <row r="731" ht="15.75" customHeight="1" spans="2:2">
      <c r="B731" s="34"/>
    </row>
    <row r="732" ht="15.75" customHeight="1" spans="2:2">
      <c r="B732" s="34"/>
    </row>
    <row r="733" ht="15.75" customHeight="1" spans="2:2">
      <c r="B733" s="34"/>
    </row>
    <row r="734" ht="15.75" customHeight="1" spans="2:2">
      <c r="B734" s="34"/>
    </row>
    <row r="735" ht="15.75" customHeight="1" spans="2:2">
      <c r="B735" s="34"/>
    </row>
    <row r="736" ht="15.75" customHeight="1" spans="2:2">
      <c r="B736" s="34"/>
    </row>
    <row r="737" ht="15.75" customHeight="1" spans="2:2">
      <c r="B737" s="34"/>
    </row>
    <row r="738" ht="15.75" customHeight="1" spans="2:2">
      <c r="B738" s="34"/>
    </row>
    <row r="739" ht="15.75" customHeight="1" spans="2:2">
      <c r="B739" s="34"/>
    </row>
    <row r="740" ht="15.75" customHeight="1" spans="2:2">
      <c r="B740" s="34"/>
    </row>
    <row r="741" ht="15.75" customHeight="1" spans="2:2">
      <c r="B741" s="34"/>
    </row>
    <row r="742" ht="15.75" customHeight="1" spans="2:2">
      <c r="B742" s="34"/>
    </row>
    <row r="743" ht="15.75" customHeight="1" spans="2:2">
      <c r="B743" s="34"/>
    </row>
    <row r="744" ht="15.75" customHeight="1" spans="2:2">
      <c r="B744" s="34"/>
    </row>
    <row r="745" ht="15.75" customHeight="1" spans="2:2">
      <c r="B745" s="34"/>
    </row>
    <row r="746" ht="15.75" customHeight="1" spans="2:2">
      <c r="B746" s="34"/>
    </row>
    <row r="747" ht="15.75" customHeight="1" spans="2:2">
      <c r="B747" s="34"/>
    </row>
    <row r="748" ht="15.75" customHeight="1" spans="2:2">
      <c r="B748" s="34"/>
    </row>
    <row r="749" ht="15.75" customHeight="1" spans="2:2">
      <c r="B749" s="34"/>
    </row>
    <row r="750" ht="15.75" customHeight="1" spans="2:2">
      <c r="B750" s="34"/>
    </row>
    <row r="751" ht="15.75" customHeight="1" spans="2:2">
      <c r="B751" s="34"/>
    </row>
    <row r="752" ht="15.75" customHeight="1" spans="2:2">
      <c r="B752" s="34"/>
    </row>
    <row r="753" ht="15.75" customHeight="1" spans="2:2">
      <c r="B753" s="34"/>
    </row>
    <row r="754" ht="15.75" customHeight="1" spans="2:2">
      <c r="B754" s="34"/>
    </row>
    <row r="755" ht="15.75" customHeight="1" spans="2:2">
      <c r="B755" s="34"/>
    </row>
    <row r="756" ht="15.75" customHeight="1" spans="2:2">
      <c r="B756" s="34"/>
    </row>
    <row r="757" ht="15.75" customHeight="1" spans="2:2">
      <c r="B757" s="34"/>
    </row>
    <row r="758" ht="15.75" customHeight="1" spans="2:2">
      <c r="B758" s="34"/>
    </row>
    <row r="759" ht="15.75" customHeight="1" spans="2:2">
      <c r="B759" s="34"/>
    </row>
    <row r="760" ht="15.75" customHeight="1" spans="2:2">
      <c r="B760" s="34"/>
    </row>
    <row r="761" ht="15.75" customHeight="1" spans="2:2">
      <c r="B761" s="34"/>
    </row>
    <row r="762" ht="15.75" customHeight="1" spans="2:2">
      <c r="B762" s="34"/>
    </row>
    <row r="763" ht="15.75" customHeight="1" spans="2:2">
      <c r="B763" s="34"/>
    </row>
    <row r="764" ht="15.75" customHeight="1" spans="2:2">
      <c r="B764" s="34"/>
    </row>
    <row r="765" ht="15.75" customHeight="1" spans="2:2">
      <c r="B765" s="34"/>
    </row>
    <row r="766" ht="15.75" customHeight="1" spans="2:2">
      <c r="B766" s="34"/>
    </row>
    <row r="767" ht="15.75" customHeight="1" spans="2:2">
      <c r="B767" s="34"/>
    </row>
    <row r="768" ht="15.75" customHeight="1" spans="2:2">
      <c r="B768" s="34"/>
    </row>
    <row r="769" ht="15.75" customHeight="1" spans="2:2">
      <c r="B769" s="34"/>
    </row>
    <row r="770" ht="15.75" customHeight="1" spans="2:2">
      <c r="B770" s="34"/>
    </row>
    <row r="771" ht="15.75" customHeight="1" spans="2:2">
      <c r="B771" s="34"/>
    </row>
    <row r="772" ht="15.75" customHeight="1" spans="2:2">
      <c r="B772" s="34"/>
    </row>
    <row r="773" ht="15.75" customHeight="1" spans="2:2">
      <c r="B773" s="34"/>
    </row>
    <row r="774" ht="15.75" customHeight="1" spans="2:2">
      <c r="B774" s="34"/>
    </row>
    <row r="775" ht="15.75" customHeight="1" spans="2:2">
      <c r="B775" s="34"/>
    </row>
    <row r="776" ht="15.75" customHeight="1" spans="2:2">
      <c r="B776" s="34"/>
    </row>
    <row r="777" ht="15.75" customHeight="1" spans="2:2">
      <c r="B777" s="34"/>
    </row>
    <row r="778" ht="15.75" customHeight="1" spans="2:2">
      <c r="B778" s="34"/>
    </row>
    <row r="779" ht="15.75" customHeight="1" spans="2:2">
      <c r="B779" s="34"/>
    </row>
    <row r="780" ht="15.75" customHeight="1" spans="2:2">
      <c r="B780" s="34"/>
    </row>
    <row r="781" ht="15.75" customHeight="1" spans="2:2">
      <c r="B781" s="34"/>
    </row>
    <row r="782" ht="15.75" customHeight="1" spans="2:2">
      <c r="B782" s="34"/>
    </row>
    <row r="783" ht="15.75" customHeight="1" spans="2:2">
      <c r="B783" s="34"/>
    </row>
    <row r="784" ht="15.75" customHeight="1" spans="2:2">
      <c r="B784" s="34"/>
    </row>
    <row r="785" ht="15.75" customHeight="1" spans="2:2">
      <c r="B785" s="34"/>
    </row>
    <row r="786" ht="15.75" customHeight="1" spans="2:2">
      <c r="B786" s="34"/>
    </row>
    <row r="787" ht="15.75" customHeight="1" spans="2:2">
      <c r="B787" s="34"/>
    </row>
    <row r="788" ht="15.75" customHeight="1" spans="2:2">
      <c r="B788" s="34"/>
    </row>
    <row r="789" ht="15.75" customHeight="1" spans="2:2">
      <c r="B789" s="34"/>
    </row>
    <row r="790" ht="15.75" customHeight="1" spans="2:2">
      <c r="B790" s="34"/>
    </row>
    <row r="791" ht="15.75" customHeight="1" spans="2:2">
      <c r="B791" s="34"/>
    </row>
    <row r="792" ht="15.75" customHeight="1" spans="2:2">
      <c r="B792" s="34"/>
    </row>
    <row r="793" ht="15.75" customHeight="1" spans="2:2">
      <c r="B793" s="34"/>
    </row>
    <row r="794" ht="15.75" customHeight="1" spans="2:2">
      <c r="B794" s="34"/>
    </row>
    <row r="795" ht="15.75" customHeight="1" spans="2:2">
      <c r="B795" s="34"/>
    </row>
    <row r="796" ht="15.75" customHeight="1" spans="2:2">
      <c r="B796" s="34"/>
    </row>
    <row r="797" ht="15.75" customHeight="1" spans="2:2">
      <c r="B797" s="34"/>
    </row>
    <row r="798" ht="15.75" customHeight="1" spans="2:2">
      <c r="B798" s="34"/>
    </row>
    <row r="799" ht="15.75" customHeight="1" spans="2:2">
      <c r="B799" s="34"/>
    </row>
    <row r="800" ht="15.75" customHeight="1" spans="2:2">
      <c r="B800" s="34"/>
    </row>
    <row r="801" ht="15.75" customHeight="1" spans="2:2">
      <c r="B801" s="34"/>
    </row>
    <row r="802" ht="15.75" customHeight="1" spans="2:2">
      <c r="B802" s="34"/>
    </row>
    <row r="803" ht="15.75" customHeight="1" spans="2:2">
      <c r="B803" s="34"/>
    </row>
    <row r="804" ht="15.75" customHeight="1" spans="2:2">
      <c r="B804" s="34"/>
    </row>
    <row r="805" ht="15.75" customHeight="1" spans="2:2">
      <c r="B805" s="34"/>
    </row>
    <row r="806" ht="15.75" customHeight="1" spans="2:2">
      <c r="B806" s="34"/>
    </row>
    <row r="807" ht="15.75" customHeight="1" spans="2:2">
      <c r="B807" s="34"/>
    </row>
    <row r="808" ht="15.75" customHeight="1" spans="2:2">
      <c r="B808" s="34"/>
    </row>
    <row r="809" ht="15.75" customHeight="1" spans="2:2">
      <c r="B809" s="34"/>
    </row>
    <row r="810" ht="15.75" customHeight="1" spans="2:2">
      <c r="B810" s="34"/>
    </row>
    <row r="811" ht="15.75" customHeight="1" spans="2:2">
      <c r="B811" s="34"/>
    </row>
    <row r="812" ht="15.75" customHeight="1" spans="2:2">
      <c r="B812" s="34"/>
    </row>
    <row r="813" ht="15.75" customHeight="1" spans="2:2">
      <c r="B813" s="34"/>
    </row>
    <row r="814" ht="15.75" customHeight="1" spans="2:2">
      <c r="B814" s="34"/>
    </row>
    <row r="815" ht="15.75" customHeight="1" spans="2:2">
      <c r="B815" s="34"/>
    </row>
    <row r="816" ht="15.75" customHeight="1" spans="2:2">
      <c r="B816" s="34"/>
    </row>
    <row r="817" ht="15.75" customHeight="1" spans="2:2">
      <c r="B817" s="34"/>
    </row>
    <row r="818" ht="15.75" customHeight="1" spans="2:2">
      <c r="B818" s="34"/>
    </row>
    <row r="819" ht="15.75" customHeight="1" spans="2:2">
      <c r="B819" s="34"/>
    </row>
    <row r="820" ht="15.75" customHeight="1" spans="2:2">
      <c r="B820" s="34"/>
    </row>
    <row r="821" ht="15.75" customHeight="1" spans="2:2">
      <c r="B821" s="34"/>
    </row>
    <row r="822" ht="15.75" customHeight="1" spans="2:2">
      <c r="B822" s="34"/>
    </row>
    <row r="823" ht="15.75" customHeight="1" spans="2:2">
      <c r="B823" s="34"/>
    </row>
    <row r="824" ht="15.75" customHeight="1" spans="2:2">
      <c r="B824" s="34"/>
    </row>
    <row r="825" ht="15.75" customHeight="1" spans="2:2">
      <c r="B825" s="34"/>
    </row>
    <row r="826" ht="15.75" customHeight="1" spans="2:2">
      <c r="B826" s="34"/>
    </row>
    <row r="827" ht="15.75" customHeight="1" spans="2:2">
      <c r="B827" s="34"/>
    </row>
    <row r="828" ht="15.75" customHeight="1" spans="2:2">
      <c r="B828" s="34"/>
    </row>
    <row r="829" ht="15.75" customHeight="1" spans="2:2">
      <c r="B829" s="34"/>
    </row>
    <row r="830" ht="15.75" customHeight="1" spans="2:2">
      <c r="B830" s="34"/>
    </row>
    <row r="831" ht="15.75" customHeight="1" spans="2:2">
      <c r="B831" s="34"/>
    </row>
    <row r="832" ht="15.75" customHeight="1" spans="2:2">
      <c r="B832" s="34"/>
    </row>
    <row r="833" ht="15.75" customHeight="1" spans="2:2">
      <c r="B833" s="34"/>
    </row>
    <row r="834" ht="15.75" customHeight="1" spans="2:2">
      <c r="B834" s="34"/>
    </row>
    <row r="835" ht="15.75" customHeight="1" spans="2:2">
      <c r="B835" s="34"/>
    </row>
    <row r="836" ht="15.75" customHeight="1" spans="2:2">
      <c r="B836" s="34"/>
    </row>
    <row r="837" ht="15.75" customHeight="1" spans="2:2">
      <c r="B837" s="34"/>
    </row>
    <row r="838" ht="15.75" customHeight="1" spans="2:2">
      <c r="B838" s="34"/>
    </row>
    <row r="839" ht="15.75" customHeight="1" spans="2:2">
      <c r="B839" s="34"/>
    </row>
    <row r="840" ht="15.75" customHeight="1" spans="2:2">
      <c r="B840" s="34"/>
    </row>
    <row r="841" ht="15.75" customHeight="1" spans="2:2">
      <c r="B841" s="34"/>
    </row>
    <row r="842" ht="15.75" customHeight="1" spans="2:2">
      <c r="B842" s="34"/>
    </row>
    <row r="843" ht="15.75" customHeight="1" spans="2:2">
      <c r="B843" s="34"/>
    </row>
    <row r="844" ht="15.75" customHeight="1" spans="2:2">
      <c r="B844" s="34"/>
    </row>
    <row r="845" ht="15.75" customHeight="1" spans="2:2">
      <c r="B845" s="34"/>
    </row>
    <row r="846" ht="15.75" customHeight="1" spans="2:2">
      <c r="B846" s="34"/>
    </row>
    <row r="847" ht="15.75" customHeight="1" spans="2:2">
      <c r="B847" s="34"/>
    </row>
    <row r="848" ht="15.75" customHeight="1" spans="2:2">
      <c r="B848" s="34"/>
    </row>
    <row r="849" ht="15.75" customHeight="1" spans="2:2">
      <c r="B849" s="34"/>
    </row>
    <row r="850" ht="15.75" customHeight="1" spans="2:2">
      <c r="B850" s="34"/>
    </row>
    <row r="851" ht="15.75" customHeight="1" spans="2:2">
      <c r="B851" s="34"/>
    </row>
    <row r="852" ht="15.75" customHeight="1" spans="2:2">
      <c r="B852" s="34"/>
    </row>
    <row r="853" ht="15.75" customHeight="1" spans="2:2">
      <c r="B853" s="34"/>
    </row>
    <row r="854" ht="15.75" customHeight="1" spans="2:2">
      <c r="B854" s="34"/>
    </row>
    <row r="855" ht="15.75" customHeight="1" spans="2:2">
      <c r="B855" s="34"/>
    </row>
    <row r="856" ht="15.75" customHeight="1" spans="2:2">
      <c r="B856" s="34"/>
    </row>
    <row r="857" ht="15.75" customHeight="1" spans="2:2">
      <c r="B857" s="34"/>
    </row>
    <row r="858" ht="15.75" customHeight="1" spans="2:2">
      <c r="B858" s="34"/>
    </row>
    <row r="859" ht="15.75" customHeight="1" spans="2:2">
      <c r="B859" s="34"/>
    </row>
    <row r="860" ht="15.75" customHeight="1" spans="2:2">
      <c r="B860" s="34"/>
    </row>
    <row r="861" ht="15.75" customHeight="1" spans="2:2">
      <c r="B861" s="34"/>
    </row>
    <row r="862" ht="15.75" customHeight="1" spans="2:2">
      <c r="B862" s="34"/>
    </row>
    <row r="863" ht="15.75" customHeight="1" spans="2:2">
      <c r="B863" s="34"/>
    </row>
    <row r="864" ht="15.75" customHeight="1" spans="2:2">
      <c r="B864" s="34"/>
    </row>
    <row r="865" ht="15.75" customHeight="1" spans="2:2">
      <c r="B865" s="34"/>
    </row>
    <row r="866" ht="15.75" customHeight="1" spans="2:2">
      <c r="B866" s="34"/>
    </row>
    <row r="867" ht="15.75" customHeight="1" spans="2:2">
      <c r="B867" s="34"/>
    </row>
    <row r="868" ht="15.75" customHeight="1" spans="2:2">
      <c r="B868" s="34"/>
    </row>
    <row r="869" ht="15.75" customHeight="1" spans="2:2">
      <c r="B869" s="34"/>
    </row>
    <row r="870" ht="15.75" customHeight="1" spans="2:2">
      <c r="B870" s="34"/>
    </row>
    <row r="871" ht="15.75" customHeight="1" spans="2:2">
      <c r="B871" s="34"/>
    </row>
    <row r="872" ht="15.75" customHeight="1" spans="2:2">
      <c r="B872" s="34"/>
    </row>
    <row r="873" ht="15.75" customHeight="1" spans="2:2">
      <c r="B873" s="34"/>
    </row>
    <row r="874" ht="15.75" customHeight="1" spans="2:2">
      <c r="B874" s="34"/>
    </row>
    <row r="875" ht="15.75" customHeight="1" spans="2:2">
      <c r="B875" s="34"/>
    </row>
    <row r="876" ht="15.75" customHeight="1" spans="2:2">
      <c r="B876" s="34"/>
    </row>
    <row r="877" ht="15.75" customHeight="1" spans="2:2">
      <c r="B877" s="34"/>
    </row>
    <row r="878" ht="15.75" customHeight="1" spans="2:2">
      <c r="B878" s="34"/>
    </row>
    <row r="879" ht="15.75" customHeight="1" spans="2:2">
      <c r="B879" s="34"/>
    </row>
    <row r="880" ht="15.75" customHeight="1" spans="2:2">
      <c r="B880" s="34"/>
    </row>
    <row r="881" ht="15.75" customHeight="1" spans="2:2">
      <c r="B881" s="34"/>
    </row>
    <row r="882" ht="15.75" customHeight="1" spans="2:2">
      <c r="B882" s="34"/>
    </row>
    <row r="883" ht="15.75" customHeight="1" spans="2:2">
      <c r="B883" s="34"/>
    </row>
    <row r="884" ht="15.75" customHeight="1" spans="2:2">
      <c r="B884" s="34"/>
    </row>
    <row r="885" ht="15.75" customHeight="1" spans="2:2">
      <c r="B885" s="34"/>
    </row>
    <row r="886" ht="15.75" customHeight="1" spans="2:2">
      <c r="B886" s="34"/>
    </row>
    <row r="887" ht="15.75" customHeight="1" spans="2:2">
      <c r="B887" s="34"/>
    </row>
    <row r="888" ht="15.75" customHeight="1" spans="2:2">
      <c r="B888" s="34"/>
    </row>
    <row r="889" ht="15.75" customHeight="1" spans="2:2">
      <c r="B889" s="34"/>
    </row>
    <row r="890" ht="15.75" customHeight="1" spans="2:2">
      <c r="B890" s="34"/>
    </row>
    <row r="891" ht="15.75" customHeight="1" spans="2:2">
      <c r="B891" s="34"/>
    </row>
    <row r="892" ht="15.75" customHeight="1" spans="2:2">
      <c r="B892" s="34"/>
    </row>
    <row r="893" ht="15.75" customHeight="1" spans="2:2">
      <c r="B893" s="34"/>
    </row>
    <row r="894" ht="15.75" customHeight="1" spans="2:2">
      <c r="B894" s="34"/>
    </row>
    <row r="895" ht="15.75" customHeight="1" spans="2:2">
      <c r="B895" s="34"/>
    </row>
    <row r="896" ht="15.75" customHeight="1" spans="2:2">
      <c r="B896" s="34"/>
    </row>
    <row r="897" ht="15.75" customHeight="1" spans="2:2">
      <c r="B897" s="34"/>
    </row>
    <row r="898" ht="15.75" customHeight="1" spans="2:2">
      <c r="B898" s="34"/>
    </row>
    <row r="899" ht="15.75" customHeight="1" spans="2:2">
      <c r="B899" s="34"/>
    </row>
    <row r="900" ht="15.75" customHeight="1" spans="2:2">
      <c r="B900" s="34"/>
    </row>
    <row r="901" ht="15.75" customHeight="1" spans="2:2">
      <c r="B901" s="34"/>
    </row>
    <row r="902" ht="15.75" customHeight="1" spans="2:2">
      <c r="B902" s="34"/>
    </row>
    <row r="903" ht="15.75" customHeight="1" spans="2:2">
      <c r="B903" s="34"/>
    </row>
    <row r="904" ht="15.75" customHeight="1" spans="2:2">
      <c r="B904" s="34"/>
    </row>
    <row r="905" ht="15.75" customHeight="1" spans="2:2">
      <c r="B905" s="34"/>
    </row>
    <row r="906" ht="15.75" customHeight="1" spans="2:2">
      <c r="B906" s="34"/>
    </row>
    <row r="907" ht="15.75" customHeight="1" spans="2:2">
      <c r="B907" s="34"/>
    </row>
    <row r="908" ht="15.75" customHeight="1" spans="2:2">
      <c r="B908" s="34"/>
    </row>
    <row r="909" ht="15.75" customHeight="1" spans="2:2">
      <c r="B909" s="34"/>
    </row>
    <row r="910" ht="15.75" customHeight="1" spans="2:2">
      <c r="B910" s="34"/>
    </row>
    <row r="911" ht="15.75" customHeight="1" spans="2:2">
      <c r="B911" s="34"/>
    </row>
    <row r="912" ht="15.75" customHeight="1" spans="2:2">
      <c r="B912" s="34"/>
    </row>
    <row r="913" ht="15.75" customHeight="1" spans="2:2">
      <c r="B913" s="34"/>
    </row>
    <row r="914" ht="15.75" customHeight="1" spans="2:2">
      <c r="B914" s="34"/>
    </row>
    <row r="915" ht="15.75" customHeight="1" spans="2:2">
      <c r="B915" s="34"/>
    </row>
    <row r="916" ht="15.75" customHeight="1" spans="2:2">
      <c r="B916" s="34"/>
    </row>
    <row r="917" ht="15.75" customHeight="1" spans="2:2">
      <c r="B917" s="34"/>
    </row>
    <row r="918" ht="15.75" customHeight="1" spans="2:2">
      <c r="B918" s="34"/>
    </row>
    <row r="919" ht="15.75" customHeight="1" spans="2:2">
      <c r="B919" s="34"/>
    </row>
    <row r="920" ht="15.75" customHeight="1" spans="2:2">
      <c r="B920" s="34"/>
    </row>
    <row r="921" ht="15.75" customHeight="1" spans="2:2">
      <c r="B921" s="34"/>
    </row>
    <row r="922" ht="15.75" customHeight="1" spans="2:2">
      <c r="B922" s="34"/>
    </row>
    <row r="923" ht="15.75" customHeight="1" spans="2:2">
      <c r="B923" s="34"/>
    </row>
    <row r="924" ht="15.75" customHeight="1" spans="2:2">
      <c r="B924" s="34"/>
    </row>
    <row r="925" ht="15.75" customHeight="1" spans="2:2">
      <c r="B925" s="34"/>
    </row>
    <row r="926" ht="15.75" customHeight="1" spans="2:2">
      <c r="B926" s="34"/>
    </row>
    <row r="927" ht="15.75" customHeight="1" spans="2:2">
      <c r="B927" s="34"/>
    </row>
    <row r="928" ht="15.75" customHeight="1" spans="2:2">
      <c r="B928" s="34"/>
    </row>
    <row r="929" ht="15.75" customHeight="1" spans="2:2">
      <c r="B929" s="34"/>
    </row>
    <row r="930" ht="15.75" customHeight="1" spans="2:2">
      <c r="B930" s="34"/>
    </row>
    <row r="931" ht="15.75" customHeight="1" spans="2:2">
      <c r="B931" s="34"/>
    </row>
    <row r="932" ht="15.75" customHeight="1" spans="2:2">
      <c r="B932" s="34"/>
    </row>
    <row r="933" ht="15.75" customHeight="1" spans="2:2">
      <c r="B933" s="34"/>
    </row>
    <row r="934" ht="15.75" customHeight="1" spans="2:2">
      <c r="B934" s="34"/>
    </row>
    <row r="935" ht="15.75" customHeight="1" spans="2:2">
      <c r="B935" s="34"/>
    </row>
    <row r="936" ht="15.75" customHeight="1" spans="2:2">
      <c r="B936" s="34"/>
    </row>
    <row r="937" ht="15.75" customHeight="1" spans="2:2">
      <c r="B937" s="34"/>
    </row>
    <row r="938" ht="15.75" customHeight="1" spans="2:2">
      <c r="B938" s="34"/>
    </row>
    <row r="939" ht="15.75" customHeight="1" spans="2:2">
      <c r="B939" s="34"/>
    </row>
    <row r="940" ht="15.75" customHeight="1" spans="2:2">
      <c r="B940" s="34"/>
    </row>
    <row r="941" ht="15.75" customHeight="1" spans="2:2">
      <c r="B941" s="34"/>
    </row>
    <row r="942" ht="15.75" customHeight="1" spans="2:2">
      <c r="B942" s="34"/>
    </row>
    <row r="943" ht="15.75" customHeight="1" spans="2:2">
      <c r="B943" s="34"/>
    </row>
    <row r="944" ht="15.75" customHeight="1" spans="2:2">
      <c r="B944" s="34"/>
    </row>
    <row r="945" ht="15.75" customHeight="1" spans="2:2">
      <c r="B945" s="34"/>
    </row>
    <row r="946" ht="15.75" customHeight="1" spans="2:2">
      <c r="B946" s="34"/>
    </row>
    <row r="947" ht="15.75" customHeight="1" spans="2:2">
      <c r="B947" s="34"/>
    </row>
    <row r="948" ht="15.75" customHeight="1" spans="2:2">
      <c r="B948" s="34"/>
    </row>
    <row r="949" ht="15.75" customHeight="1" spans="2:2">
      <c r="B949" s="34"/>
    </row>
    <row r="950" ht="15.75" customHeight="1" spans="2:2">
      <c r="B950" s="34"/>
    </row>
    <row r="951" ht="15.75" customHeight="1" spans="2:2">
      <c r="B951" s="34"/>
    </row>
    <row r="952" ht="15.75" customHeight="1" spans="2:2">
      <c r="B952" s="34"/>
    </row>
    <row r="953" ht="15.75" customHeight="1" spans="2:2">
      <c r="B953" s="34"/>
    </row>
    <row r="954" ht="15.75" customHeight="1" spans="2:2">
      <c r="B954" s="34"/>
    </row>
    <row r="955" ht="15.75" customHeight="1" spans="2:2">
      <c r="B955" s="34"/>
    </row>
    <row r="956" ht="15.75" customHeight="1" spans="2:2">
      <c r="B956" s="34"/>
    </row>
    <row r="957" ht="15.75" customHeight="1" spans="2:2">
      <c r="B957" s="34"/>
    </row>
    <row r="958" ht="15.75" customHeight="1" spans="2:2">
      <c r="B958" s="34"/>
    </row>
    <row r="959" ht="15.75" customHeight="1" spans="2:2">
      <c r="B959" s="34"/>
    </row>
    <row r="960" ht="15.75" customHeight="1" spans="2:2">
      <c r="B960" s="34"/>
    </row>
    <row r="961" ht="15.75" customHeight="1" spans="2:2">
      <c r="B961" s="34"/>
    </row>
    <row r="962" ht="15.75" customHeight="1" spans="2:2">
      <c r="B962" s="34"/>
    </row>
    <row r="963" ht="15.75" customHeight="1" spans="2:2">
      <c r="B963" s="34"/>
    </row>
    <row r="964" ht="15.75" customHeight="1" spans="2:2">
      <c r="B964" s="34"/>
    </row>
    <row r="965" ht="15.75" customHeight="1" spans="2:2">
      <c r="B965" s="34"/>
    </row>
    <row r="966" ht="15.75" customHeight="1" spans="2:2">
      <c r="B966" s="34"/>
    </row>
    <row r="967" ht="15.75" customHeight="1" spans="2:2">
      <c r="B967" s="34"/>
    </row>
    <row r="968" ht="15.75" customHeight="1" spans="2:2">
      <c r="B968" s="34"/>
    </row>
    <row r="969" ht="15.75" customHeight="1" spans="2:2">
      <c r="B969" s="34"/>
    </row>
    <row r="970" ht="15.75" customHeight="1" spans="2:2">
      <c r="B970" s="34"/>
    </row>
    <row r="971" ht="15.75" customHeight="1" spans="2:2">
      <c r="B971" s="34"/>
    </row>
    <row r="972" ht="15.75" customHeight="1" spans="2:2">
      <c r="B972" s="34"/>
    </row>
    <row r="973" ht="15.75" customHeight="1" spans="2:2">
      <c r="B973" s="34"/>
    </row>
    <row r="974" ht="15.75" customHeight="1" spans="2:2">
      <c r="B974" s="34"/>
    </row>
    <row r="975" ht="15.75" customHeight="1" spans="2:2">
      <c r="B975" s="34"/>
    </row>
    <row r="976" ht="15.75" customHeight="1" spans="2:2">
      <c r="B976" s="34"/>
    </row>
    <row r="977" ht="15.75" customHeight="1" spans="2:2">
      <c r="B977" s="34"/>
    </row>
    <row r="978" ht="15.75" customHeight="1" spans="2:2">
      <c r="B978" s="34"/>
    </row>
    <row r="979" ht="15.75" customHeight="1" spans="2:2">
      <c r="B979" s="34"/>
    </row>
    <row r="980" ht="15.75" customHeight="1" spans="2:2">
      <c r="B980" s="34"/>
    </row>
    <row r="981" ht="15.75" customHeight="1" spans="2:2">
      <c r="B981" s="34"/>
    </row>
    <row r="982" ht="15.75" customHeight="1" spans="2:2">
      <c r="B982" s="34"/>
    </row>
    <row r="983" ht="15.75" customHeight="1" spans="2:2">
      <c r="B983" s="34"/>
    </row>
    <row r="984" ht="15.75" customHeight="1" spans="2:2">
      <c r="B984" s="34"/>
    </row>
    <row r="985" ht="15.75" customHeight="1" spans="2:2">
      <c r="B985" s="34"/>
    </row>
    <row r="986" ht="15.75" customHeight="1" spans="2:2">
      <c r="B986" s="34"/>
    </row>
    <row r="987" ht="15.75" customHeight="1" spans="2:2">
      <c r="B987" s="34"/>
    </row>
    <row r="988" ht="15.75" customHeight="1" spans="2:2">
      <c r="B988" s="34"/>
    </row>
    <row r="989" ht="15.75" customHeight="1" spans="2:2">
      <c r="B989" s="34"/>
    </row>
    <row r="990" ht="15.75" customHeight="1" spans="2:2">
      <c r="B990" s="34"/>
    </row>
    <row r="991" ht="15.75" customHeight="1" spans="2:2">
      <c r="B991" s="34"/>
    </row>
    <row r="992" ht="15.75" customHeight="1" spans="2:2">
      <c r="B992" s="34"/>
    </row>
    <row r="993" ht="15.75" customHeight="1" spans="2:2">
      <c r="B993" s="34"/>
    </row>
  </sheetData>
  <mergeCells count="9">
    <mergeCell ref="A1:H1"/>
    <mergeCell ref="A2:H2"/>
    <mergeCell ref="A3:H3"/>
    <mergeCell ref="A4:H4"/>
    <mergeCell ref="A5:H5"/>
    <mergeCell ref="A6:H6"/>
    <mergeCell ref="A7:G7"/>
    <mergeCell ref="A9:H9"/>
    <mergeCell ref="A19:B19"/>
  </mergeCells>
  <pageMargins left="0.511805555555556" right="0.511805555555556" top="0.869444444444444" bottom="0.786805555555556" header="0" footer="0"/>
  <pageSetup paperSize="9" scale="84" orientation="landscape"/>
  <headerFooter>
    <oddHeader>&amp;C23069.157132/2026-61
PE 900XX/2026</oddHeader>
    <oddFooter>&amp;L&amp;A</oddFooter>
  </headerFooter>
  <colBreaks count="1" manualBreakCount="1">
    <brk id="8" max="0"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MENU PLANILHA</vt:lpstr>
      <vt:lpstr>Anexo II-A Endereço</vt:lpstr>
      <vt:lpstr>Anexo II-B Salários</vt:lpstr>
      <vt:lpstr>Anexo III-A Equip.</vt:lpstr>
      <vt:lpstr>Anexo III-B Uniformes</vt:lpstr>
      <vt:lpstr>Anexo IVA  Custos </vt:lpstr>
      <vt:lpstr>Anexo IV B - Reemb. Creche</vt:lpstr>
      <vt:lpstr>Anexo IV C - Custo Total MDO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JoaoPaulo</dc:creator>
  <cp:lastModifiedBy>Hellen de Lima Medeiros da Silva</cp:lastModifiedBy>
  <dcterms:created xsi:type="dcterms:W3CDTF">2020-07-21T04:53:00Z</dcterms:created>
  <cp:lastPrinted>2026-06-02T04:18:00Z</cp:lastPrinted>
  <dcterms:modified xsi:type="dcterms:W3CDTF">2026-07-29T11:37:14Z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D884FEAD22634B769AE44105E199DC40_13</vt:lpwstr>
  </property>
  <property fmtid="{D5CDD505-2E9C-101B-9397-08002B2CF9AE}" pid="3" name="KSOProductBuildVer">
    <vt:lpwstr>1046-12.1.0.27458</vt:lpwstr>
  </property>
  <property fmtid="{D5CDD505-2E9C-101B-9397-08002B2CF9AE}" pid="4" name="CalculationRule">
    <vt:i4>0</vt:i4>
  </property>
</Properties>
</file>