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u Drive\Arquivos secretaria e pregão\Pregoeira\PE_90015_MAT EDUC E ESPORTIVO TESTES PSICOLOGICOS E OUTROS\"/>
    </mc:Choice>
  </mc:AlternateContent>
  <xr:revisionPtr revIDLastSave="0" documentId="13_ncr:1_{43E27B1E-6AA9-4A0D-98FD-805186CABD4F}" xr6:coauthVersionLast="47" xr6:coauthVersionMax="47" xr10:uidLastSave="{00000000-0000-0000-0000-000000000000}"/>
  <bookViews>
    <workbookView xWindow="24" yWindow="744" windowWidth="23016" windowHeight="12216" xr2:uid="{00000000-000D-0000-FFFF-FFFF00000000}"/>
  </bookViews>
  <sheets>
    <sheet name="Anexo III" sheetId="1" r:id="rId1"/>
    <sheet name="Intervalos" sheetId="2" r:id="rId2"/>
  </sheets>
  <definedNames>
    <definedName name="_xlnm._FilterDatabase" localSheetId="0" hidden="1">'Anexo III'!#REF!</definedName>
    <definedName name="_xlnm.Print_Area" localSheetId="0">'Anexo III'!$A$1:$M$69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5" i="1" l="1"/>
  <c r="I64" i="1"/>
  <c r="I62" i="1"/>
  <c r="I61" i="1"/>
  <c r="I60" i="1"/>
  <c r="I59" i="1"/>
  <c r="I58" i="1"/>
  <c r="I53" i="1"/>
  <c r="I51" i="1"/>
  <c r="I50" i="1"/>
  <c r="J50" i="1" s="1"/>
  <c r="I49" i="1"/>
  <c r="I48" i="1"/>
  <c r="J48" i="1" s="1"/>
  <c r="I44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J28" i="1" s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5" i="1"/>
  <c r="I46" i="1"/>
  <c r="I47" i="1"/>
  <c r="I52" i="1"/>
  <c r="I54" i="1"/>
  <c r="I55" i="1"/>
  <c r="I56" i="1"/>
  <c r="I63" i="1"/>
  <c r="J63" i="1" s="1"/>
  <c r="I66" i="1"/>
  <c r="I67" i="1"/>
  <c r="I6" i="1"/>
  <c r="J61" i="1" l="1"/>
  <c r="J65" i="1"/>
  <c r="I57" i="1"/>
  <c r="J57" i="1" s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" i="1" l="1"/>
  <c r="I68" i="1" l="1"/>
</calcChain>
</file>

<file path=xl/sharedStrings.xml><?xml version="1.0" encoding="utf-8"?>
<sst xmlns="http://schemas.openxmlformats.org/spreadsheetml/2006/main" count="413" uniqueCount="102">
  <si>
    <t>PRÓ-REITORIA DE ADMINISTRAÇÃO</t>
  </si>
  <si>
    <t>UNIDADE DE MEDIDA</t>
  </si>
  <si>
    <t>COORDENAÇÃO DE MATERIAIS</t>
  </si>
  <si>
    <t>DESCRIÇÃO/ ESPECIFICAÇÃO</t>
  </si>
  <si>
    <t>Aberto</t>
  </si>
  <si>
    <t>SUGESTÃO DE CATMAT</t>
  </si>
  <si>
    <t>VALOR TOTAL</t>
  </si>
  <si>
    <t>Diferença Mínima
 de Valores / 
Percentuais de 
Lances</t>
  </si>
  <si>
    <t>Valor Unitário
Estimado (Faixa)</t>
  </si>
  <si>
    <t>0,10%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</si>
  <si>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</si>
  <si>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</si>
  <si>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</si>
  <si>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</si>
  <si>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</si>
  <si>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</si>
  <si>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Acima de R$ 100,00 =&gt; 0,10%</t>
  </si>
  <si>
    <t>ITEM LICITAÇÃO</t>
  </si>
  <si>
    <t>VALOR UNITÁRIO</t>
  </si>
  <si>
    <t xml:space="preserve">QUANTIDADE </t>
  </si>
  <si>
    <t>MODO DE DISPUTA</t>
  </si>
  <si>
    <t>INTERVALO LANCES</t>
  </si>
  <si>
    <t>EXCLUSIVO ME/EPP</t>
  </si>
  <si>
    <t>INFORMAÇÕES ADICIONAIS</t>
  </si>
  <si>
    <t>GRUPO</t>
  </si>
  <si>
    <t>ANEXO III - PLANILHA ESTIMATIVA DE DESCRIÇÃO E PREÇOS</t>
  </si>
  <si>
    <t>VALOR TOTAL DO GRUPO</t>
  </si>
  <si>
    <t>Argila Preta - 10kg. 100% Limpa. Própria para uso em torno, modelagem e moldagem. Secagem ao forno ou à sombra. Embalagem de 10kg.</t>
  </si>
  <si>
    <t>Unidade</t>
  </si>
  <si>
    <t>Lupa de leitura portátil. Formato retangular, dobrável, iluminação de 5 lâmpadas de led, faixa de zoom 2 vezes, alimentação 3 pilhas AAA, material do cabo plástico PVC, material da lente resina acrílica com alta definição, medidas aproximadas 24 x 8,5 x 2 cm.</t>
  </si>
  <si>
    <t>unidade</t>
  </si>
  <si>
    <t>conjunto</t>
  </si>
  <si>
    <t>kit</t>
  </si>
  <si>
    <t>Conjunto</t>
  </si>
  <si>
    <t>par</t>
  </si>
  <si>
    <t>Caneleira de 4 Kg (par) - para uso durante a prática de exercícios físicos. Confeccionada com material de revestimento em courvin emborrachado. Costuras reforçadas e fechamento em velcro.</t>
  </si>
  <si>
    <t>Caneleira de 5 Kg (par) - para uso durante a prática de exercícios físicos. Confeccionada com material de revestimento em courvin emborrachado. Costuras reforçadas e fechamento em velcro.</t>
  </si>
  <si>
    <t>Bombona Galão com capacidade de 25 Litros para armazenamento de combustível (gasolina e óleo diesel) . Cor Azul. Com certificação Inmetro</t>
  </si>
  <si>
    <t>Und.</t>
  </si>
  <si>
    <t>Caixa organizadora - material resistente para suportar as peças e o formol com tampa e rodinha - Capacidade 50 litros.</t>
  </si>
  <si>
    <t>Caixa organizadora de plástico polipropileno transparente. Contendo tampa que trava com grampos de fechamento que prendem a tampa firmemente à caixa plástica. Com capacidade de 2,3L de Dimensão aproximada de: 8,5x17,7x26,2 cm</t>
  </si>
  <si>
    <t>Caixa organizadora média alta cristal 30L. Especificações Organizador médio alto, Cor Cristal, plastico Super resistente, Lavável, Com tampa. Dimensões aproximadas A x C x L:42,5 x 30,7 x 30,5cm.</t>
  </si>
  <si>
    <t>Caixa plástica tipo hortifruti - 46L: Caixa Plástica confeccionada com material de alta densidade, com laterais e fundo vazados, ombreira para facilitar o carregamento, com uma capacidade de 46 litros. Dimensões aproximadas : Comprimento: 55 cm Largura: 35 CM Altura: 30 CM</t>
  </si>
  <si>
    <t>Papel filme PVC translúcido (em rolo 100m). Descrição: Papel filme, material: pvc - cloreto de polivinila, comprimento: 100 m, largura: 25 cm</t>
  </si>
  <si>
    <t>rolo de 100 m</t>
  </si>
  <si>
    <t>Saco plástico Zip Lock Especificação técnica: Saco plástico Zip Lock, 30x40 cm, embalagem com 100 unidades</t>
  </si>
  <si>
    <t>pacote com 100 unidades</t>
  </si>
  <si>
    <t>Guia magnético. Material: metal imantado. Aplicação: costura de costura reta e curva.</t>
  </si>
  <si>
    <t>Matriz para forrar bombê n.14. Material: metal. Aplicação: balancim manual</t>
  </si>
  <si>
    <t>Matriz para forrar bombê n.24. Material: metal. Aplicação: balancim manual</t>
  </si>
  <si>
    <t>Matriz para ilhoes nº 0-10 mm. Material: metal. Componentes: com arruela para balancim. 2 partes. Aplicação: balancim manual.</t>
  </si>
  <si>
    <t>Matriz para ilhoes nº 5-20 mm. Material: metal. Componentes: com arruela para balancim. 2 partes. Aplicação: balancim manual</t>
  </si>
  <si>
    <t>Coleção HTP (House, Tree, Person)  -Técnica projetiva gráfica de base psicodinâmica restrita a psicólogos e voltada à investigação da personalidade. Composição: 1 livro de Instruções Vol. 1 (manual) e 1 livro de avaliação Vol. 2 conjunto com 10 unidades (descartável). Autoras: Leila Salomão de la Plata Cury Tardivo, Maria Cecilia de Vilhena Moraes, Adele de Miguel Marques, Silésia Maria Veneroso Delphino Tosi</t>
  </si>
  <si>
    <t>EBADEP-IJ - Escala Baptista de Depressão – Versão Infanto-juvenil. Composição kit: 1 manual técnico – livro de instruções; 1 bloco de folhas de resposta – livro de aplicação (com 25 folhas); 25 licenças para correção on-line (gratuita).</t>
  </si>
  <si>
    <t>FDT - Teste dos Cinco Dígitos - Bloco de respostas com 25 folhas de resposta.</t>
  </si>
  <si>
    <t>Profiles - O Jogo da Personalidade - Composição: Livro de instruções (manual); 180 cartas de jogo, sendo: 4 cartas para cada um dos 15 traços com orientação EU, totalizando 60 cartas; 4 cartas para cada um dos 15 traços com orientação OUTROS, totalizando 60 cartas; 2 cartas para cada um dos 15 traços com orientação EU/OUTROS, totalizando 30 cartas; 30 cartas de objetivos pessoais, sendo 6 por domínio (3 com orientação EU e 3 com orientação OUTROS).</t>
  </si>
  <si>
    <t>R-PAS – Sistema de Avaliação por Performance de Rorschach (Coleção)- Autores: Gregory J. Meyer, Donald J. Viglione, Joni L. Mihura, Robert E. Erard e Philip Erdberg. Coleção (materiais): 01 manual; 01 guia portátil; 01 bloco de 25 protocolos de aplicação; 01 folha de referência; 01 conjunto de pranchas; 01 caixa.</t>
  </si>
  <si>
    <t>SON-R 2½-7 [a] - Caderno Subteste Padrões.</t>
  </si>
  <si>
    <t>SON-R 6-40 - Subteste Padrões (folhas de aplicação padrões)</t>
  </si>
  <si>
    <t>SRS-2 Conjunto de protocolos. 40 formulários, sendo 10 escolar; 10 pré-escolar; 10 adulto - heterorrelato; 10 adulto – autorrelato.</t>
  </si>
  <si>
    <t>SSRS - Inventário de Habilidades Sociais – kit de reposição.</t>
  </si>
  <si>
    <t>WAIS III - Escala de Inteligência Wechsler para Adultos - Protocolo de registro geral.</t>
  </si>
  <si>
    <t>WAIS III - Escala de Inteligência Wechsler para Adultos - Protocolo procurar símbolos.</t>
  </si>
  <si>
    <t>WISC IV - Escala Wechsler de Inteligência para Crianças - Protocolo cancelamento</t>
  </si>
  <si>
    <t>WISC IV - Escala Wechsler de Inteligência para Crianças - Protocolo de registro geral.</t>
  </si>
  <si>
    <t>WISC IV - Escala Wechsler de Inteligência para Crianças - Protocolo procurar símbolos</t>
  </si>
  <si>
    <t>SON-R 6-40 - Formulário de Registro (bloco de resposta). Bloco com 50 Formulários de Registro.</t>
  </si>
  <si>
    <t>SON-R 2½-7 [a] - Formulário de Registro (bloco de respostas). Conjunto de Folhas de Respostas contendo 50 unidades em cada bloco.</t>
  </si>
  <si>
    <t>Caneleira de 3 Kg (par) - para uso durante a prática de exercícios físicos. Confeccionada com material de revestimento em courvin emborrachado. Costuras reforçadas e fechamento em velcro.</t>
  </si>
  <si>
    <t>Acetato Transparente A4 para Embalagens e Artesanato PET Cristal - 20 Micras (10 folhas). Folhas de Acetato 21x29,7cm (A4) transparente. 20 Micras. PET Cristal Transparente.</t>
  </si>
  <si>
    <t>Filme de policloreto de vinila com tecido. Cor Preta. Espessura: 0,30 MM. Largura: 140 CM. Rolo 50 M. Tipo Uso: Revestimento. Aplicação: Plástico emborrachado para forração de pranchetas de desenho.</t>
  </si>
  <si>
    <t>Caixa plástica organizadora transparente 50 litros, com travas de segurança na tampa, polipropileno, dimensões 57,5cm x 39,5cm x 32cm.</t>
  </si>
  <si>
    <t xml:space="preserve">Caixa organizadora de plástico polipropileno transparente. Contendo tampa que trava com grampos de fechamento que prendem a tampa firmemente à caixa plástica. Com capacidade de 8,6L de Dimensão aproximada de: 40 x 27 x 13.3 cm </t>
  </si>
  <si>
    <t xml:space="preserve">Caixa organizadora de plástico polipropileno transparente. Contendo tampa que trava com grampos de fechamento que prendem a tampa firmemente à caixa plástica. Com capacidade de 4,3L de Dimensão aproximada de: 21 x 17 x 30 cm </t>
  </si>
  <si>
    <t xml:space="preserve"> -</t>
  </si>
  <si>
    <t>SIM</t>
  </si>
  <si>
    <t>Mini Cozinha Infantil com fogão, geladeira e pia. Confeccionada em mdf de 15mm. Medidas aproximadas: Cozinha: 75 cm largura/100 cm altura/35 cm profundidade/Peso: 20kg. Dimensões Geladeira: 35 cm largura/ 100 cm altura/ 35 cm profundidade/ Peso: 10kg. Idade : 2 – 7 anos</t>
  </si>
  <si>
    <t>Caixa organizadora de plástico c/tampa com trava, preta. 56 litros - dimensões aproximadas do produto: 34,5C x 26L x 72A centímetros</t>
  </si>
  <si>
    <t>Matriz fixação botão pressão. Material: metal. Componentes: 4 partes: 2 para colocação do macho e 2 para colocação da fêmea. Aplicação: balancim manual. Nº 100 (15mm).</t>
  </si>
  <si>
    <t>Casa De Boneca em MDF. Dimensões aproximadas: 45A x 48L x 30P cm. Características Adicionais: 4 Ambientes. Certificação INMETRO: Deve atender aos Requisitos de Avaliação da Conformidade conforme Portaria INMETRO nº 302 de 12 de julho de 2021.</t>
  </si>
  <si>
    <t>Cabana Infantil do tipo tenda em tecido de algodão cru. Medidas aproximadas: Largura: 90 cm Altura: 120cm Profundidade: 90cm. Certificação INMETRO: Deve atender aos Requisitos de Avaliação da Conformidade conforme Portaria INMETRO nº 302 de 12 de julho de 2021.</t>
  </si>
  <si>
    <t>Caminhão Coletor de Lixo infantil. Cor: Multicolor. Dimensões aproximadas: 50 x 22 x 22 cm. Componentes: Cesto de Lixo e Caçamba. Características Adicionais: Peças de Encaixe. Certificação INMETRO: Deve atender aos Requisitos de Avaliação da Conformidade conforme Portaria INMETRO nº 302 de 12 de julho de 2021.</t>
  </si>
  <si>
    <t>Bancada de Ferramentas Infantil. Feita de tábua de Pinus Blank maciça. Acabamento selador incolor e lustração especial. Acompanha kit de ferramentas (cerrote, régua, parafusos, chave de fenda e esquadro). Uma bancada de trabalho para a criança brincar com as ferramentas, estimulando o faz de conta. Trabalha noções de posição, associação, coordenação motora, coordenação viso-motora e a percepção de intensidade de força. Certificação INMETRO: Deve atender aos Requisitos de Avaliação da Conformidade conforme Portaria INMETRO nº 302 de 12 de julho de 2021.</t>
  </si>
  <si>
    <t>Blocos de montar 500 peças - Brinquedo Didático Infantil. Com diversos tamanhos, ótimo encaixe e pinos grandes os quais permitem uma montagem sem dificuldade para as crianças. Indicado a melhorar a coordenação motora, percepção de espaço e tamanho, é indicado para todas as idades. Algumas peças vão com rodinhas. Medidas das peças: Blocos com 4 Pinos - 3,0 x 3,0 x 1,5 cm; Blocos com 8 Pinos - 6,0 x 3,0 x 1,5 cm; Blocos com 12 Pinos - 9,0 x 3,0 x 1,5 cm; Telhado para 8 encaixes - 6,0 x 3,0 x 1,5 cm; Rampa para 3 encaixes - 4,5 x 3,0 x 2,0 cm; Eixos para 2 encaixes - 1,5 x 6,5 x 2,5 cm; Rodas - 3,0 x 3,0 cm; Menina - 4,5 x 3,0 cm; Menino - 4,5 x 3,0 cm. Indicação: Maiores de 3 anos. Cores: Sortidas. Composição: Plástico. Certificação INMETRO: Deve atender aos Requisitos de Avaliação da Conformidade conforme Portaria INMETRO nº 302 de 12 de julho de 2021.</t>
  </si>
  <si>
    <t>Kit de Dinossauros de brinquedo com 8 ou mais peças. Tamanho aproximado de cada animal:12cm, 15cm, 18cm. Material: borracha ou semelhante. Certificação INMETRO: Deve atender aos Requisitos de Avaliação da Conformidade conforme Portaria INMETRO nº 302 de 12 de julho de 2021.</t>
  </si>
  <si>
    <t>Geladeira de plástico. Cor: Rosa. Componentes: 4 Ovinhos, 1 Forminha Para Picolé, 4 Picolés. Características Adicionais: 2 Prateleiras Móveis, Diversos Adesivos. Tamanho: 21 x 50 x 31 cm. Certificação INMETRO: Deve atender aos Requisitos de Avaliação da Conformidade conforme Portaria INMETRO nº 302 de 12 de julho de 2021.</t>
  </si>
  <si>
    <t>Jogo De Cozinha de Plástico. Dimensões: 68 x 35 x 94 cm. Componentes: Pia, Fogão, Forno e Coifa. Certificação INMETRO: Deve atender aos Requisitos de Avaliação da Conformidade conforme Portaria INMETRO nº 302 de 12 de julho de 2021.</t>
  </si>
  <si>
    <t>Brinquedo Educativo Quebra Cabeça. Blocos Magnéticos 120 Peças em acrílico com imã. Peças que permitem que as crianças construam objetos em 2D ou 3D, incentivando o exercício da capacidade criativa e ampliando a curiosidade na exploração de novas experiências e sensações. 120 peças, incluindo 30 triângulos, 28 quadrados, 2 hexágonos, 2 semicírculos, 2 retângulos, 4 triângulos isósceles, 4 losangos, 2 trapézios, 26 cartas do alfabeto (não magnéticas), 16 cartas numéricas (não magnéticas), 1 roda gigante, 2 rodas e 1 bolsa de transporte. Certificação INMETRO: Deve atender aos Requisitos de Avaliação da Conformidade conforme Portaria INMETRO nº 302 de 12 de julho de 2021.</t>
  </si>
  <si>
    <t>Kit Brinquedo Infantil Dentista. Descrição: Feito de plástico; adequado para crianças acima de 3 anos. Acompanha: 1 Escova de dentes; 1 Boca; 1 Pasta de dentes; 1 Comprimidos; 1 Seringa; 1 Espelho odontológico; 2 Utensílios odontológicos; 1 Bandeja. Certificação INMETRO: Deve atender aos Requisitos de Avaliação da Conformidade conforme Portaria INMETRO nº 302 de 12 de julho de 2021.</t>
  </si>
  <si>
    <t>Kit Médico Infantil Com Maleta. Brinquedo educativo. Kit Aparelhos de Uso Médico. Material: Plástico. Quantidade: 20 Itens. Características Adicionais: Aparelhos e Peças/Acessórios para Simular Tratamentos. Certificação INMETRO: Deve atender aos Requisitos de Avaliação da Conformidade conforme Portaria INMETRO nº 302 de 12 de julho de 2021.</t>
  </si>
  <si>
    <t>Kit infantil de cozinha. Cor variada - 8 miniaturas de frutas e faca de plástico tipo 2, Tamanho aproximado: 21cm X 9cm X 29cm. Certificação INMETRO: Deve atender aos Requisitos de Avaliação da Conformidade conforme Portaria INMETRO nº 302 de 12 de julho de 2021.</t>
  </si>
  <si>
    <t>Família Terapêutica - negra - pequena - sem órgãos sexuais. Família terapêutica para uso em atendimento infantil ou para brincar. Bonecos de panos de aproximadamente 14 centímetros, com acabamento delicado. Uso em intervenção clínica e em sala de aula. Composição: Pai, Mãe, Filha, Bebê, Avô, Avó, Cachorro. Certificação INMETRO: Deve atender aos Requisitos de Avaliação da Conformidade conforme Portaria INMETRO nº 302 de 12 de julho de 2021.</t>
  </si>
  <si>
    <t>Ciclo de vida placa, kit biologia ciência educação brinquedos para crianças bandeja sensorial figura animal ciclo de vida triagem brinquedo de madeira Tema Animais &amp; Natureza. Placa de classificação montessori brinquedo insetos biologia ciência aprendizagem e educação brinquedos para crianças brinquedos sensoriais de madeira. um conjunto contém 40 microplaquetas de madeira redondas, 10 adesivos ajustados, um saco de pano e uma bandeja de exibição. Certificação INMETRO: Deve atender aos Requisitos de Avaliação da Conformidade conforme Portaria INMETRO nº 302 de 12 de julho de 2021.</t>
  </si>
  <si>
    <t>Placa de Chave de Fenda Montessori Educacional para crianças de 3 a 6 anos. Brinquedo Sensorial Ônibus Ocupado Jogo Classificador de Parafuso. Acompanha: Base de Ônibus de Madeira Maciça; 6 parafusos; Chave de Fenda; Chave Hexagonal e Chave Inglesa. Certificação INMETRO: Deve atender aos Requisitos de Avaliação da Conformidade conforme Portaria INMETRO nº 302 de 12 de julho de 2021.</t>
  </si>
  <si>
    <t>Baú Organizador Infantil em MDF. Multicolor. Dimensões: 54 x 63 x 40,5 cm. Características Adicionais: Rodízios em Plástico. Tipo Caixa de Brinquedos. Certificação INMETRO: Deve atender aos Requisitos de Avaliação da Conformidade conforme Portaria INMETRO nº 302 de 12 de julho de 2021.</t>
  </si>
  <si>
    <t>Alfabeto Ilustrado. Material: MDF. Quantidade: 69 Peças. Características Adicionais: Encaixadas em 3 partes formando 23 placas. Tamanho: 11,5 x 5,0 x 0,28 cm. Certificação INMETRO: Deve atender aos Requisitos de Avaliação da Conformidade conforme Portaria INMETRO nº 302 de 12 de julho de 2021.</t>
  </si>
  <si>
    <t>Conjunto escolar componentes - mesa e cadeira. Material Madeira e Ferro: tamanho infantil. Colorida. 1 Mesa com 4 Cadeiras; Medidas aproximadas da mesa: AxLxP 55x60x60cm. Certificação INMETRO: Deve atender aos Requisitos de Avaliação da Conformidade conforme Portaria INMETRO nº 302 de 12 de julho de 2021.</t>
  </si>
  <si>
    <t>Conjunto Mesa e cadeira Cubo. Cor: Madeira Clara. Características Adicionais: Fixação da parte estrutural com cavilhas e parafusos. Mesa Tamanho: 40cm x 40cm x 40cm. Características Adicionais Cadeira: Assento com opção de 3 posições. Tamanho: 35cm x 35cm x 35cm. Baseado no Método Educacional Montessori. Certificação INMETRO: Deve atender aos Requisitos de Avaliação da Conformidade conforme Portaria INMETRO nº 302 de 12 de julho de 2021.</t>
  </si>
  <si>
    <t>CTF/APP: FTE - Categoria: Indústria de Produtos de Matéria Plástica; Código: 12</t>
  </si>
  <si>
    <t>Papel filme material PVC (cloreto de polivinila). Dimensões comprimento: 1.000 m, largura: 40 cm, apresentação: rolo. Características adicionais: apresentar elasticidade e poder de adesão, que permitam perfeita vedação ao envolver alimentos e superfícies.</t>
  </si>
  <si>
    <t xml:space="preserve">Kit de minibands com 3 resistências leve/médio/forte. Com três faixas elásticas circulares de diferentes intensidades (leve,médio e forte), que possibilitam a realização de diversos exercícios multifuncionais para o corpo inteiro. Ideais para fortalecimento e ativação muscular, melhora do condicionamento e resistência física, coordenação motora, reabilitação e prevenção de lesões. Indicações: Fortalecimento muscular, melhora da coordenação motora, aumento da mobilidade e flexibilidade, reabilitação e prevenção de lesões. Características: Kit com 3 peças: leve - Verde (0,05mm): 2,5kg de resistência; médio Cinza (0,07mm): 5kg de resistência; forte Preto (0,09mm): 8kg de resistência. </t>
  </si>
  <si>
    <t>CTF/APP: FTE - Categoria: Indústria de Material Elétrico, Eletrônico e Comunicações; Código: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</si>
</sst>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4" fontId="6" fillId="2" borderId="1" xfId="1" applyFont="1" applyFill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/>
    </xf>
    <xf numFmtId="44" fontId="3" fillId="0" borderId="1" xfId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4" fontId="0" fillId="0" borderId="1" xfId="1" applyFont="1" applyBorder="1" applyAlignment="1">
      <alignment horizontal="right" vertical="center"/>
    </xf>
    <xf numFmtId="0" fontId="4" fillId="0" borderId="0" xfId="0" applyFont="1"/>
    <xf numFmtId="0" fontId="9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wrapText="1"/>
    </xf>
    <xf numFmtId="44" fontId="9" fillId="5" borderId="1" xfId="1" applyFont="1" applyFill="1" applyBorder="1" applyAlignment="1">
      <alignment vertical="center" wrapText="1"/>
    </xf>
    <xf numFmtId="164" fontId="9" fillId="5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44" fontId="9" fillId="5" borderId="2" xfId="1" applyFont="1" applyFill="1" applyBorder="1" applyAlignment="1">
      <alignment horizontal="center" vertical="center" wrapText="1"/>
    </xf>
    <xf numFmtId="44" fontId="9" fillId="5" borderId="3" xfId="1" applyFont="1" applyFill="1" applyBorder="1" applyAlignment="1">
      <alignment horizontal="center" vertical="center" wrapText="1"/>
    </xf>
    <xf numFmtId="44" fontId="9" fillId="5" borderId="4" xfId="1" applyFont="1" applyFill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8"/>
  <sheetViews>
    <sheetView tabSelected="1" topLeftCell="A6" zoomScaleNormal="100" zoomScaleSheetLayoutView="80" workbookViewId="0">
      <selection activeCell="F11" sqref="F11"/>
    </sheetView>
  </sheetViews>
  <sheetFormatPr defaultColWidth="9.109375" defaultRowHeight="13.8" x14ac:dyDescent="0.3"/>
  <cols>
    <col min="1" max="1" width="5.5546875" style="2" customWidth="1"/>
    <col min="2" max="2" width="8.109375" style="2" customWidth="1"/>
    <col min="3" max="3" width="49.5546875" style="2" customWidth="1"/>
    <col min="4" max="4" width="14.33203125" style="2" bestFit="1" customWidth="1"/>
    <col min="5" max="5" width="9" style="2" customWidth="1"/>
    <col min="6" max="6" width="19.77734375" style="3" customWidth="1"/>
    <col min="7" max="7" width="10.44140625" style="4" customWidth="1"/>
    <col min="8" max="8" width="9.6640625" style="4" bestFit="1" customWidth="1"/>
    <col min="9" max="9" width="11.33203125" style="4" bestFit="1" customWidth="1"/>
    <col min="10" max="10" width="10.33203125" style="4" customWidth="1"/>
    <col min="11" max="11" width="8.109375" style="4" customWidth="1"/>
    <col min="12" max="12" width="7.109375" style="7" bestFit="1" customWidth="1"/>
    <col min="13" max="13" width="8.5546875" style="4" customWidth="1"/>
    <col min="14" max="14" width="16.33203125" style="1" customWidth="1"/>
    <col min="15" max="16" width="9.109375" style="1"/>
    <col min="17" max="17" width="21.88671875" style="1" customWidth="1"/>
    <col min="18" max="18" width="20.33203125" style="1" customWidth="1"/>
    <col min="19" max="16384" width="9.109375" style="1"/>
  </cols>
  <sheetData>
    <row r="1" spans="1:13" ht="12.75" customHeight="1" x14ac:dyDescent="0.3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ht="12.75" customHeight="1" x14ac:dyDescent="0.3">
      <c r="A2" s="22" t="s">
        <v>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ht="12.75" customHeight="1" x14ac:dyDescent="0.3">
      <c r="A3" s="22" t="s">
        <v>25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5" spans="1:13" ht="20.399999999999999" x14ac:dyDescent="0.3">
      <c r="A5" s="5" t="s">
        <v>24</v>
      </c>
      <c r="B5" s="5" t="s">
        <v>17</v>
      </c>
      <c r="C5" s="6" t="s">
        <v>3</v>
      </c>
      <c r="D5" s="6" t="s">
        <v>1</v>
      </c>
      <c r="E5" s="6" t="s">
        <v>5</v>
      </c>
      <c r="F5" s="6" t="s">
        <v>23</v>
      </c>
      <c r="G5" s="6" t="s">
        <v>19</v>
      </c>
      <c r="H5" s="6" t="s">
        <v>18</v>
      </c>
      <c r="I5" s="6" t="s">
        <v>6</v>
      </c>
      <c r="J5" s="6" t="s">
        <v>26</v>
      </c>
      <c r="K5" s="6" t="s">
        <v>22</v>
      </c>
      <c r="L5" s="6" t="s">
        <v>20</v>
      </c>
      <c r="M5" s="6" t="s">
        <v>21</v>
      </c>
    </row>
    <row r="6" spans="1:13" s="16" customFormat="1" ht="20.399999999999999" x14ac:dyDescent="0.2">
      <c r="A6" s="17" t="s">
        <v>74</v>
      </c>
      <c r="B6" s="17">
        <v>1</v>
      </c>
      <c r="C6" s="18" t="s">
        <v>27</v>
      </c>
      <c r="D6" s="18" t="s">
        <v>28</v>
      </c>
      <c r="E6" s="19">
        <v>626740</v>
      </c>
      <c r="F6" s="18" t="s">
        <v>74</v>
      </c>
      <c r="G6" s="18">
        <v>2</v>
      </c>
      <c r="H6" s="20">
        <v>190</v>
      </c>
      <c r="I6" s="20">
        <f>G6*ROUND(H6,2)</f>
        <v>380</v>
      </c>
      <c r="J6" s="17" t="s">
        <v>74</v>
      </c>
      <c r="K6" s="20" t="s">
        <v>75</v>
      </c>
      <c r="L6" s="8" t="s">
        <v>4</v>
      </c>
      <c r="M6" s="21" t="str">
        <f>VLOOKUP(H6, Intervalos!$B$3:$C$8,2,TRUE)</f>
        <v>0,10%</v>
      </c>
    </row>
    <row r="7" spans="1:13" s="16" customFormat="1" ht="40.799999999999997" x14ac:dyDescent="0.2">
      <c r="A7" s="17" t="s">
        <v>74</v>
      </c>
      <c r="B7" s="17">
        <v>2</v>
      </c>
      <c r="C7" s="18" t="s">
        <v>29</v>
      </c>
      <c r="D7" s="18" t="s">
        <v>28</v>
      </c>
      <c r="E7" s="19">
        <v>478712</v>
      </c>
      <c r="F7" s="18" t="s">
        <v>101</v>
      </c>
      <c r="G7" s="18">
        <v>19</v>
      </c>
      <c r="H7" s="20">
        <v>68.63</v>
      </c>
      <c r="I7" s="20">
        <f t="shared" ref="I7:I42" si="0">G7*ROUND(H7,2)</f>
        <v>1303.9699999999998</v>
      </c>
      <c r="J7" s="17" t="s">
        <v>74</v>
      </c>
      <c r="K7" s="20" t="s">
        <v>75</v>
      </c>
      <c r="L7" s="8" t="s">
        <v>4</v>
      </c>
      <c r="M7" s="21">
        <f>VLOOKUP(H7, Intervalos!$B$3:$C$8,2,TRUE)</f>
        <v>0.1</v>
      </c>
    </row>
    <row r="8" spans="1:13" s="16" customFormat="1" ht="40.799999999999997" x14ac:dyDescent="0.2">
      <c r="A8" s="17" t="s">
        <v>74</v>
      </c>
      <c r="B8" s="17">
        <v>3</v>
      </c>
      <c r="C8" s="18" t="s">
        <v>95</v>
      </c>
      <c r="D8" s="18" t="s">
        <v>28</v>
      </c>
      <c r="E8" s="19">
        <v>622428</v>
      </c>
      <c r="F8" s="18" t="s">
        <v>74</v>
      </c>
      <c r="G8" s="18">
        <v>3</v>
      </c>
      <c r="H8" s="20">
        <v>84.63</v>
      </c>
      <c r="I8" s="20">
        <f t="shared" si="0"/>
        <v>253.89</v>
      </c>
      <c r="J8" s="17" t="s">
        <v>74</v>
      </c>
      <c r="K8" s="20" t="s">
        <v>75</v>
      </c>
      <c r="L8" s="8" t="s">
        <v>4</v>
      </c>
      <c r="M8" s="21">
        <f>VLOOKUP(H8, Intervalos!$B$3:$C$8,2,TRUE)</f>
        <v>0.1</v>
      </c>
    </row>
    <row r="9" spans="1:13" s="16" customFormat="1" ht="81.599999999999994" x14ac:dyDescent="0.2">
      <c r="A9" s="17" t="s">
        <v>74</v>
      </c>
      <c r="B9" s="17">
        <v>4</v>
      </c>
      <c r="C9" s="18" t="s">
        <v>82</v>
      </c>
      <c r="D9" s="18" t="s">
        <v>30</v>
      </c>
      <c r="E9" s="19">
        <v>477066</v>
      </c>
      <c r="F9" s="18"/>
      <c r="G9" s="18">
        <v>5</v>
      </c>
      <c r="H9" s="20">
        <v>199</v>
      </c>
      <c r="I9" s="20">
        <f t="shared" si="0"/>
        <v>995</v>
      </c>
      <c r="J9" s="17" t="s">
        <v>74</v>
      </c>
      <c r="K9" s="20" t="s">
        <v>75</v>
      </c>
      <c r="L9" s="8" t="s">
        <v>4</v>
      </c>
      <c r="M9" s="21" t="str">
        <f>VLOOKUP(H9, Intervalos!$B$3:$C$8,2,TRUE)</f>
        <v>0,10%</v>
      </c>
    </row>
    <row r="10" spans="1:13" s="16" customFormat="1" ht="40.799999999999997" x14ac:dyDescent="0.2">
      <c r="A10" s="17" t="s">
        <v>74</v>
      </c>
      <c r="B10" s="17">
        <v>5</v>
      </c>
      <c r="C10" s="18" t="s">
        <v>94</v>
      </c>
      <c r="D10" s="18" t="s">
        <v>30</v>
      </c>
      <c r="E10" s="19">
        <v>476107</v>
      </c>
      <c r="F10" s="18" t="s">
        <v>74</v>
      </c>
      <c r="G10" s="18">
        <v>3</v>
      </c>
      <c r="H10" s="20">
        <v>369.33</v>
      </c>
      <c r="I10" s="20">
        <f t="shared" si="0"/>
        <v>1107.99</v>
      </c>
      <c r="J10" s="17" t="s">
        <v>74</v>
      </c>
      <c r="K10" s="20" t="s">
        <v>75</v>
      </c>
      <c r="L10" s="8" t="s">
        <v>4</v>
      </c>
      <c r="M10" s="21" t="str">
        <f>VLOOKUP(H10, Intervalos!$B$3:$C$8,2,TRUE)</f>
        <v>0,10%</v>
      </c>
    </row>
    <row r="11" spans="1:13" s="16" customFormat="1" ht="122.4" x14ac:dyDescent="0.2">
      <c r="A11" s="17" t="s">
        <v>74</v>
      </c>
      <c r="B11" s="17">
        <v>6</v>
      </c>
      <c r="C11" s="18" t="s">
        <v>83</v>
      </c>
      <c r="D11" s="18" t="s">
        <v>28</v>
      </c>
      <c r="E11" s="19">
        <v>621568</v>
      </c>
      <c r="F11" s="18" t="s">
        <v>74</v>
      </c>
      <c r="G11" s="18">
        <v>3</v>
      </c>
      <c r="H11" s="20">
        <v>210</v>
      </c>
      <c r="I11" s="20">
        <f t="shared" si="0"/>
        <v>630</v>
      </c>
      <c r="J11" s="17" t="s">
        <v>74</v>
      </c>
      <c r="K11" s="20" t="s">
        <v>75</v>
      </c>
      <c r="L11" s="8" t="s">
        <v>4</v>
      </c>
      <c r="M11" s="21" t="str">
        <f>VLOOKUP(H11, Intervalos!$B$3:$C$8,2,TRUE)</f>
        <v>0,10%</v>
      </c>
    </row>
    <row r="12" spans="1:13" s="16" customFormat="1" ht="40.799999999999997" x14ac:dyDescent="0.2">
      <c r="A12" s="17" t="s">
        <v>74</v>
      </c>
      <c r="B12" s="17">
        <v>7</v>
      </c>
      <c r="C12" s="18" t="s">
        <v>79</v>
      </c>
      <c r="D12" s="18" t="s">
        <v>30</v>
      </c>
      <c r="E12" s="19">
        <v>610163</v>
      </c>
      <c r="F12" s="18" t="s">
        <v>74</v>
      </c>
      <c r="G12" s="18">
        <v>3</v>
      </c>
      <c r="H12" s="20">
        <v>82.61</v>
      </c>
      <c r="I12" s="20">
        <f t="shared" si="0"/>
        <v>247.82999999999998</v>
      </c>
      <c r="J12" s="17" t="s">
        <v>74</v>
      </c>
      <c r="K12" s="20" t="s">
        <v>75</v>
      </c>
      <c r="L12" s="8" t="s">
        <v>4</v>
      </c>
      <c r="M12" s="21">
        <f>VLOOKUP(H12, Intervalos!$B$3:$C$8,2,TRUE)</f>
        <v>0.1</v>
      </c>
    </row>
    <row r="13" spans="1:13" s="16" customFormat="1" ht="40.799999999999997" x14ac:dyDescent="0.2">
      <c r="A13" s="17" t="s">
        <v>74</v>
      </c>
      <c r="B13" s="17">
        <v>8</v>
      </c>
      <c r="C13" s="18" t="s">
        <v>80</v>
      </c>
      <c r="D13" s="18" t="s">
        <v>30</v>
      </c>
      <c r="E13" s="19">
        <v>609018</v>
      </c>
      <c r="F13" s="18" t="s">
        <v>74</v>
      </c>
      <c r="G13" s="18">
        <v>3</v>
      </c>
      <c r="H13" s="20">
        <v>162.38999999999999</v>
      </c>
      <c r="I13" s="20">
        <f t="shared" si="0"/>
        <v>487.16999999999996</v>
      </c>
      <c r="J13" s="17" t="s">
        <v>74</v>
      </c>
      <c r="K13" s="20" t="s">
        <v>75</v>
      </c>
      <c r="L13" s="8" t="s">
        <v>4</v>
      </c>
      <c r="M13" s="21" t="str">
        <f>VLOOKUP(H13, Intervalos!$B$3:$C$8,2,TRUE)</f>
        <v>0,10%</v>
      </c>
    </row>
    <row r="14" spans="1:13" s="16" customFormat="1" ht="51" x14ac:dyDescent="0.2">
      <c r="A14" s="17" t="s">
        <v>74</v>
      </c>
      <c r="B14" s="17">
        <v>9</v>
      </c>
      <c r="C14" s="18" t="s">
        <v>81</v>
      </c>
      <c r="D14" s="18" t="s">
        <v>30</v>
      </c>
      <c r="E14" s="19">
        <v>476061</v>
      </c>
      <c r="F14" s="18" t="s">
        <v>74</v>
      </c>
      <c r="G14" s="18">
        <v>3</v>
      </c>
      <c r="H14" s="20">
        <v>71.63</v>
      </c>
      <c r="I14" s="20">
        <f t="shared" si="0"/>
        <v>214.89</v>
      </c>
      <c r="J14" s="17" t="s">
        <v>74</v>
      </c>
      <c r="K14" s="20" t="s">
        <v>75</v>
      </c>
      <c r="L14" s="8" t="s">
        <v>4</v>
      </c>
      <c r="M14" s="21">
        <f>VLOOKUP(H14, Intervalos!$B$3:$C$8,2,TRUE)</f>
        <v>0.1</v>
      </c>
    </row>
    <row r="15" spans="1:13" s="16" customFormat="1" ht="61.2" x14ac:dyDescent="0.2">
      <c r="A15" s="17" t="s">
        <v>74</v>
      </c>
      <c r="B15" s="17">
        <v>10</v>
      </c>
      <c r="C15" s="18" t="s">
        <v>93</v>
      </c>
      <c r="D15" s="18" t="s">
        <v>31</v>
      </c>
      <c r="E15" s="19">
        <v>617430</v>
      </c>
      <c r="F15" s="18" t="s">
        <v>74</v>
      </c>
      <c r="G15" s="18">
        <v>3</v>
      </c>
      <c r="H15" s="20">
        <v>184.34</v>
      </c>
      <c r="I15" s="20">
        <f t="shared" si="0"/>
        <v>553.02</v>
      </c>
      <c r="J15" s="17" t="s">
        <v>74</v>
      </c>
      <c r="K15" s="20" t="s">
        <v>75</v>
      </c>
      <c r="L15" s="8" t="s">
        <v>4</v>
      </c>
      <c r="M15" s="21" t="str">
        <f>VLOOKUP(H15, Intervalos!$B$3:$C$8,2,TRUE)</f>
        <v>0,10%</v>
      </c>
    </row>
    <row r="16" spans="1:13" s="16" customFormat="1" ht="81.599999999999994" x14ac:dyDescent="0.2">
      <c r="A16" s="17" t="s">
        <v>74</v>
      </c>
      <c r="B16" s="17">
        <v>11</v>
      </c>
      <c r="C16" s="18" t="s">
        <v>92</v>
      </c>
      <c r="D16" s="18" t="s">
        <v>28</v>
      </c>
      <c r="E16" s="19">
        <v>628101</v>
      </c>
      <c r="F16" s="18" t="s">
        <v>74</v>
      </c>
      <c r="G16" s="18">
        <v>3</v>
      </c>
      <c r="H16" s="20">
        <v>70.86</v>
      </c>
      <c r="I16" s="20">
        <f t="shared" si="0"/>
        <v>212.57999999999998</v>
      </c>
      <c r="J16" s="17" t="s">
        <v>74</v>
      </c>
      <c r="K16" s="20" t="s">
        <v>75</v>
      </c>
      <c r="L16" s="8" t="s">
        <v>4</v>
      </c>
      <c r="M16" s="21">
        <f>VLOOKUP(H16, Intervalos!$B$3:$C$8,2,TRUE)</f>
        <v>0.1</v>
      </c>
    </row>
    <row r="17" spans="1:13" s="16" customFormat="1" ht="40.799999999999997" x14ac:dyDescent="0.2">
      <c r="A17" s="17" t="s">
        <v>74</v>
      </c>
      <c r="B17" s="17">
        <v>12</v>
      </c>
      <c r="C17" s="18" t="s">
        <v>84</v>
      </c>
      <c r="D17" s="18" t="s">
        <v>28</v>
      </c>
      <c r="E17" s="19">
        <v>477111</v>
      </c>
      <c r="F17" s="18" t="s">
        <v>74</v>
      </c>
      <c r="G17" s="18">
        <v>3</v>
      </c>
      <c r="H17" s="20">
        <v>79.599999999999994</v>
      </c>
      <c r="I17" s="20">
        <f t="shared" si="0"/>
        <v>238.79999999999998</v>
      </c>
      <c r="J17" s="17" t="s">
        <v>74</v>
      </c>
      <c r="K17" s="20" t="s">
        <v>75</v>
      </c>
      <c r="L17" s="8" t="s">
        <v>4</v>
      </c>
      <c r="M17" s="21">
        <f>VLOOKUP(H17, Intervalos!$B$3:$C$8,2,TRUE)</f>
        <v>0.1</v>
      </c>
    </row>
    <row r="18" spans="1:13" s="16" customFormat="1" ht="71.400000000000006" x14ac:dyDescent="0.2">
      <c r="A18" s="17" t="s">
        <v>74</v>
      </c>
      <c r="B18" s="17">
        <v>13</v>
      </c>
      <c r="C18" s="18" t="s">
        <v>91</v>
      </c>
      <c r="D18" s="18" t="s">
        <v>32</v>
      </c>
      <c r="E18" s="19">
        <v>622761</v>
      </c>
      <c r="F18" s="18" t="s">
        <v>74</v>
      </c>
      <c r="G18" s="18">
        <v>2</v>
      </c>
      <c r="H18" s="20">
        <v>146.66999999999999</v>
      </c>
      <c r="I18" s="20">
        <f t="shared" si="0"/>
        <v>293.33999999999997</v>
      </c>
      <c r="J18" s="17" t="s">
        <v>74</v>
      </c>
      <c r="K18" s="20" t="s">
        <v>75</v>
      </c>
      <c r="L18" s="8" t="s">
        <v>4</v>
      </c>
      <c r="M18" s="21" t="str">
        <f>VLOOKUP(H18, Intervalos!$B$3:$C$8,2,TRUE)</f>
        <v>0,10%</v>
      </c>
    </row>
    <row r="19" spans="1:13" s="16" customFormat="1" ht="51" x14ac:dyDescent="0.2">
      <c r="A19" s="17" t="s">
        <v>74</v>
      </c>
      <c r="B19" s="17">
        <v>14</v>
      </c>
      <c r="C19" s="18" t="s">
        <v>96</v>
      </c>
      <c r="D19" s="18" t="s">
        <v>28</v>
      </c>
      <c r="E19" s="19">
        <v>453664</v>
      </c>
      <c r="F19" s="18" t="s">
        <v>74</v>
      </c>
      <c r="G19" s="18">
        <v>3</v>
      </c>
      <c r="H19" s="20">
        <v>806.85</v>
      </c>
      <c r="I19" s="20">
        <f t="shared" si="0"/>
        <v>2420.5500000000002</v>
      </c>
      <c r="J19" s="17" t="s">
        <v>74</v>
      </c>
      <c r="K19" s="20" t="s">
        <v>75</v>
      </c>
      <c r="L19" s="8" t="s">
        <v>4</v>
      </c>
      <c r="M19" s="21" t="str">
        <f>VLOOKUP(H19, Intervalos!$B$3:$C$8,2,TRUE)</f>
        <v>0,10%</v>
      </c>
    </row>
    <row r="20" spans="1:13" s="16" customFormat="1" ht="71.400000000000006" x14ac:dyDescent="0.2">
      <c r="A20" s="17" t="s">
        <v>74</v>
      </c>
      <c r="B20" s="17">
        <v>15</v>
      </c>
      <c r="C20" s="18" t="s">
        <v>97</v>
      </c>
      <c r="D20" s="18" t="s">
        <v>33</v>
      </c>
      <c r="E20" s="19">
        <v>453664</v>
      </c>
      <c r="F20" s="18" t="s">
        <v>74</v>
      </c>
      <c r="G20" s="18">
        <v>3</v>
      </c>
      <c r="H20" s="20">
        <v>295.19</v>
      </c>
      <c r="I20" s="20">
        <f t="shared" si="0"/>
        <v>885.56999999999994</v>
      </c>
      <c r="J20" s="17" t="s">
        <v>74</v>
      </c>
      <c r="K20" s="20" t="s">
        <v>75</v>
      </c>
      <c r="L20" s="8" t="s">
        <v>4</v>
      </c>
      <c r="M20" s="21" t="str">
        <f>VLOOKUP(H20, Intervalos!$B$3:$C$8,2,TRUE)</f>
        <v>0,10%</v>
      </c>
    </row>
    <row r="21" spans="1:13" s="16" customFormat="1" ht="51" x14ac:dyDescent="0.2">
      <c r="A21" s="17" t="s">
        <v>74</v>
      </c>
      <c r="B21" s="17">
        <v>16</v>
      </c>
      <c r="C21" s="18" t="s">
        <v>85</v>
      </c>
      <c r="D21" s="18" t="s">
        <v>30</v>
      </c>
      <c r="E21" s="19">
        <v>618504</v>
      </c>
      <c r="F21" s="18" t="s">
        <v>74</v>
      </c>
      <c r="G21" s="18">
        <v>3</v>
      </c>
      <c r="H21" s="20">
        <v>109.83</v>
      </c>
      <c r="I21" s="20">
        <f t="shared" si="0"/>
        <v>329.49</v>
      </c>
      <c r="J21" s="17" t="s">
        <v>74</v>
      </c>
      <c r="K21" s="20" t="s">
        <v>75</v>
      </c>
      <c r="L21" s="8" t="s">
        <v>4</v>
      </c>
      <c r="M21" s="21" t="str">
        <f>VLOOKUP(H21, Intervalos!$B$3:$C$8,2,TRUE)</f>
        <v>0,10%</v>
      </c>
    </row>
    <row r="22" spans="1:13" s="16" customFormat="1" ht="40.799999999999997" x14ac:dyDescent="0.2">
      <c r="A22" s="17" t="s">
        <v>74</v>
      </c>
      <c r="B22" s="17">
        <v>17</v>
      </c>
      <c r="C22" s="18" t="s">
        <v>86</v>
      </c>
      <c r="D22" s="18" t="s">
        <v>30</v>
      </c>
      <c r="E22" s="19">
        <v>621321</v>
      </c>
      <c r="F22" s="18" t="s">
        <v>74</v>
      </c>
      <c r="G22" s="18">
        <v>3</v>
      </c>
      <c r="H22" s="20">
        <v>224.99</v>
      </c>
      <c r="I22" s="20">
        <f t="shared" si="0"/>
        <v>674.97</v>
      </c>
      <c r="J22" s="17" t="s">
        <v>74</v>
      </c>
      <c r="K22" s="20" t="s">
        <v>75</v>
      </c>
      <c r="L22" s="8" t="s">
        <v>4</v>
      </c>
      <c r="M22" s="21" t="str">
        <f>VLOOKUP(H22, Intervalos!$B$3:$C$8,2,TRUE)</f>
        <v>0,10%</v>
      </c>
    </row>
    <row r="23" spans="1:13" s="16" customFormat="1" ht="40.799999999999997" x14ac:dyDescent="0.2">
      <c r="A23" s="17" t="s">
        <v>74</v>
      </c>
      <c r="B23" s="17">
        <v>18</v>
      </c>
      <c r="C23" s="18" t="s">
        <v>76</v>
      </c>
      <c r="D23" s="18" t="s">
        <v>30</v>
      </c>
      <c r="E23" s="19">
        <v>621321</v>
      </c>
      <c r="F23" s="18" t="s">
        <v>74</v>
      </c>
      <c r="G23" s="18">
        <v>3</v>
      </c>
      <c r="H23" s="20">
        <v>1390</v>
      </c>
      <c r="I23" s="20">
        <f t="shared" si="0"/>
        <v>4170</v>
      </c>
      <c r="J23" s="17" t="s">
        <v>74</v>
      </c>
      <c r="K23" s="20" t="s">
        <v>75</v>
      </c>
      <c r="L23" s="8" t="s">
        <v>4</v>
      </c>
      <c r="M23" s="21" t="str">
        <f>VLOOKUP(H23, Intervalos!$B$3:$C$8,2,TRUE)</f>
        <v>0,10%</v>
      </c>
    </row>
    <row r="24" spans="1:13" s="16" customFormat="1" ht="40.799999999999997" x14ac:dyDescent="0.2">
      <c r="A24" s="17" t="s">
        <v>74</v>
      </c>
      <c r="B24" s="17">
        <v>19</v>
      </c>
      <c r="C24" s="18" t="s">
        <v>90</v>
      </c>
      <c r="D24" s="18" t="s">
        <v>30</v>
      </c>
      <c r="E24" s="19">
        <v>618505</v>
      </c>
      <c r="F24" s="18" t="s">
        <v>74</v>
      </c>
      <c r="G24" s="18">
        <v>3</v>
      </c>
      <c r="H24" s="20">
        <v>81</v>
      </c>
      <c r="I24" s="20">
        <f t="shared" si="0"/>
        <v>243</v>
      </c>
      <c r="J24" s="17" t="s">
        <v>74</v>
      </c>
      <c r="K24" s="20" t="s">
        <v>75</v>
      </c>
      <c r="L24" s="8" t="s">
        <v>4</v>
      </c>
      <c r="M24" s="21">
        <f>VLOOKUP(H24, Intervalos!$B$3:$C$8,2,TRUE)</f>
        <v>0.1</v>
      </c>
    </row>
    <row r="25" spans="1:13" s="16" customFormat="1" ht="51" x14ac:dyDescent="0.2">
      <c r="A25" s="17" t="s">
        <v>74</v>
      </c>
      <c r="B25" s="17">
        <v>20</v>
      </c>
      <c r="C25" s="18" t="s">
        <v>89</v>
      </c>
      <c r="D25" s="18" t="s">
        <v>28</v>
      </c>
      <c r="E25" s="19">
        <v>617647</v>
      </c>
      <c r="F25" s="18" t="s">
        <v>74</v>
      </c>
      <c r="G25" s="18">
        <v>3</v>
      </c>
      <c r="H25" s="20">
        <v>79.11</v>
      </c>
      <c r="I25" s="20">
        <f t="shared" si="0"/>
        <v>237.32999999999998</v>
      </c>
      <c r="J25" s="17" t="s">
        <v>74</v>
      </c>
      <c r="K25" s="20" t="s">
        <v>75</v>
      </c>
      <c r="L25" s="8" t="s">
        <v>4</v>
      </c>
      <c r="M25" s="21">
        <f>VLOOKUP(H25, Intervalos!$B$3:$C$8,2,TRUE)</f>
        <v>0.1</v>
      </c>
    </row>
    <row r="26" spans="1:13" s="16" customFormat="1" ht="61.2" x14ac:dyDescent="0.2">
      <c r="A26" s="17" t="s">
        <v>74</v>
      </c>
      <c r="B26" s="17">
        <v>21</v>
      </c>
      <c r="C26" s="18" t="s">
        <v>88</v>
      </c>
      <c r="D26" s="18" t="s">
        <v>28</v>
      </c>
      <c r="E26" s="19">
        <v>617647</v>
      </c>
      <c r="F26" s="18" t="s">
        <v>74</v>
      </c>
      <c r="G26" s="18">
        <v>3</v>
      </c>
      <c r="H26" s="20">
        <v>106.19</v>
      </c>
      <c r="I26" s="20">
        <f t="shared" si="0"/>
        <v>318.57</v>
      </c>
      <c r="J26" s="17" t="s">
        <v>74</v>
      </c>
      <c r="K26" s="20" t="s">
        <v>75</v>
      </c>
      <c r="L26" s="8" t="s">
        <v>4</v>
      </c>
      <c r="M26" s="21" t="str">
        <f>VLOOKUP(H26, Intervalos!$B$3:$C$8,2,TRUE)</f>
        <v>0,10%</v>
      </c>
    </row>
    <row r="27" spans="1:13" s="16" customFormat="1" ht="102" x14ac:dyDescent="0.2">
      <c r="A27" s="17" t="s">
        <v>74</v>
      </c>
      <c r="B27" s="17">
        <v>22</v>
      </c>
      <c r="C27" s="18" t="s">
        <v>87</v>
      </c>
      <c r="D27" s="18" t="s">
        <v>28</v>
      </c>
      <c r="E27" s="19">
        <v>621567</v>
      </c>
      <c r="F27" s="18" t="s">
        <v>74</v>
      </c>
      <c r="G27" s="18">
        <v>3</v>
      </c>
      <c r="H27" s="20">
        <v>257.67</v>
      </c>
      <c r="I27" s="20">
        <f t="shared" si="0"/>
        <v>773.01</v>
      </c>
      <c r="J27" s="17" t="s">
        <v>74</v>
      </c>
      <c r="K27" s="20" t="s">
        <v>75</v>
      </c>
      <c r="L27" s="8" t="s">
        <v>4</v>
      </c>
      <c r="M27" s="21" t="str">
        <f>VLOOKUP(H27, Intervalos!$B$3:$C$8,2,TRUE)</f>
        <v>0,10%</v>
      </c>
    </row>
    <row r="28" spans="1:13" s="16" customFormat="1" ht="30.6" x14ac:dyDescent="0.2">
      <c r="A28" s="23">
        <v>1</v>
      </c>
      <c r="B28" s="17">
        <v>23</v>
      </c>
      <c r="C28" s="18" t="s">
        <v>68</v>
      </c>
      <c r="D28" s="18" t="s">
        <v>34</v>
      </c>
      <c r="E28" s="19">
        <v>261463</v>
      </c>
      <c r="F28" s="18" t="s">
        <v>74</v>
      </c>
      <c r="G28" s="18">
        <v>2</v>
      </c>
      <c r="H28" s="20">
        <v>118.76</v>
      </c>
      <c r="I28" s="20">
        <f t="shared" si="0"/>
        <v>237.52</v>
      </c>
      <c r="J28" s="26">
        <f>SUM(I28:I30)</f>
        <v>777.42000000000007</v>
      </c>
      <c r="K28" s="26" t="s">
        <v>75</v>
      </c>
      <c r="L28" s="8" t="s">
        <v>4</v>
      </c>
      <c r="M28" s="21" t="str">
        <f>VLOOKUP(H28, Intervalos!$B$3:$C$8,2,TRUE)</f>
        <v>0,10%</v>
      </c>
    </row>
    <row r="29" spans="1:13" s="16" customFormat="1" ht="30.6" x14ac:dyDescent="0.2">
      <c r="A29" s="24"/>
      <c r="B29" s="17">
        <v>24</v>
      </c>
      <c r="C29" s="18" t="s">
        <v>35</v>
      </c>
      <c r="D29" s="18" t="s">
        <v>34</v>
      </c>
      <c r="E29" s="19">
        <v>261460</v>
      </c>
      <c r="F29" s="18" t="s">
        <v>74</v>
      </c>
      <c r="G29" s="18">
        <v>2</v>
      </c>
      <c r="H29" s="20">
        <v>127.05</v>
      </c>
      <c r="I29" s="20">
        <f t="shared" si="0"/>
        <v>254.1</v>
      </c>
      <c r="J29" s="27"/>
      <c r="K29" s="27"/>
      <c r="L29" s="8" t="s">
        <v>4</v>
      </c>
      <c r="M29" s="21" t="str">
        <f>VLOOKUP(H29, Intervalos!$B$3:$C$8,2,TRUE)</f>
        <v>0,10%</v>
      </c>
    </row>
    <row r="30" spans="1:13" s="16" customFormat="1" ht="30.6" x14ac:dyDescent="0.2">
      <c r="A30" s="25"/>
      <c r="B30" s="17">
        <v>25</v>
      </c>
      <c r="C30" s="18" t="s">
        <v>36</v>
      </c>
      <c r="D30" s="18" t="s">
        <v>34</v>
      </c>
      <c r="E30" s="19">
        <v>405846</v>
      </c>
      <c r="F30" s="18" t="s">
        <v>74</v>
      </c>
      <c r="G30" s="18">
        <v>2</v>
      </c>
      <c r="H30" s="20">
        <v>142.9</v>
      </c>
      <c r="I30" s="20">
        <f t="shared" si="0"/>
        <v>285.8</v>
      </c>
      <c r="J30" s="28"/>
      <c r="K30" s="28"/>
      <c r="L30" s="8" t="s">
        <v>4</v>
      </c>
      <c r="M30" s="21" t="str">
        <f>VLOOKUP(H30, Intervalos!$B$3:$C$8,2,TRUE)</f>
        <v>0,10%</v>
      </c>
    </row>
    <row r="31" spans="1:13" s="16" customFormat="1" ht="102" x14ac:dyDescent="0.2">
      <c r="A31" s="17" t="s">
        <v>74</v>
      </c>
      <c r="B31" s="17">
        <v>26</v>
      </c>
      <c r="C31" s="18" t="s">
        <v>100</v>
      </c>
      <c r="D31" s="18" t="s">
        <v>28</v>
      </c>
      <c r="E31" s="19">
        <v>618143</v>
      </c>
      <c r="F31" s="18" t="s">
        <v>74</v>
      </c>
      <c r="G31" s="18">
        <v>2</v>
      </c>
      <c r="H31" s="20">
        <v>121.67</v>
      </c>
      <c r="I31" s="20">
        <f t="shared" si="0"/>
        <v>243.34</v>
      </c>
      <c r="J31" s="17" t="s">
        <v>74</v>
      </c>
      <c r="K31" s="20" t="s">
        <v>75</v>
      </c>
      <c r="L31" s="8" t="s">
        <v>4</v>
      </c>
      <c r="M31" s="21" t="str">
        <f>VLOOKUP(H31, Intervalos!$B$3:$C$8,2,TRUE)</f>
        <v>0,10%</v>
      </c>
    </row>
    <row r="32" spans="1:13" s="16" customFormat="1" ht="30.6" x14ac:dyDescent="0.2">
      <c r="A32" s="17" t="s">
        <v>74</v>
      </c>
      <c r="B32" s="17">
        <v>27</v>
      </c>
      <c r="C32" s="18" t="s">
        <v>69</v>
      </c>
      <c r="D32" s="18" t="s">
        <v>28</v>
      </c>
      <c r="E32" s="19">
        <v>378598</v>
      </c>
      <c r="F32" s="18" t="s">
        <v>98</v>
      </c>
      <c r="G32" s="18">
        <v>13</v>
      </c>
      <c r="H32" s="20">
        <v>22.96</v>
      </c>
      <c r="I32" s="20">
        <f t="shared" si="0"/>
        <v>298.48</v>
      </c>
      <c r="J32" s="17" t="s">
        <v>74</v>
      </c>
      <c r="K32" s="20" t="s">
        <v>75</v>
      </c>
      <c r="L32" s="8" t="s">
        <v>4</v>
      </c>
      <c r="M32" s="21">
        <f>VLOOKUP(H32, Intervalos!$B$3:$C$8,2,TRUE)</f>
        <v>0.05</v>
      </c>
    </row>
    <row r="33" spans="1:13" s="16" customFormat="1" ht="30.6" x14ac:dyDescent="0.2">
      <c r="A33" s="17" t="s">
        <v>74</v>
      </c>
      <c r="B33" s="17">
        <v>28</v>
      </c>
      <c r="C33" s="18" t="s">
        <v>37</v>
      </c>
      <c r="D33" s="18" t="s">
        <v>38</v>
      </c>
      <c r="E33" s="19">
        <v>633995</v>
      </c>
      <c r="F33" s="18" t="s">
        <v>98</v>
      </c>
      <c r="G33" s="18">
        <v>8</v>
      </c>
      <c r="H33" s="20">
        <v>68.06</v>
      </c>
      <c r="I33" s="20">
        <f t="shared" si="0"/>
        <v>544.48</v>
      </c>
      <c r="J33" s="17" t="s">
        <v>74</v>
      </c>
      <c r="K33" s="20" t="s">
        <v>75</v>
      </c>
      <c r="L33" s="8" t="s">
        <v>4</v>
      </c>
      <c r="M33" s="21">
        <f>VLOOKUP(H33, Intervalos!$B$3:$C$8,2,TRUE)</f>
        <v>0.1</v>
      </c>
    </row>
    <row r="34" spans="1:13" s="16" customFormat="1" ht="20.399999999999999" x14ac:dyDescent="0.2">
      <c r="A34" s="17" t="s">
        <v>74</v>
      </c>
      <c r="B34" s="17">
        <v>29</v>
      </c>
      <c r="C34" s="18" t="s">
        <v>39</v>
      </c>
      <c r="D34" s="18" t="s">
        <v>30</v>
      </c>
      <c r="E34" s="19">
        <v>416057</v>
      </c>
      <c r="F34" s="18" t="s">
        <v>74</v>
      </c>
      <c r="G34" s="18">
        <v>59</v>
      </c>
      <c r="H34" s="20">
        <v>66.989999999999995</v>
      </c>
      <c r="I34" s="20">
        <f t="shared" si="0"/>
        <v>3952.41</v>
      </c>
      <c r="J34" s="17" t="s">
        <v>74</v>
      </c>
      <c r="K34" s="20" t="s">
        <v>75</v>
      </c>
      <c r="L34" s="8" t="s">
        <v>4</v>
      </c>
      <c r="M34" s="21">
        <f>VLOOKUP(H34, Intervalos!$B$3:$C$8,2,TRUE)</f>
        <v>0.1</v>
      </c>
    </row>
    <row r="35" spans="1:13" s="16" customFormat="1" ht="30.6" x14ac:dyDescent="0.2">
      <c r="A35" s="17" t="s">
        <v>74</v>
      </c>
      <c r="B35" s="17">
        <v>30</v>
      </c>
      <c r="C35" s="18" t="s">
        <v>77</v>
      </c>
      <c r="D35" s="18" t="s">
        <v>28</v>
      </c>
      <c r="E35" s="19">
        <v>440739</v>
      </c>
      <c r="F35" s="18" t="s">
        <v>98</v>
      </c>
      <c r="G35" s="18">
        <v>25</v>
      </c>
      <c r="H35" s="20">
        <v>69.48</v>
      </c>
      <c r="I35" s="20">
        <f t="shared" si="0"/>
        <v>1737</v>
      </c>
      <c r="J35" s="17" t="s">
        <v>74</v>
      </c>
      <c r="K35" s="20" t="s">
        <v>75</v>
      </c>
      <c r="L35" s="8" t="s">
        <v>4</v>
      </c>
      <c r="M35" s="21">
        <f>VLOOKUP(H35, Intervalos!$B$3:$C$8,2,TRUE)</f>
        <v>0.1</v>
      </c>
    </row>
    <row r="36" spans="1:13" s="16" customFormat="1" ht="40.799999999999997" x14ac:dyDescent="0.2">
      <c r="A36" s="17" t="s">
        <v>74</v>
      </c>
      <c r="B36" s="17">
        <v>31</v>
      </c>
      <c r="C36" s="18" t="s">
        <v>40</v>
      </c>
      <c r="D36" s="18" t="s">
        <v>30</v>
      </c>
      <c r="E36" s="19">
        <v>314497</v>
      </c>
      <c r="F36" s="18" t="s">
        <v>98</v>
      </c>
      <c r="G36" s="18">
        <v>35</v>
      </c>
      <c r="H36" s="20">
        <v>28.76</v>
      </c>
      <c r="I36" s="20">
        <f t="shared" si="0"/>
        <v>1006.6</v>
      </c>
      <c r="J36" s="17" t="s">
        <v>74</v>
      </c>
      <c r="K36" s="20" t="s">
        <v>75</v>
      </c>
      <c r="L36" s="8" t="s">
        <v>4</v>
      </c>
      <c r="M36" s="21">
        <f>VLOOKUP(H36, Intervalos!$B$3:$C$8,2,TRUE)</f>
        <v>0.05</v>
      </c>
    </row>
    <row r="37" spans="1:13" s="16" customFormat="1" ht="40.799999999999997" x14ac:dyDescent="0.2">
      <c r="A37" s="17" t="s">
        <v>74</v>
      </c>
      <c r="B37" s="17">
        <v>32</v>
      </c>
      <c r="C37" s="18" t="s">
        <v>73</v>
      </c>
      <c r="D37" s="18" t="s">
        <v>30</v>
      </c>
      <c r="E37" s="19">
        <v>320456</v>
      </c>
      <c r="F37" s="18" t="s">
        <v>98</v>
      </c>
      <c r="G37" s="18">
        <v>33</v>
      </c>
      <c r="H37" s="20">
        <v>32.229999999999997</v>
      </c>
      <c r="I37" s="20">
        <f t="shared" si="0"/>
        <v>1063.5899999999999</v>
      </c>
      <c r="J37" s="17" t="s">
        <v>74</v>
      </c>
      <c r="K37" s="20" t="s">
        <v>75</v>
      </c>
      <c r="L37" s="8" t="s">
        <v>4</v>
      </c>
      <c r="M37" s="21">
        <f>VLOOKUP(H37, Intervalos!$B$3:$C$8,2,TRUE)</f>
        <v>0.05</v>
      </c>
    </row>
    <row r="38" spans="1:13" s="16" customFormat="1" ht="40.799999999999997" x14ac:dyDescent="0.2">
      <c r="A38" s="17" t="s">
        <v>74</v>
      </c>
      <c r="B38" s="17">
        <v>33</v>
      </c>
      <c r="C38" s="18" t="s">
        <v>72</v>
      </c>
      <c r="D38" s="18" t="s">
        <v>30</v>
      </c>
      <c r="E38" s="19">
        <v>314498</v>
      </c>
      <c r="F38" s="18" t="s">
        <v>98</v>
      </c>
      <c r="G38" s="18">
        <v>28</v>
      </c>
      <c r="H38" s="20">
        <v>42.23</v>
      </c>
      <c r="I38" s="20">
        <f t="shared" si="0"/>
        <v>1182.4399999999998</v>
      </c>
      <c r="J38" s="17" t="s">
        <v>74</v>
      </c>
      <c r="K38" s="20" t="s">
        <v>75</v>
      </c>
      <c r="L38" s="8" t="s">
        <v>4</v>
      </c>
      <c r="M38" s="21">
        <f>VLOOKUP(H38, Intervalos!$B$3:$C$8,2,TRUE)</f>
        <v>0.05</v>
      </c>
    </row>
    <row r="39" spans="1:13" s="16" customFormat="1" ht="30.6" x14ac:dyDescent="0.2">
      <c r="A39" s="17" t="s">
        <v>74</v>
      </c>
      <c r="B39" s="17">
        <v>34</v>
      </c>
      <c r="C39" s="18" t="s">
        <v>41</v>
      </c>
      <c r="D39" s="18" t="s">
        <v>30</v>
      </c>
      <c r="E39" s="19">
        <v>416085</v>
      </c>
      <c r="F39" s="18" t="s">
        <v>98</v>
      </c>
      <c r="G39" s="18">
        <v>114</v>
      </c>
      <c r="H39" s="20">
        <v>60.13</v>
      </c>
      <c r="I39" s="20">
        <f t="shared" si="0"/>
        <v>6854.8200000000006</v>
      </c>
      <c r="J39" s="17" t="s">
        <v>74</v>
      </c>
      <c r="K39" s="20" t="s">
        <v>75</v>
      </c>
      <c r="L39" s="8" t="s">
        <v>4</v>
      </c>
      <c r="M39" s="21">
        <f>VLOOKUP(H39, Intervalos!$B$3:$C$8,2,TRUE)</f>
        <v>0.1</v>
      </c>
    </row>
    <row r="40" spans="1:13" s="16" customFormat="1" ht="30.6" x14ac:dyDescent="0.2">
      <c r="A40" s="17" t="s">
        <v>74</v>
      </c>
      <c r="B40" s="17">
        <v>35</v>
      </c>
      <c r="C40" s="18" t="s">
        <v>71</v>
      </c>
      <c r="D40" s="18" t="s">
        <v>28</v>
      </c>
      <c r="E40" s="19">
        <v>416057</v>
      </c>
      <c r="F40" s="18" t="s">
        <v>98</v>
      </c>
      <c r="G40" s="18">
        <v>32</v>
      </c>
      <c r="H40" s="20">
        <v>75.23</v>
      </c>
      <c r="I40" s="20">
        <f t="shared" si="0"/>
        <v>2407.36</v>
      </c>
      <c r="J40" s="17" t="s">
        <v>74</v>
      </c>
      <c r="K40" s="20" t="s">
        <v>75</v>
      </c>
      <c r="L40" s="8" t="s">
        <v>4</v>
      </c>
      <c r="M40" s="21">
        <f>VLOOKUP(H40, Intervalos!$B$3:$C$8,2,TRUE)</f>
        <v>0.1</v>
      </c>
    </row>
    <row r="41" spans="1:13" s="16" customFormat="1" ht="40.799999999999997" x14ac:dyDescent="0.2">
      <c r="A41" s="17" t="s">
        <v>74</v>
      </c>
      <c r="B41" s="17">
        <v>36</v>
      </c>
      <c r="C41" s="18" t="s">
        <v>42</v>
      </c>
      <c r="D41" s="18" t="s">
        <v>30</v>
      </c>
      <c r="E41" s="19">
        <v>469824</v>
      </c>
      <c r="F41" s="18" t="s">
        <v>98</v>
      </c>
      <c r="G41" s="18">
        <v>13</v>
      </c>
      <c r="H41" s="20">
        <v>60.94</v>
      </c>
      <c r="I41" s="20">
        <f t="shared" si="0"/>
        <v>792.22</v>
      </c>
      <c r="J41" s="17" t="s">
        <v>74</v>
      </c>
      <c r="K41" s="20" t="s">
        <v>75</v>
      </c>
      <c r="L41" s="8" t="s">
        <v>4</v>
      </c>
      <c r="M41" s="21">
        <f>VLOOKUP(H41, Intervalos!$B$3:$C$8,2,TRUE)</f>
        <v>0.1</v>
      </c>
    </row>
    <row r="42" spans="1:13" s="16" customFormat="1" ht="30.6" x14ac:dyDescent="0.2">
      <c r="A42" s="17" t="s">
        <v>74</v>
      </c>
      <c r="B42" s="17">
        <v>37</v>
      </c>
      <c r="C42" s="18" t="s">
        <v>70</v>
      </c>
      <c r="D42" s="18" t="s">
        <v>28</v>
      </c>
      <c r="E42" s="19">
        <v>315531</v>
      </c>
      <c r="F42" s="18" t="s">
        <v>98</v>
      </c>
      <c r="G42" s="18">
        <v>7</v>
      </c>
      <c r="H42" s="20">
        <v>2778.38</v>
      </c>
      <c r="I42" s="20">
        <f t="shared" si="0"/>
        <v>19448.66</v>
      </c>
      <c r="J42" s="17" t="s">
        <v>74</v>
      </c>
      <c r="K42" s="20" t="s">
        <v>75</v>
      </c>
      <c r="L42" s="8" t="s">
        <v>4</v>
      </c>
      <c r="M42" s="21" t="str">
        <f>VLOOKUP(H42, Intervalos!$B$3:$C$8,2,TRUE)</f>
        <v>0,10%</v>
      </c>
    </row>
    <row r="43" spans="1:13" s="16" customFormat="1" ht="40.799999999999997" x14ac:dyDescent="0.2">
      <c r="A43" s="17" t="s">
        <v>74</v>
      </c>
      <c r="B43" s="17">
        <v>38</v>
      </c>
      <c r="C43" s="18" t="s">
        <v>99</v>
      </c>
      <c r="D43" s="18" t="s">
        <v>28</v>
      </c>
      <c r="E43" s="19">
        <v>431101</v>
      </c>
      <c r="F43" s="18" t="s">
        <v>98</v>
      </c>
      <c r="G43" s="18">
        <v>38</v>
      </c>
      <c r="H43" s="20">
        <v>120.37</v>
      </c>
      <c r="I43" s="20">
        <f t="shared" ref="I43:I67" si="1">G43*ROUND(H43,2)</f>
        <v>4574.0600000000004</v>
      </c>
      <c r="J43" s="17" t="s">
        <v>74</v>
      </c>
      <c r="K43" s="20" t="s">
        <v>75</v>
      </c>
      <c r="L43" s="8" t="s">
        <v>4</v>
      </c>
      <c r="M43" s="21" t="str">
        <f>VLOOKUP(H43, Intervalos!$B$3:$C$8,2,TRUE)</f>
        <v>0,10%</v>
      </c>
    </row>
    <row r="44" spans="1:13" s="16" customFormat="1" ht="30.6" x14ac:dyDescent="0.2">
      <c r="A44" s="17" t="s">
        <v>74</v>
      </c>
      <c r="B44" s="17">
        <v>39</v>
      </c>
      <c r="C44" s="18" t="s">
        <v>43</v>
      </c>
      <c r="D44" s="18" t="s">
        <v>44</v>
      </c>
      <c r="E44" s="19">
        <v>427228</v>
      </c>
      <c r="F44" s="18" t="s">
        <v>98</v>
      </c>
      <c r="G44" s="18">
        <v>89</v>
      </c>
      <c r="H44" s="20">
        <v>14.39</v>
      </c>
      <c r="I44" s="20">
        <f t="shared" si="1"/>
        <v>1280.71</v>
      </c>
      <c r="J44" s="17" t="s">
        <v>74</v>
      </c>
      <c r="K44" s="20" t="s">
        <v>75</v>
      </c>
      <c r="L44" s="8" t="s">
        <v>4</v>
      </c>
      <c r="M44" s="21">
        <f>VLOOKUP(H44, Intervalos!$B$3:$C$8,2,TRUE)</f>
        <v>0.03</v>
      </c>
    </row>
    <row r="45" spans="1:13" s="16" customFormat="1" ht="30.6" x14ac:dyDescent="0.2">
      <c r="A45" s="17" t="s">
        <v>74</v>
      </c>
      <c r="B45" s="17">
        <v>40</v>
      </c>
      <c r="C45" s="18" t="s">
        <v>45</v>
      </c>
      <c r="D45" s="18" t="s">
        <v>46</v>
      </c>
      <c r="E45" s="19">
        <v>384495</v>
      </c>
      <c r="F45" s="18" t="s">
        <v>98</v>
      </c>
      <c r="G45" s="18">
        <v>8</v>
      </c>
      <c r="H45" s="20">
        <v>52.9</v>
      </c>
      <c r="I45" s="20">
        <f t="shared" si="1"/>
        <v>423.2</v>
      </c>
      <c r="J45" s="17" t="s">
        <v>74</v>
      </c>
      <c r="K45" s="20" t="s">
        <v>75</v>
      </c>
      <c r="L45" s="8" t="s">
        <v>4</v>
      </c>
      <c r="M45" s="21">
        <f>VLOOKUP(H45, Intervalos!$B$3:$C$8,2,TRUE)</f>
        <v>0.1</v>
      </c>
    </row>
    <row r="46" spans="1:13" s="16" customFormat="1" ht="20.399999999999999" x14ac:dyDescent="0.2">
      <c r="A46" s="17" t="s">
        <v>74</v>
      </c>
      <c r="B46" s="17">
        <v>41</v>
      </c>
      <c r="C46" s="18" t="s">
        <v>47</v>
      </c>
      <c r="D46" s="18" t="s">
        <v>30</v>
      </c>
      <c r="E46" s="19">
        <v>620113</v>
      </c>
      <c r="F46" s="18" t="s">
        <v>74</v>
      </c>
      <c r="G46" s="18">
        <v>13</v>
      </c>
      <c r="H46" s="20">
        <v>17.03</v>
      </c>
      <c r="I46" s="20">
        <f t="shared" si="1"/>
        <v>221.39000000000001</v>
      </c>
      <c r="J46" s="17" t="s">
        <v>74</v>
      </c>
      <c r="K46" s="20" t="s">
        <v>75</v>
      </c>
      <c r="L46" s="8" t="s">
        <v>4</v>
      </c>
      <c r="M46" s="21">
        <f>VLOOKUP(H46, Intervalos!$B$3:$C$8,2,TRUE)</f>
        <v>0.03</v>
      </c>
    </row>
    <row r="47" spans="1:13" s="16" customFormat="1" ht="30.6" x14ac:dyDescent="0.2">
      <c r="A47" s="17" t="s">
        <v>74</v>
      </c>
      <c r="B47" s="17">
        <v>42</v>
      </c>
      <c r="C47" s="18" t="s">
        <v>78</v>
      </c>
      <c r="D47" s="18" t="s">
        <v>30</v>
      </c>
      <c r="E47" s="19">
        <v>619260</v>
      </c>
      <c r="F47" s="18" t="s">
        <v>74</v>
      </c>
      <c r="G47" s="18">
        <v>13</v>
      </c>
      <c r="H47" s="20">
        <v>61.23</v>
      </c>
      <c r="I47" s="20">
        <f t="shared" si="1"/>
        <v>795.99</v>
      </c>
      <c r="J47" s="17" t="s">
        <v>74</v>
      </c>
      <c r="K47" s="20" t="s">
        <v>75</v>
      </c>
      <c r="L47" s="8" t="s">
        <v>4</v>
      </c>
      <c r="M47" s="21">
        <f>VLOOKUP(H47, Intervalos!$B$3:$C$8,2,TRUE)</f>
        <v>0.1</v>
      </c>
    </row>
    <row r="48" spans="1:13" s="16" customFormat="1" ht="10.199999999999999" x14ac:dyDescent="0.2">
      <c r="A48" s="23">
        <v>2</v>
      </c>
      <c r="B48" s="17">
        <v>43</v>
      </c>
      <c r="C48" s="18" t="s">
        <v>48</v>
      </c>
      <c r="D48" s="18" t="s">
        <v>30</v>
      </c>
      <c r="E48" s="19">
        <v>619257</v>
      </c>
      <c r="F48" s="18" t="s">
        <v>74</v>
      </c>
      <c r="G48" s="18">
        <v>13</v>
      </c>
      <c r="H48" s="20">
        <v>46.15</v>
      </c>
      <c r="I48" s="20">
        <f t="shared" si="1"/>
        <v>599.94999999999993</v>
      </c>
      <c r="J48" s="26">
        <f>SUM(I48:I49)</f>
        <v>1420.12</v>
      </c>
      <c r="K48" s="26" t="s">
        <v>75</v>
      </c>
      <c r="L48" s="8" t="s">
        <v>4</v>
      </c>
      <c r="M48" s="21">
        <f>VLOOKUP(H48, Intervalos!$B$3:$C$8,2,TRUE)</f>
        <v>0.05</v>
      </c>
    </row>
    <row r="49" spans="1:13" s="16" customFormat="1" ht="10.199999999999999" x14ac:dyDescent="0.2">
      <c r="A49" s="25"/>
      <c r="B49" s="17">
        <v>44</v>
      </c>
      <c r="C49" s="18" t="s">
        <v>49</v>
      </c>
      <c r="D49" s="18" t="s">
        <v>30</v>
      </c>
      <c r="E49" s="19">
        <v>619258</v>
      </c>
      <c r="F49" s="18" t="s">
        <v>74</v>
      </c>
      <c r="G49" s="18">
        <v>13</v>
      </c>
      <c r="H49" s="20">
        <v>63.09</v>
      </c>
      <c r="I49" s="20">
        <f t="shared" si="1"/>
        <v>820.17000000000007</v>
      </c>
      <c r="J49" s="28"/>
      <c r="K49" s="28"/>
      <c r="L49" s="8" t="s">
        <v>4</v>
      </c>
      <c r="M49" s="21">
        <f>VLOOKUP(H49, Intervalos!$B$3:$C$8,2,TRUE)</f>
        <v>0.1</v>
      </c>
    </row>
    <row r="50" spans="1:13" s="16" customFormat="1" ht="20.399999999999999" x14ac:dyDescent="0.2">
      <c r="A50" s="23">
        <v>3</v>
      </c>
      <c r="B50" s="17">
        <v>45</v>
      </c>
      <c r="C50" s="18" t="s">
        <v>50</v>
      </c>
      <c r="D50" s="18" t="s">
        <v>30</v>
      </c>
      <c r="E50" s="19">
        <v>619259</v>
      </c>
      <c r="F50" s="18" t="s">
        <v>74</v>
      </c>
      <c r="G50" s="18">
        <v>13</v>
      </c>
      <c r="H50" s="20">
        <v>44.43</v>
      </c>
      <c r="I50" s="20">
        <f t="shared" si="1"/>
        <v>577.59</v>
      </c>
      <c r="J50" s="26">
        <f>I50+I51</f>
        <v>1508.3899999999999</v>
      </c>
      <c r="K50" s="26" t="s">
        <v>75</v>
      </c>
      <c r="L50" s="8" t="s">
        <v>4</v>
      </c>
      <c r="M50" s="21">
        <f>VLOOKUP(H50, Intervalos!$B$3:$C$8,2,TRUE)</f>
        <v>0.05</v>
      </c>
    </row>
    <row r="51" spans="1:13" s="16" customFormat="1" ht="20.399999999999999" x14ac:dyDescent="0.2">
      <c r="A51" s="25"/>
      <c r="B51" s="17">
        <v>46</v>
      </c>
      <c r="C51" s="18" t="s">
        <v>51</v>
      </c>
      <c r="D51" s="18" t="s">
        <v>30</v>
      </c>
      <c r="E51" s="19">
        <v>619261</v>
      </c>
      <c r="F51" s="18" t="s">
        <v>74</v>
      </c>
      <c r="G51" s="18">
        <v>13</v>
      </c>
      <c r="H51" s="20">
        <v>71.599999999999994</v>
      </c>
      <c r="I51" s="20">
        <f t="shared" si="1"/>
        <v>930.8</v>
      </c>
      <c r="J51" s="28"/>
      <c r="K51" s="28"/>
      <c r="L51" s="8" t="s">
        <v>4</v>
      </c>
      <c r="M51" s="21">
        <f>VLOOKUP(H51, Intervalos!$B$3:$C$8,2,TRUE)</f>
        <v>0.1</v>
      </c>
    </row>
    <row r="52" spans="1:13" s="16" customFormat="1" ht="61.2" x14ac:dyDescent="0.2">
      <c r="A52" s="17" t="s">
        <v>74</v>
      </c>
      <c r="B52" s="17">
        <v>47</v>
      </c>
      <c r="C52" s="18" t="s">
        <v>52</v>
      </c>
      <c r="D52" s="18" t="s">
        <v>28</v>
      </c>
      <c r="E52" s="19">
        <v>621005</v>
      </c>
      <c r="F52" s="18" t="s">
        <v>74</v>
      </c>
      <c r="G52" s="18">
        <v>2</v>
      </c>
      <c r="H52" s="20">
        <v>362.32</v>
      </c>
      <c r="I52" s="20">
        <f t="shared" si="1"/>
        <v>724.64</v>
      </c>
      <c r="J52" s="17" t="s">
        <v>74</v>
      </c>
      <c r="K52" s="20" t="s">
        <v>75</v>
      </c>
      <c r="L52" s="8" t="s">
        <v>4</v>
      </c>
      <c r="M52" s="21" t="str">
        <f>VLOOKUP(H52, Intervalos!$B$3:$C$8,2,TRUE)</f>
        <v>0,10%</v>
      </c>
    </row>
    <row r="53" spans="1:13" s="16" customFormat="1" ht="40.799999999999997" x14ac:dyDescent="0.2">
      <c r="A53" s="17" t="s">
        <v>74</v>
      </c>
      <c r="B53" s="17">
        <v>48</v>
      </c>
      <c r="C53" s="18" t="s">
        <v>53</v>
      </c>
      <c r="D53" s="18" t="s">
        <v>28</v>
      </c>
      <c r="E53" s="19">
        <v>605487</v>
      </c>
      <c r="F53" s="18" t="s">
        <v>74</v>
      </c>
      <c r="G53" s="18">
        <v>2</v>
      </c>
      <c r="H53" s="20">
        <v>228.33</v>
      </c>
      <c r="I53" s="20">
        <f t="shared" si="1"/>
        <v>456.66</v>
      </c>
      <c r="J53" s="17" t="s">
        <v>74</v>
      </c>
      <c r="K53" s="20" t="s">
        <v>75</v>
      </c>
      <c r="L53" s="8" t="s">
        <v>4</v>
      </c>
      <c r="M53" s="21" t="str">
        <f>VLOOKUP(H53, Intervalos!$B$3:$C$8,2,TRUE)</f>
        <v>0,10%</v>
      </c>
    </row>
    <row r="54" spans="1:13" s="16" customFormat="1" ht="10.199999999999999" x14ac:dyDescent="0.2">
      <c r="A54" s="17" t="s">
        <v>74</v>
      </c>
      <c r="B54" s="17">
        <v>49</v>
      </c>
      <c r="C54" s="18" t="s">
        <v>54</v>
      </c>
      <c r="D54" s="18" t="s">
        <v>28</v>
      </c>
      <c r="E54" s="19">
        <v>621205</v>
      </c>
      <c r="F54" s="18" t="s">
        <v>74</v>
      </c>
      <c r="G54" s="18">
        <v>4</v>
      </c>
      <c r="H54" s="20">
        <v>75</v>
      </c>
      <c r="I54" s="20">
        <f t="shared" si="1"/>
        <v>300</v>
      </c>
      <c r="J54" s="17" t="s">
        <v>74</v>
      </c>
      <c r="K54" s="20" t="s">
        <v>75</v>
      </c>
      <c r="L54" s="8" t="s">
        <v>4</v>
      </c>
      <c r="M54" s="21">
        <f>VLOOKUP(H54, Intervalos!$B$3:$C$8,2,TRUE)</f>
        <v>0.1</v>
      </c>
    </row>
    <row r="55" spans="1:13" s="16" customFormat="1" ht="71.400000000000006" x14ac:dyDescent="0.2">
      <c r="A55" s="17" t="s">
        <v>74</v>
      </c>
      <c r="B55" s="17">
        <v>50</v>
      </c>
      <c r="C55" s="18" t="s">
        <v>55</v>
      </c>
      <c r="D55" s="18" t="s">
        <v>28</v>
      </c>
      <c r="E55" s="19">
        <v>621004</v>
      </c>
      <c r="F55" s="18" t="s">
        <v>74</v>
      </c>
      <c r="G55" s="18">
        <v>2</v>
      </c>
      <c r="H55" s="20">
        <v>365.8</v>
      </c>
      <c r="I55" s="20">
        <f t="shared" si="1"/>
        <v>731.6</v>
      </c>
      <c r="J55" s="17" t="s">
        <v>74</v>
      </c>
      <c r="K55" s="20" t="s">
        <v>75</v>
      </c>
      <c r="L55" s="8" t="s">
        <v>4</v>
      </c>
      <c r="M55" s="21" t="str">
        <f>VLOOKUP(H55, Intervalos!$B$3:$C$8,2,TRUE)</f>
        <v>0,10%</v>
      </c>
    </row>
    <row r="56" spans="1:13" s="16" customFormat="1" ht="51" x14ac:dyDescent="0.2">
      <c r="A56" s="17" t="s">
        <v>74</v>
      </c>
      <c r="B56" s="17">
        <v>51</v>
      </c>
      <c r="C56" s="18" t="s">
        <v>56</v>
      </c>
      <c r="D56" s="18" t="s">
        <v>28</v>
      </c>
      <c r="E56" s="19">
        <v>620763</v>
      </c>
      <c r="F56" s="18" t="s">
        <v>74</v>
      </c>
      <c r="G56" s="18">
        <v>2</v>
      </c>
      <c r="H56" s="20">
        <v>1918.62</v>
      </c>
      <c r="I56" s="20">
        <f t="shared" si="1"/>
        <v>3837.24</v>
      </c>
      <c r="J56" s="17" t="s">
        <v>74</v>
      </c>
      <c r="K56" s="20" t="s">
        <v>75</v>
      </c>
      <c r="L56" s="8" t="s">
        <v>4</v>
      </c>
      <c r="M56" s="21" t="str">
        <f>VLOOKUP(H56, Intervalos!$B$3:$C$8,2,TRUE)</f>
        <v>0,10%</v>
      </c>
    </row>
    <row r="57" spans="1:13" s="16" customFormat="1" ht="10.199999999999999" x14ac:dyDescent="0.2">
      <c r="A57" s="23">
        <v>4</v>
      </c>
      <c r="B57" s="17">
        <v>52</v>
      </c>
      <c r="C57" s="18" t="s">
        <v>57</v>
      </c>
      <c r="D57" s="18" t="s">
        <v>28</v>
      </c>
      <c r="E57" s="19">
        <v>622920</v>
      </c>
      <c r="F57" s="18" t="s">
        <v>74</v>
      </c>
      <c r="G57" s="18">
        <v>50</v>
      </c>
      <c r="H57" s="20">
        <v>14.27</v>
      </c>
      <c r="I57" s="20">
        <f t="shared" si="1"/>
        <v>713.5</v>
      </c>
      <c r="J57" s="26">
        <f>SUM(I57:I60)</f>
        <v>18303</v>
      </c>
      <c r="K57" s="26" t="s">
        <v>75</v>
      </c>
      <c r="L57" s="8" t="s">
        <v>4</v>
      </c>
      <c r="M57" s="21">
        <f>VLOOKUP(H57, Intervalos!$B$3:$C$8,2,TRUE)</f>
        <v>0.03</v>
      </c>
    </row>
    <row r="58" spans="1:13" s="16" customFormat="1" ht="22.8" customHeight="1" x14ac:dyDescent="0.2">
      <c r="A58" s="24"/>
      <c r="B58" s="17">
        <v>53</v>
      </c>
      <c r="C58" s="18" t="s">
        <v>67</v>
      </c>
      <c r="D58" s="18" t="s">
        <v>28</v>
      </c>
      <c r="E58" s="19">
        <v>623722</v>
      </c>
      <c r="F58" s="18" t="s">
        <v>74</v>
      </c>
      <c r="G58" s="18">
        <v>50</v>
      </c>
      <c r="H58" s="20">
        <v>100.33</v>
      </c>
      <c r="I58" s="20">
        <f t="shared" si="1"/>
        <v>5016.5</v>
      </c>
      <c r="J58" s="27"/>
      <c r="K58" s="27"/>
      <c r="L58" s="8" t="s">
        <v>4</v>
      </c>
      <c r="M58" s="21" t="str">
        <f>VLOOKUP(H58, Intervalos!$B$3:$C$8,2,TRUE)</f>
        <v>0,10%</v>
      </c>
    </row>
    <row r="59" spans="1:13" s="16" customFormat="1" ht="23.4" customHeight="1" x14ac:dyDescent="0.2">
      <c r="A59" s="24"/>
      <c r="B59" s="17">
        <v>54</v>
      </c>
      <c r="C59" s="18" t="s">
        <v>66</v>
      </c>
      <c r="D59" s="18" t="s">
        <v>28</v>
      </c>
      <c r="E59" s="19">
        <v>634427</v>
      </c>
      <c r="F59" s="18" t="s">
        <v>74</v>
      </c>
      <c r="G59" s="18">
        <v>50</v>
      </c>
      <c r="H59" s="20">
        <v>231</v>
      </c>
      <c r="I59" s="20">
        <f t="shared" si="1"/>
        <v>11550</v>
      </c>
      <c r="J59" s="27"/>
      <c r="K59" s="27"/>
      <c r="L59" s="8" t="s">
        <v>4</v>
      </c>
      <c r="M59" s="21" t="str">
        <f>VLOOKUP(H59, Intervalos!$B$3:$C$8,2,TRUE)</f>
        <v>0,10%</v>
      </c>
    </row>
    <row r="60" spans="1:13" s="16" customFormat="1" ht="10.199999999999999" x14ac:dyDescent="0.2">
      <c r="A60" s="25"/>
      <c r="B60" s="17">
        <v>55</v>
      </c>
      <c r="C60" s="18" t="s">
        <v>58</v>
      </c>
      <c r="D60" s="18" t="s">
        <v>28</v>
      </c>
      <c r="E60" s="19">
        <v>634428</v>
      </c>
      <c r="F60" s="18" t="s">
        <v>74</v>
      </c>
      <c r="G60" s="18">
        <v>50</v>
      </c>
      <c r="H60" s="20">
        <v>20.46</v>
      </c>
      <c r="I60" s="20">
        <f t="shared" si="1"/>
        <v>1023</v>
      </c>
      <c r="J60" s="28"/>
      <c r="K60" s="28"/>
      <c r="L60" s="8" t="s">
        <v>4</v>
      </c>
      <c r="M60" s="21">
        <f>VLOOKUP(H60, Intervalos!$B$3:$C$8,2,TRUE)</f>
        <v>0.05</v>
      </c>
    </row>
    <row r="61" spans="1:13" s="16" customFormat="1" ht="20.399999999999999" x14ac:dyDescent="0.2">
      <c r="A61" s="23">
        <v>5</v>
      </c>
      <c r="B61" s="17">
        <v>56</v>
      </c>
      <c r="C61" s="18" t="s">
        <v>59</v>
      </c>
      <c r="D61" s="18" t="s">
        <v>28</v>
      </c>
      <c r="E61" s="19">
        <v>626299</v>
      </c>
      <c r="F61" s="18" t="s">
        <v>74</v>
      </c>
      <c r="G61" s="18">
        <v>4</v>
      </c>
      <c r="H61" s="20">
        <v>332.75</v>
      </c>
      <c r="I61" s="20">
        <f t="shared" si="1"/>
        <v>1331</v>
      </c>
      <c r="J61" s="26">
        <f>SUM(I61:I62)</f>
        <v>2363.6</v>
      </c>
      <c r="K61" s="26" t="s">
        <v>75</v>
      </c>
      <c r="L61" s="8" t="s">
        <v>4</v>
      </c>
      <c r="M61" s="21" t="str">
        <f>VLOOKUP(H61, Intervalos!$B$3:$C$8,2,TRUE)</f>
        <v>0,10%</v>
      </c>
    </row>
    <row r="62" spans="1:13" s="16" customFormat="1" ht="10.199999999999999" x14ac:dyDescent="0.2">
      <c r="A62" s="25"/>
      <c r="B62" s="17">
        <v>57</v>
      </c>
      <c r="C62" s="18" t="s">
        <v>60</v>
      </c>
      <c r="D62" s="18" t="s">
        <v>28</v>
      </c>
      <c r="E62" s="19">
        <v>623505</v>
      </c>
      <c r="F62" s="18" t="s">
        <v>74</v>
      </c>
      <c r="G62" s="18">
        <v>3</v>
      </c>
      <c r="H62" s="20">
        <v>344.2</v>
      </c>
      <c r="I62" s="20">
        <f t="shared" si="1"/>
        <v>1032.5999999999999</v>
      </c>
      <c r="J62" s="28"/>
      <c r="K62" s="28"/>
      <c r="L62" s="8" t="s">
        <v>4</v>
      </c>
      <c r="M62" s="21" t="str">
        <f>VLOOKUP(H62, Intervalos!$B$3:$C$8,2,TRUE)</f>
        <v>0,10%</v>
      </c>
    </row>
    <row r="63" spans="1:13" s="16" customFormat="1" ht="20.399999999999999" x14ac:dyDescent="0.2">
      <c r="A63" s="23">
        <v>6</v>
      </c>
      <c r="B63" s="17">
        <v>58</v>
      </c>
      <c r="C63" s="18" t="s">
        <v>61</v>
      </c>
      <c r="D63" s="18" t="s">
        <v>28</v>
      </c>
      <c r="E63" s="19">
        <v>634424</v>
      </c>
      <c r="F63" s="18" t="s">
        <v>74</v>
      </c>
      <c r="G63" s="18">
        <v>50</v>
      </c>
      <c r="H63" s="20">
        <v>25.27</v>
      </c>
      <c r="I63" s="20">
        <f t="shared" si="1"/>
        <v>1263.5</v>
      </c>
      <c r="J63" s="26">
        <f>I63+I64</f>
        <v>2210.5</v>
      </c>
      <c r="K63" s="26" t="s">
        <v>75</v>
      </c>
      <c r="L63" s="8" t="s">
        <v>4</v>
      </c>
      <c r="M63" s="21">
        <f>VLOOKUP(H63, Intervalos!$B$3:$C$8,2,TRUE)</f>
        <v>0.05</v>
      </c>
    </row>
    <row r="64" spans="1:13" s="16" customFormat="1" ht="20.399999999999999" x14ac:dyDescent="0.2">
      <c r="A64" s="25"/>
      <c r="B64" s="17">
        <v>59</v>
      </c>
      <c r="C64" s="18" t="s">
        <v>62</v>
      </c>
      <c r="D64" s="18" t="s">
        <v>28</v>
      </c>
      <c r="E64" s="19">
        <v>634419</v>
      </c>
      <c r="F64" s="18" t="s">
        <v>74</v>
      </c>
      <c r="G64" s="18">
        <v>50</v>
      </c>
      <c r="H64" s="20">
        <v>18.940000000000001</v>
      </c>
      <c r="I64" s="20">
        <f t="shared" si="1"/>
        <v>947.00000000000011</v>
      </c>
      <c r="J64" s="28"/>
      <c r="K64" s="28"/>
      <c r="L64" s="8" t="s">
        <v>4</v>
      </c>
      <c r="M64" s="21">
        <f>VLOOKUP(H64, Intervalos!$B$3:$C$8,2,TRUE)</f>
        <v>0.03</v>
      </c>
    </row>
    <row r="65" spans="1:13" s="16" customFormat="1" ht="20.399999999999999" x14ac:dyDescent="0.2">
      <c r="A65" s="23">
        <v>7</v>
      </c>
      <c r="B65" s="17">
        <v>60</v>
      </c>
      <c r="C65" s="18" t="s">
        <v>63</v>
      </c>
      <c r="D65" s="18" t="s">
        <v>28</v>
      </c>
      <c r="E65" s="19">
        <v>621011</v>
      </c>
      <c r="F65" s="18" t="s">
        <v>74</v>
      </c>
      <c r="G65" s="18">
        <v>50</v>
      </c>
      <c r="H65" s="20">
        <v>33.17</v>
      </c>
      <c r="I65" s="20">
        <f t="shared" si="1"/>
        <v>1658.5</v>
      </c>
      <c r="J65" s="26">
        <f>SUM(I65:I67)</f>
        <v>5789.5</v>
      </c>
      <c r="K65" s="26" t="s">
        <v>75</v>
      </c>
      <c r="L65" s="8" t="s">
        <v>4</v>
      </c>
      <c r="M65" s="21">
        <f>VLOOKUP(H65, Intervalos!$B$3:$C$8,2,TRUE)</f>
        <v>0.05</v>
      </c>
    </row>
    <row r="66" spans="1:13" s="16" customFormat="1" ht="20.399999999999999" x14ac:dyDescent="0.2">
      <c r="A66" s="24"/>
      <c r="B66" s="17">
        <v>61</v>
      </c>
      <c r="C66" s="18" t="s">
        <v>64</v>
      </c>
      <c r="D66" s="18" t="s">
        <v>28</v>
      </c>
      <c r="E66" s="19">
        <v>621012</v>
      </c>
      <c r="F66" s="18" t="s">
        <v>74</v>
      </c>
      <c r="G66" s="18">
        <v>50</v>
      </c>
      <c r="H66" s="20">
        <v>49.86</v>
      </c>
      <c r="I66" s="20">
        <f t="shared" si="1"/>
        <v>2493</v>
      </c>
      <c r="J66" s="27"/>
      <c r="K66" s="27"/>
      <c r="L66" s="8" t="s">
        <v>4</v>
      </c>
      <c r="M66" s="21">
        <f>VLOOKUP(H66, Intervalos!$B$3:$C$8,2,TRUE)</f>
        <v>0.05</v>
      </c>
    </row>
    <row r="67" spans="1:13" s="16" customFormat="1" ht="20.399999999999999" x14ac:dyDescent="0.2">
      <c r="A67" s="25"/>
      <c r="B67" s="17">
        <v>62</v>
      </c>
      <c r="C67" s="18" t="s">
        <v>65</v>
      </c>
      <c r="D67" s="18" t="s">
        <v>28</v>
      </c>
      <c r="E67" s="19">
        <v>621013</v>
      </c>
      <c r="F67" s="18" t="s">
        <v>74</v>
      </c>
      <c r="G67" s="18">
        <v>50</v>
      </c>
      <c r="H67" s="20">
        <v>32.76</v>
      </c>
      <c r="I67" s="20">
        <f t="shared" si="1"/>
        <v>1638</v>
      </c>
      <c r="J67" s="28"/>
      <c r="K67" s="28"/>
      <c r="L67" s="8" t="s">
        <v>4</v>
      </c>
      <c r="M67" s="21">
        <f>VLOOKUP(H67, Intervalos!$B$3:$C$8,2,TRUE)</f>
        <v>0.05</v>
      </c>
    </row>
    <row r="68" spans="1:13" x14ac:dyDescent="0.3">
      <c r="H68" s="6" t="s">
        <v>6</v>
      </c>
      <c r="I68" s="9">
        <f>SUM(I6:I67)</f>
        <v>102220.39</v>
      </c>
    </row>
  </sheetData>
  <mergeCells count="24">
    <mergeCell ref="J65:J67"/>
    <mergeCell ref="K65:K67"/>
    <mergeCell ref="J57:J60"/>
    <mergeCell ref="K57:K60"/>
    <mergeCell ref="J61:J62"/>
    <mergeCell ref="K61:K62"/>
    <mergeCell ref="J63:J64"/>
    <mergeCell ref="K63:K64"/>
    <mergeCell ref="A1:M1"/>
    <mergeCell ref="A2:M2"/>
    <mergeCell ref="A3:M3"/>
    <mergeCell ref="A65:A67"/>
    <mergeCell ref="A63:A64"/>
    <mergeCell ref="A61:A62"/>
    <mergeCell ref="A57:A60"/>
    <mergeCell ref="A50:A51"/>
    <mergeCell ref="A48:A49"/>
    <mergeCell ref="A28:A30"/>
    <mergeCell ref="J28:J30"/>
    <mergeCell ref="K28:K30"/>
    <mergeCell ref="J48:J49"/>
    <mergeCell ref="K48:K49"/>
    <mergeCell ref="J50:J51"/>
    <mergeCell ref="K50:K51"/>
  </mergeCells>
  <pageMargins left="0.23622047244094491" right="0.23622047244094491" top="0.74803149606299213" bottom="0.74803149606299213" header="0.31496062992125984" footer="0.31496062992125984"/>
  <pageSetup paperSize="9" scale="83" fitToHeight="0" orientation="landscape" r:id="rId1"/>
  <headerFooter>
    <oddHeader>&amp;L&amp;G&amp;CPREGÃO ELETRÔNICO XX/2026
&amp;R&amp;G</oddHeader>
    <oddFooter>&amp;F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A44FF-836B-4AD3-983B-AAB120C3AFFF}">
  <dimension ref="A1:F9"/>
  <sheetViews>
    <sheetView workbookViewId="0">
      <selection activeCell="C3" sqref="C3"/>
    </sheetView>
  </sheetViews>
  <sheetFormatPr defaultColWidth="0" defaultRowHeight="14.4" zeroHeight="1" x14ac:dyDescent="0.3"/>
  <cols>
    <col min="1" max="1" width="2.44140625" customWidth="1"/>
    <col min="2" max="2" width="12.88671875" customWidth="1"/>
    <col min="3" max="3" width="17.6640625" customWidth="1"/>
    <col min="4" max="4" width="3.109375" customWidth="1"/>
    <col min="5" max="5" width="27" customWidth="1"/>
    <col min="6" max="6" width="4" customWidth="1"/>
    <col min="7" max="16384" width="9.109375" hidden="1"/>
  </cols>
  <sheetData>
    <row r="1" spans="2:5" ht="10.5" customHeight="1" x14ac:dyDescent="0.3"/>
    <row r="2" spans="2:5" ht="63" customHeight="1" x14ac:dyDescent="0.3">
      <c r="B2" s="12" t="s">
        <v>8</v>
      </c>
      <c r="C2" s="12" t="s">
        <v>7</v>
      </c>
      <c r="E2" s="13" t="s">
        <v>10</v>
      </c>
    </row>
    <row r="3" spans="2:5" x14ac:dyDescent="0.3">
      <c r="B3" s="11">
        <v>0.01</v>
      </c>
      <c r="C3" s="10">
        <v>0.01</v>
      </c>
      <c r="E3" s="14" t="s">
        <v>11</v>
      </c>
    </row>
    <row r="4" spans="2:5" x14ac:dyDescent="0.3">
      <c r="B4" s="10">
        <v>5</v>
      </c>
      <c r="C4" s="10">
        <v>0.02</v>
      </c>
      <c r="E4" s="14" t="s">
        <v>12</v>
      </c>
    </row>
    <row r="5" spans="2:5" x14ac:dyDescent="0.3">
      <c r="B5" s="10">
        <v>10</v>
      </c>
      <c r="C5" s="10">
        <v>0.03</v>
      </c>
      <c r="E5" s="14" t="s">
        <v>13</v>
      </c>
    </row>
    <row r="6" spans="2:5" x14ac:dyDescent="0.3">
      <c r="B6" s="10">
        <v>20</v>
      </c>
      <c r="C6" s="10">
        <v>0.05</v>
      </c>
      <c r="E6" s="14" t="s">
        <v>14</v>
      </c>
    </row>
    <row r="7" spans="2:5" x14ac:dyDescent="0.3">
      <c r="B7" s="10">
        <v>50</v>
      </c>
      <c r="C7" s="10">
        <v>0.1</v>
      </c>
      <c r="E7" s="14" t="s">
        <v>15</v>
      </c>
    </row>
    <row r="8" spans="2:5" x14ac:dyDescent="0.3">
      <c r="B8" s="10">
        <v>100</v>
      </c>
      <c r="C8" s="15" t="s">
        <v>9</v>
      </c>
      <c r="E8" s="14" t="s">
        <v>16</v>
      </c>
    </row>
    <row r="9" spans="2:5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Anexo III</vt:lpstr>
      <vt:lpstr>Intervalos</vt:lpstr>
      <vt:lpstr>'Anexo III'!Area_de_impressao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Viviane Lemos</cp:lastModifiedBy>
  <cp:lastPrinted>2026-03-03T22:22:31Z</cp:lastPrinted>
  <dcterms:created xsi:type="dcterms:W3CDTF">2019-07-30T23:05:19Z</dcterms:created>
  <dcterms:modified xsi:type="dcterms:W3CDTF">2026-03-31T10:53:48Z</dcterms:modified>
</cp:coreProperties>
</file>