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arla\Desktop\FÁBIO\2026\2. Edital-20260224T122638Z-1-001\2. Edital\"/>
    </mc:Choice>
  </mc:AlternateContent>
  <xr:revisionPtr revIDLastSave="0" documentId="13_ncr:1_{DBC6E72B-1ECD-4112-84ED-24126F60FC7F}" xr6:coauthVersionLast="36" xr6:coauthVersionMax="47" xr10:uidLastSave="{00000000-0000-0000-0000-000000000000}"/>
  <bookViews>
    <workbookView xWindow="0" yWindow="0" windowWidth="11265" windowHeight="4470" xr2:uid="{00000000-000D-0000-FFFF-FFFF00000000}"/>
  </bookViews>
  <sheets>
    <sheet name="Anexo III" sheetId="1" r:id="rId1"/>
    <sheet name="Intervalos" sheetId="2" r:id="rId2"/>
  </sheets>
  <definedNames>
    <definedName name="_xlnm._FilterDatabase" localSheetId="0" hidden="1">'Anexo III'!#REF!</definedName>
    <definedName name="_xlnm.Print_Area" localSheetId="0">'Anexo III'!$A$1:$K$39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ARRAYTEXT_WF"/>
        <xcalcf:feature name="microsoft.com:CNMTM"/>
        <xcalcf:feature name="microsoft.com:LAMBDA_WF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7" i="1" l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6" i="1"/>
  <c r="K7" i="1" l="1"/>
  <c r="K8" i="1"/>
  <c r="K9" i="1"/>
  <c r="K10" i="1"/>
  <c r="K11" i="1"/>
  <c r="K12" i="1"/>
  <c r="K13" i="1"/>
  <c r="K14" i="1"/>
  <c r="K15" i="1"/>
  <c r="K16" i="1"/>
  <c r="K17" i="1"/>
  <c r="K18" i="1"/>
  <c r="K19" i="1"/>
  <c r="K20" i="1"/>
  <c r="K21" i="1"/>
  <c r="K22" i="1"/>
  <c r="K23" i="1"/>
  <c r="K24" i="1"/>
  <c r="K25" i="1"/>
  <c r="K26" i="1"/>
  <c r="K27" i="1"/>
  <c r="K28" i="1"/>
  <c r="K29" i="1"/>
  <c r="K30" i="1"/>
  <c r="K31" i="1"/>
  <c r="K32" i="1"/>
  <c r="K33" i="1"/>
  <c r="K34" i="1"/>
  <c r="K35" i="1"/>
  <c r="K36" i="1"/>
  <c r="K37" i="1"/>
  <c r="K6" i="1" l="1"/>
  <c r="H38" i="1" l="1"/>
</calcChain>
</file>

<file path=xl/sharedStrings.xml><?xml version="1.0" encoding="utf-8"?>
<sst xmlns="http://schemas.openxmlformats.org/spreadsheetml/2006/main" count="185" uniqueCount="71">
  <si>
    <t>PRÓ-REITORIA DE ADMINISTRAÇÃO</t>
  </si>
  <si>
    <t>UNIDADE DE MEDIDA</t>
  </si>
  <si>
    <t>COORDENAÇÃO DE MATERIAIS</t>
  </si>
  <si>
    <t>DESCRIÇÃO/ ESPECIFICAÇÃO</t>
  </si>
  <si>
    <t>Aberto</t>
  </si>
  <si>
    <t>SUGESTÃO DE CATMAT</t>
  </si>
  <si>
    <t>VALOR TOTAL</t>
  </si>
  <si>
    <t>Diferença Mínima
 de Valores / 
Percentuais de 
Lances</t>
  </si>
  <si>
    <t>Valor Unitário
Estimado (Faixa)</t>
  </si>
  <si>
    <t>0,10%</t>
  </si>
  <si>
    <t>Interpretação</t>
  </si>
  <si>
    <t>R$ 0,01 - R$ 5,00 =&gt; R$ 0,01</t>
  </si>
  <si>
    <t>R$ 5,01 - R$ 10,00 =&gt; R$ 0,02</t>
  </si>
  <si>
    <t>R$ 10,01 - R$ 20,00 =&gt; R$ 0,03</t>
  </si>
  <si>
    <t>R$ 20,01 - R$ 50,00 =&gt; R$ 0,05</t>
  </si>
  <si>
    <t>R$ 50,01 - R$ 100,00 =&gt; R$ 0,10</t>
  </si>
  <si>
    <t>Acima de R$ 100,00 =&gt; 0,10%</t>
  </si>
  <si>
    <t>ITEM LICITAÇÃO</t>
  </si>
  <si>
    <t>VALOR UNITÁRIO</t>
  </si>
  <si>
    <t xml:space="preserve">QUANTIDADE </t>
  </si>
  <si>
    <t>MODO DE DISPUTA</t>
  </si>
  <si>
    <t>INTERVALO LANCES</t>
  </si>
  <si>
    <t>EXCLUSIVO ME/EPP</t>
  </si>
  <si>
    <t>INFORMAÇÕES ADICIONAIS</t>
  </si>
  <si>
    <t>ANEXO III - PLANILHA ESTIMATIVA DE DESCRIÇÃO E PREÇOS</t>
  </si>
  <si>
    <t>Unidade</t>
  </si>
  <si>
    <t>Acepromazina - Concentração 0,2%. Solução Injetável. Uso veterinário. Medicamento de referência Acepran. Fornecimento em frasco de 20ml.</t>
  </si>
  <si>
    <t>Frasco 20 Mililitro</t>
  </si>
  <si>
    <t>CTF/APP: FTE - Categoria: Indústria Química; Código: 15</t>
  </si>
  <si>
    <t>Amoxicilina tri-hidratada, suspensão injetável, contendo 15g de amoxicilina base em 100mL. Apresentação em frasco ampola de 50mL</t>
  </si>
  <si>
    <t>Frasco 50 Mililitro</t>
  </si>
  <si>
    <t xml:space="preserve">Ampicilina sódica 2g, pó para solução injetável, frasco-ampola + diluente 10ml                                                           </t>
  </si>
  <si>
    <t>Frasco-Ampola</t>
  </si>
  <si>
    <t>Analgésico, antipirético e antiespasmódico injetável, à base de dipirona e N-Butil brometo de hioscina (escopolamina): produto de uso veterinário do tipo Buscofin®. Fornecimento em frasco-ampola de 50ml.</t>
  </si>
  <si>
    <t>Atipamezole 5mg/ml – Uso veterinário - Tipo Antisedan®. Fornecimento em frasco-ampola de 10ml.</t>
  </si>
  <si>
    <t>Frasco 10 Mililitro</t>
  </si>
  <si>
    <t>Bomba compressora de ar para aquários 110 V vazão minima 1 L/min.</t>
  </si>
  <si>
    <t>unidade</t>
  </si>
  <si>
    <t>Braçadeira de pressão arterial reutilizável de 1 via, Tamanho 3: 6,0 - 11,0 cm. Uso veterinário. Feita em nylon. Próprias para medição de pressão arterial não invasiva, livre de latex. Próprio para esfignomanômetro ou monitor. Tamanho 3: 6,0 - 11,0 cm</t>
  </si>
  <si>
    <t>CB-30 T.A - Desinfetante para uso veterinário. Composição química: cloreto de alquil dimetil benzil amônio (2805-31,5%) e nonilfenoletoxilado (4,00-5,50%), Aspecto físico: líquido límpido azul.</t>
  </si>
  <si>
    <t>Litro</t>
  </si>
  <si>
    <t>Cefovecina sódica 80mg,  solução injetável, 10mL  - Convenia (Zoetis)</t>
  </si>
  <si>
    <t>Cerenia -  Solução Injetável  - Composição: Citrato De Maropitant - Uso Veterinário, Fabricante exclusivo Zoetis. Fornecimento em frasco-ampola de 20ml.</t>
  </si>
  <si>
    <t>Cetamina - Concentração 100 mg/ml -  Sal químico cloridrato, solução injetável, uso veterinário. Fornecimento em frasco de 10ml.</t>
  </si>
  <si>
    <t>Cloreto de Benzalcônio -  Em solução aquosa, teor de pureza de 50% p/p em solução aquosa. Fornecimento em frasco de 1 litro.</t>
  </si>
  <si>
    <t>Cloridrato de Xilazina - Concentração 100mg/ml; Solução injetável. Uso veterinário. Fornecimento em frasco de 20ml.</t>
  </si>
  <si>
    <t>Desinfetante e eliminador de odores de uso veterinário, a base de cloreto de benzalcônio. Concentração entre 15-20g a cada 100mL de veículo qsp. Fornecido em embalagem de 1L com tampa dosadora. Com fragrância. Rendimento total de 400 a 500 litros por embalagem. Para desinfecção e desodorização de clínicas e hospitais veterinários, canis, gatis, na limpeza e desinfecção do piso, paredes, salas de banho e tosa, mesas de atendimento.</t>
  </si>
  <si>
    <t>Enrofloxacina 10%. Solução injetável de uso veterinário. Apresentação: frasco-ampola de 50mL</t>
  </si>
  <si>
    <t>Fipronil -  Aerosol. Composição: Alumínio e Sulfadiazina; concentração 0,32 + 3,1 + 0,09 g; uso veterinário. Fornecimento em frasco de 500 ml.</t>
  </si>
  <si>
    <t>Frasco 500 Mililitro</t>
  </si>
  <si>
    <t>Meloxicam -  Concentração 2 mg/ml; Solução Injetável; Uso Veterinário. Fornecimento em frasco de 20ml.</t>
  </si>
  <si>
    <t>Meloxicam -  Concentração 20 mg/ml; Solução Injetável; Uso Veterinário. Fornecimento em frasco de 50ml.</t>
  </si>
  <si>
    <t xml:space="preserve">Moxidectina 889mg microesferas para solução injetável, com 8 mL de diluente próprio, Concentração final 10% frasco ampola 10mL. Para uso em cães. - Medicamento de Referência - Proheart SR-12 (Zoetis). </t>
  </si>
  <si>
    <t>Ocitocina sintética, concentração 10 UI/mL, frasco-ampola contendo 50mL, uso veterinário.</t>
  </si>
  <si>
    <t xml:space="preserve">Sonda uretral para felinos mole com mandril auxiliar e extremidade fechada, Janela lateral, Acoplador de seringa com adaptador de sutura. Descartável, estéril, atóxica, apirogênica </t>
  </si>
  <si>
    <t>Sulfanilamida -  Composição Sulfadiazina, gentamicina, Vitamina A e Ureia. Concentração 5 g + 5 g + 0,5 g + 120.000 UI + 5 g. Pomada; uso veterinário. Fornecimento em bisnaga de 50g.</t>
  </si>
  <si>
    <t>Bisnaga 50 Grama</t>
  </si>
  <si>
    <t>Tartarato de butorfanol - Concentração 14,58 mg/mL. Equivalente a 10,0 mg/mL de Butorfanol base, solução injetável. Frasco ampola contendo 10 mL.</t>
  </si>
  <si>
    <t>Unguento: para uso veterinário. Larvicida, cicatrizante e repelente a base de permetrina e óxido de zinco. Fornecimento em pote de 250g.</t>
  </si>
  <si>
    <t>Pote 250 Grama</t>
  </si>
  <si>
    <t>Vitamina K, 30mg/20mL, frasco-ampola de 20ml. Solução injetável de uso veterinário</t>
  </si>
  <si>
    <t>Xilazina Cloridrato, Concentração 20 mg/ml, forma física solução injetável. Fornecimento em frasco de 10ml.</t>
  </si>
  <si>
    <t>Mucosa de látex para vagina artificial de equinos. Indicada para coleta de sêmen de garanhão. Medidas aproximadas: espessura de 1,2mm; comprimento: 80cm; Largura: 20cm.</t>
  </si>
  <si>
    <t>Braçadeira de pressão arterial reutilizável de 1 via, Tamanho 1: 3,0 - 5,5 cm. Uso veterinário. Feita em nylon. Próprias para medição de pressão arterial não invasiva, livre de latex. Próprio para esfignomanômetro ou monitor. Tamanho 1: 3,0 - 5,5 cm</t>
  </si>
  <si>
    <t>Braçadeira de pressão arterial reutilizável de 1 via, Tamanho 2: 4,0 - 8,0 cm. Uso veterinário. Feita em nylon. Próprias para medição de pressão arterial não invasiva, livre de latex. Próprio para esfignomanômetro ou monitor. Tamanho 2: 4,0 - 8,0 cm</t>
  </si>
  <si>
    <t>Braçadeira de pressão arterial reutilizável de 1 via, Tamanho 5: 9,0 - 14,5 cm. Uso veterinário. Feita em nylon. Próprias para medição de pressão arterial não invasiva, livre de latex. Próprio para esfignomanômetro ou monitor. Tamanho 5: 9,0 - 14,5 cm</t>
  </si>
  <si>
    <t xml:space="preserve">Gonadotrofina Coriônica Equina (eCG /PMSG) 5.000UI. Fórmula: Cada mL de solução reconstituida contém:  Gonadotrofina Coriônica Eqüina (eCG,PMSG): 200UI;  Lactose: 26mg; Timerosal: 0,026mg.  Caixa contendo 1 frasco-ampola com 5.000UI de eCG/PMSG e 1 frasco-ampola com 25 mL de diluente estéril (água destilada). </t>
  </si>
  <si>
    <t>SIM</t>
  </si>
  <si>
    <t>Braçadeira de pressão arterial reutilizável de 1 via, Tamanho 4: 7,0 - 13,0 cm. Uso veterinário. Feita em nylon. Próprias para medição de pressão arterial não invasiva, livre de latex. Próprio para esfignomanômetro ou monitor. Tamanho 4: 7,0 - 13,0 cm</t>
  </si>
  <si>
    <t>MAPA
CTF/APP: FTE - Categoria: Indústria Química; Código: 15</t>
  </si>
  <si>
    <t xml:space="preserve"> 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</si>
</sst>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164" formatCode="_-[$R$-416]\ * #,##0.00_-;\-[$R$-416]\ * #,##0.00_-;_-[$R$-416]\ * &quot;-&quot;??_-;_-@_-"/>
  </numFmts>
  <fonts count="10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color rgb="FF000000"/>
      <name val="Calibri"/>
      <family val="2"/>
      <scheme val="minor"/>
    </font>
    <font>
      <sz val="8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8DB3E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25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4" fontId="6" fillId="2" borderId="1" xfId="1" applyFont="1" applyFill="1" applyBorder="1" applyAlignment="1">
      <alignment horizontal="center" vertical="center" wrapText="1"/>
    </xf>
    <xf numFmtId="44" fontId="0" fillId="0" borderId="1" xfId="1" applyFont="1" applyBorder="1" applyAlignment="1">
      <alignment horizontal="center" vertical="center"/>
    </xf>
    <xf numFmtId="44" fontId="3" fillId="0" borderId="1" xfId="1" applyFont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4" fontId="0" fillId="0" borderId="1" xfId="1" applyFont="1" applyBorder="1" applyAlignment="1">
      <alignment horizontal="right" vertical="center"/>
    </xf>
    <xf numFmtId="0" fontId="4" fillId="0" borderId="0" xfId="0" applyFont="1"/>
    <xf numFmtId="0" fontId="9" fillId="5" borderId="1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vertical="center" wrapText="1"/>
    </xf>
    <xf numFmtId="0" fontId="9" fillId="5" borderId="1" xfId="0" applyFont="1" applyFill="1" applyBorder="1" applyAlignment="1">
      <alignment wrapText="1"/>
    </xf>
    <xf numFmtId="44" fontId="9" fillId="5" borderId="1" xfId="1" applyFont="1" applyFill="1" applyBorder="1" applyAlignment="1">
      <alignment vertical="center" wrapText="1"/>
    </xf>
    <xf numFmtId="164" fontId="9" fillId="5" borderId="1" xfId="0" applyNumberFormat="1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 wrapText="1"/>
    </xf>
    <xf numFmtId="0" fontId="4" fillId="5" borderId="0" xfId="0" applyFont="1" applyFill="1"/>
    <xf numFmtId="0" fontId="2" fillId="0" borderId="0" xfId="0" applyFont="1" applyAlignment="1">
      <alignment horizontal="center" wrapText="1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38"/>
  <sheetViews>
    <sheetView tabSelected="1" zoomScaleNormal="100" zoomScaleSheetLayoutView="80" workbookViewId="0">
      <selection activeCell="E12" sqref="E12"/>
    </sheetView>
  </sheetViews>
  <sheetFormatPr defaultColWidth="9.140625" defaultRowHeight="12.75" x14ac:dyDescent="0.2"/>
  <cols>
    <col min="1" max="1" width="7.28515625" style="2" customWidth="1"/>
    <col min="2" max="2" width="49.5703125" style="2" customWidth="1"/>
    <col min="3" max="3" width="14.28515625" style="2" customWidth="1"/>
    <col min="4" max="4" width="9" style="2" customWidth="1"/>
    <col min="5" max="5" width="23.140625" style="3" customWidth="1"/>
    <col min="6" max="6" width="10.42578125" style="4" customWidth="1"/>
    <col min="7" max="7" width="9.28515625" style="4" bestFit="1" customWidth="1"/>
    <col min="8" max="8" width="11.28515625" style="4" bestFit="1" customWidth="1"/>
    <col min="9" max="9" width="8.140625" style="4" customWidth="1"/>
    <col min="10" max="10" width="7.140625" style="7" bestFit="1" customWidth="1"/>
    <col min="11" max="11" width="8.5703125" style="4" customWidth="1"/>
    <col min="12" max="12" width="16.28515625" style="1" customWidth="1"/>
    <col min="13" max="14" width="9.140625" style="1"/>
    <col min="15" max="15" width="21.85546875" style="1" customWidth="1"/>
    <col min="16" max="16" width="20.28515625" style="1" customWidth="1"/>
    <col min="17" max="16384" width="9.140625" style="1"/>
  </cols>
  <sheetData>
    <row r="1" spans="1:11" ht="12.75" customHeight="1" x14ac:dyDescent="0.2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</row>
    <row r="2" spans="1:11" ht="12.75" customHeight="1" x14ac:dyDescent="0.2">
      <c r="A2" s="24" t="s">
        <v>2</v>
      </c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ht="12.75" customHeight="1" x14ac:dyDescent="0.2">
      <c r="A3" s="24" t="s">
        <v>24</v>
      </c>
      <c r="B3" s="24"/>
      <c r="C3" s="24"/>
      <c r="D3" s="24"/>
      <c r="E3" s="24"/>
      <c r="F3" s="24"/>
      <c r="G3" s="24"/>
      <c r="H3" s="24"/>
      <c r="I3" s="24"/>
      <c r="J3" s="24"/>
      <c r="K3" s="24"/>
    </row>
    <row r="5" spans="1:11" ht="33.75" x14ac:dyDescent="0.2">
      <c r="A5" s="5" t="s">
        <v>17</v>
      </c>
      <c r="B5" s="6" t="s">
        <v>3</v>
      </c>
      <c r="C5" s="6" t="s">
        <v>1</v>
      </c>
      <c r="D5" s="6" t="s">
        <v>5</v>
      </c>
      <c r="E5" s="6" t="s">
        <v>23</v>
      </c>
      <c r="F5" s="6" t="s">
        <v>19</v>
      </c>
      <c r="G5" s="6" t="s">
        <v>18</v>
      </c>
      <c r="H5" s="6" t="s">
        <v>6</v>
      </c>
      <c r="I5" s="6" t="s">
        <v>22</v>
      </c>
      <c r="J5" s="6" t="s">
        <v>20</v>
      </c>
      <c r="K5" s="6" t="s">
        <v>21</v>
      </c>
    </row>
    <row r="6" spans="1:11" s="16" customFormat="1" ht="45" x14ac:dyDescent="0.2">
      <c r="A6" s="17">
        <v>1</v>
      </c>
      <c r="B6" s="18" t="s">
        <v>68</v>
      </c>
      <c r="C6" s="18" t="s">
        <v>25</v>
      </c>
      <c r="D6" s="19">
        <v>625403</v>
      </c>
      <c r="E6" s="18" t="s">
        <v>70</v>
      </c>
      <c r="F6" s="18">
        <v>25</v>
      </c>
      <c r="G6" s="20">
        <v>79.900000000000006</v>
      </c>
      <c r="H6" s="20">
        <f>F6*ROUND(G6,2)</f>
        <v>1997.5000000000002</v>
      </c>
      <c r="I6" s="20" t="s">
        <v>67</v>
      </c>
      <c r="J6" s="8" t="s">
        <v>4</v>
      </c>
      <c r="K6" s="21">
        <f>VLOOKUP(G6, Intervalos!$B$3:$C$8,2,TRUE)</f>
        <v>0.1</v>
      </c>
    </row>
    <row r="7" spans="1:11" s="16" customFormat="1" ht="33.75" x14ac:dyDescent="0.2">
      <c r="A7" s="17">
        <v>2</v>
      </c>
      <c r="B7" s="18" t="s">
        <v>26</v>
      </c>
      <c r="C7" s="18" t="s">
        <v>27</v>
      </c>
      <c r="D7" s="19">
        <v>407500</v>
      </c>
      <c r="E7" s="18" t="s">
        <v>69</v>
      </c>
      <c r="F7" s="18">
        <v>28</v>
      </c>
      <c r="G7" s="20">
        <v>56.96</v>
      </c>
      <c r="H7" s="20">
        <f t="shared" ref="H7:H37" si="0">F7*ROUND(G7,2)</f>
        <v>1594.88</v>
      </c>
      <c r="I7" s="20" t="s">
        <v>67</v>
      </c>
      <c r="J7" s="8" t="s">
        <v>4</v>
      </c>
      <c r="K7" s="21">
        <f>VLOOKUP(G7, Intervalos!$B$3:$C$8,2,TRUE)</f>
        <v>0.1</v>
      </c>
    </row>
    <row r="8" spans="1:11" s="16" customFormat="1" ht="33.75" x14ac:dyDescent="0.2">
      <c r="A8" s="17">
        <v>3</v>
      </c>
      <c r="B8" s="18" t="s">
        <v>29</v>
      </c>
      <c r="C8" s="18" t="s">
        <v>30</v>
      </c>
      <c r="D8" s="19">
        <v>408664</v>
      </c>
      <c r="E8" s="18" t="s">
        <v>69</v>
      </c>
      <c r="F8" s="18">
        <v>13</v>
      </c>
      <c r="G8" s="20">
        <v>43.48</v>
      </c>
      <c r="H8" s="20">
        <f t="shared" si="0"/>
        <v>565.24</v>
      </c>
      <c r="I8" s="20" t="s">
        <v>67</v>
      </c>
      <c r="J8" s="8" t="s">
        <v>4</v>
      </c>
      <c r="K8" s="21">
        <f>VLOOKUP(G8, Intervalos!$B$3:$C$8,2,TRUE)</f>
        <v>0.05</v>
      </c>
    </row>
    <row r="9" spans="1:11" s="16" customFormat="1" ht="33.75" x14ac:dyDescent="0.2">
      <c r="A9" s="17">
        <v>4</v>
      </c>
      <c r="B9" s="18" t="s">
        <v>31</v>
      </c>
      <c r="C9" s="18" t="s">
        <v>32</v>
      </c>
      <c r="D9" s="19">
        <v>410624</v>
      </c>
      <c r="E9" s="18" t="s">
        <v>69</v>
      </c>
      <c r="F9" s="18">
        <v>19</v>
      </c>
      <c r="G9" s="20">
        <v>78.459999999999994</v>
      </c>
      <c r="H9" s="20">
        <f t="shared" si="0"/>
        <v>1490.7399999999998</v>
      </c>
      <c r="I9" s="20" t="s">
        <v>67</v>
      </c>
      <c r="J9" s="8" t="s">
        <v>4</v>
      </c>
      <c r="K9" s="21">
        <f>VLOOKUP(G9, Intervalos!$B$3:$C$8,2,TRUE)</f>
        <v>0.1</v>
      </c>
    </row>
    <row r="10" spans="1:11" s="16" customFormat="1" ht="45" x14ac:dyDescent="0.2">
      <c r="A10" s="17">
        <v>5</v>
      </c>
      <c r="B10" s="18" t="s">
        <v>33</v>
      </c>
      <c r="C10" s="18" t="s">
        <v>30</v>
      </c>
      <c r="D10" s="19">
        <v>412380</v>
      </c>
      <c r="E10" s="18" t="s">
        <v>69</v>
      </c>
      <c r="F10" s="18">
        <v>13</v>
      </c>
      <c r="G10" s="20">
        <v>68.39</v>
      </c>
      <c r="H10" s="20">
        <f t="shared" si="0"/>
        <v>889.07</v>
      </c>
      <c r="I10" s="20" t="s">
        <v>67</v>
      </c>
      <c r="J10" s="8" t="s">
        <v>4</v>
      </c>
      <c r="K10" s="21">
        <f>VLOOKUP(G10, Intervalos!$B$3:$C$8,2,TRUE)</f>
        <v>0.1</v>
      </c>
    </row>
    <row r="11" spans="1:11" s="16" customFormat="1" ht="33.75" x14ac:dyDescent="0.2">
      <c r="A11" s="17">
        <v>6</v>
      </c>
      <c r="B11" s="18" t="s">
        <v>34</v>
      </c>
      <c r="C11" s="18" t="s">
        <v>35</v>
      </c>
      <c r="D11" s="19">
        <v>447845</v>
      </c>
      <c r="E11" s="18" t="s">
        <v>69</v>
      </c>
      <c r="F11" s="18">
        <v>13</v>
      </c>
      <c r="G11" s="20">
        <v>667.37</v>
      </c>
      <c r="H11" s="20">
        <f t="shared" si="0"/>
        <v>8675.81</v>
      </c>
      <c r="I11" s="20" t="s">
        <v>67</v>
      </c>
      <c r="J11" s="8" t="s">
        <v>4</v>
      </c>
      <c r="K11" s="21" t="str">
        <f>VLOOKUP(G11, Intervalos!$B$3:$C$8,2,TRUE)</f>
        <v>0,10%</v>
      </c>
    </row>
    <row r="12" spans="1:11" s="16" customFormat="1" ht="11.25" x14ac:dyDescent="0.2">
      <c r="A12" s="17">
        <v>7</v>
      </c>
      <c r="B12" s="18" t="s">
        <v>36</v>
      </c>
      <c r="C12" s="18" t="s">
        <v>37</v>
      </c>
      <c r="D12" s="19">
        <v>607508</v>
      </c>
      <c r="E12" s="18" t="s">
        <v>70</v>
      </c>
      <c r="F12" s="18">
        <v>23</v>
      </c>
      <c r="G12" s="20">
        <v>39.799999999999997</v>
      </c>
      <c r="H12" s="20">
        <f t="shared" si="0"/>
        <v>915.4</v>
      </c>
      <c r="I12" s="20" t="s">
        <v>67</v>
      </c>
      <c r="J12" s="8" t="s">
        <v>4</v>
      </c>
      <c r="K12" s="21">
        <f>VLOOKUP(G12, Intervalos!$B$3:$C$8,2,TRUE)</f>
        <v>0.05</v>
      </c>
    </row>
    <row r="13" spans="1:11" s="16" customFormat="1" ht="45" x14ac:dyDescent="0.2">
      <c r="A13" s="17">
        <v>8</v>
      </c>
      <c r="B13" s="18" t="s">
        <v>38</v>
      </c>
      <c r="C13" s="18" t="s">
        <v>25</v>
      </c>
      <c r="D13" s="19">
        <v>625403</v>
      </c>
      <c r="E13" s="18" t="s">
        <v>70</v>
      </c>
      <c r="F13" s="18">
        <v>38</v>
      </c>
      <c r="G13" s="20">
        <v>79.900000000000006</v>
      </c>
      <c r="H13" s="20">
        <f t="shared" si="0"/>
        <v>3036.2000000000003</v>
      </c>
      <c r="I13" s="20" t="s">
        <v>67</v>
      </c>
      <c r="J13" s="8" t="s">
        <v>4</v>
      </c>
      <c r="K13" s="21">
        <f>VLOOKUP(G13, Intervalos!$B$3:$C$8,2,TRUE)</f>
        <v>0.1</v>
      </c>
    </row>
    <row r="14" spans="1:11" s="16" customFormat="1" ht="33.75" x14ac:dyDescent="0.2">
      <c r="A14" s="17">
        <v>9</v>
      </c>
      <c r="B14" s="18" t="s">
        <v>39</v>
      </c>
      <c r="C14" s="18" t="s">
        <v>40</v>
      </c>
      <c r="D14" s="19">
        <v>607579</v>
      </c>
      <c r="E14" s="18" t="s">
        <v>28</v>
      </c>
      <c r="F14" s="18">
        <v>17</v>
      </c>
      <c r="G14" s="20">
        <v>89.72</v>
      </c>
      <c r="H14" s="20">
        <f t="shared" si="0"/>
        <v>1525.24</v>
      </c>
      <c r="I14" s="20" t="s">
        <v>67</v>
      </c>
      <c r="J14" s="8" t="s">
        <v>4</v>
      </c>
      <c r="K14" s="21">
        <f>VLOOKUP(G14, Intervalos!$B$3:$C$8,2,TRUE)</f>
        <v>0.1</v>
      </c>
    </row>
    <row r="15" spans="1:11" s="16" customFormat="1" ht="33.75" x14ac:dyDescent="0.2">
      <c r="A15" s="17">
        <v>10</v>
      </c>
      <c r="B15" s="18" t="s">
        <v>41</v>
      </c>
      <c r="C15" s="18" t="s">
        <v>32</v>
      </c>
      <c r="D15" s="19">
        <v>411432</v>
      </c>
      <c r="E15" s="18" t="s">
        <v>69</v>
      </c>
      <c r="F15" s="18">
        <v>13</v>
      </c>
      <c r="G15" s="20">
        <v>2153.54</v>
      </c>
      <c r="H15" s="20">
        <f t="shared" si="0"/>
        <v>27996.02</v>
      </c>
      <c r="I15" s="20" t="s">
        <v>67</v>
      </c>
      <c r="J15" s="8" t="s">
        <v>4</v>
      </c>
      <c r="K15" s="21" t="str">
        <f>VLOOKUP(G15, Intervalos!$B$3:$C$8,2,TRUE)</f>
        <v>0,10%</v>
      </c>
    </row>
    <row r="16" spans="1:11" s="16" customFormat="1" ht="33.75" x14ac:dyDescent="0.2">
      <c r="A16" s="17">
        <v>11</v>
      </c>
      <c r="B16" s="18" t="s">
        <v>42</v>
      </c>
      <c r="C16" s="18" t="s">
        <v>27</v>
      </c>
      <c r="D16" s="19">
        <v>440184</v>
      </c>
      <c r="E16" s="18" t="s">
        <v>69</v>
      </c>
      <c r="F16" s="18">
        <v>82</v>
      </c>
      <c r="G16" s="20">
        <v>441.63</v>
      </c>
      <c r="H16" s="20">
        <f t="shared" si="0"/>
        <v>36213.659999999996</v>
      </c>
      <c r="I16" s="20" t="s">
        <v>67</v>
      </c>
      <c r="J16" s="8" t="s">
        <v>4</v>
      </c>
      <c r="K16" s="21" t="str">
        <f>VLOOKUP(G16, Intervalos!$B$3:$C$8,2,TRUE)</f>
        <v>0,10%</v>
      </c>
    </row>
    <row r="17" spans="1:11" s="16" customFormat="1" ht="33.75" x14ac:dyDescent="0.2">
      <c r="A17" s="17">
        <v>12</v>
      </c>
      <c r="B17" s="18" t="s">
        <v>43</v>
      </c>
      <c r="C17" s="18" t="s">
        <v>35</v>
      </c>
      <c r="D17" s="19">
        <v>407462</v>
      </c>
      <c r="E17" s="18" t="s">
        <v>69</v>
      </c>
      <c r="F17" s="18">
        <v>188</v>
      </c>
      <c r="G17" s="20">
        <v>82.8</v>
      </c>
      <c r="H17" s="20">
        <f t="shared" si="0"/>
        <v>15566.4</v>
      </c>
      <c r="I17" s="20" t="s">
        <v>67</v>
      </c>
      <c r="J17" s="8" t="s">
        <v>4</v>
      </c>
      <c r="K17" s="21">
        <f>VLOOKUP(G17, Intervalos!$B$3:$C$8,2,TRUE)</f>
        <v>0.1</v>
      </c>
    </row>
    <row r="18" spans="1:11" s="16" customFormat="1" ht="22.5" x14ac:dyDescent="0.2">
      <c r="A18" s="17">
        <v>13</v>
      </c>
      <c r="B18" s="18" t="s">
        <v>44</v>
      </c>
      <c r="C18" s="18" t="s">
        <v>40</v>
      </c>
      <c r="D18" s="19">
        <v>354648</v>
      </c>
      <c r="E18" s="18" t="s">
        <v>28</v>
      </c>
      <c r="F18" s="18">
        <v>8</v>
      </c>
      <c r="G18" s="20">
        <v>52.81</v>
      </c>
      <c r="H18" s="20">
        <f t="shared" si="0"/>
        <v>422.48</v>
      </c>
      <c r="I18" s="20" t="s">
        <v>67</v>
      </c>
      <c r="J18" s="8" t="s">
        <v>4</v>
      </c>
      <c r="K18" s="21">
        <f>VLOOKUP(G18, Intervalos!$B$3:$C$8,2,TRUE)</f>
        <v>0.1</v>
      </c>
    </row>
    <row r="19" spans="1:11" s="16" customFormat="1" ht="33.75" x14ac:dyDescent="0.2">
      <c r="A19" s="17">
        <v>14</v>
      </c>
      <c r="B19" s="18" t="s">
        <v>45</v>
      </c>
      <c r="C19" s="18" t="s">
        <v>27</v>
      </c>
      <c r="D19" s="19">
        <v>410473</v>
      </c>
      <c r="E19" s="18" t="s">
        <v>69</v>
      </c>
      <c r="F19" s="18">
        <v>122</v>
      </c>
      <c r="G19" s="20">
        <v>71.3</v>
      </c>
      <c r="H19" s="20">
        <f t="shared" si="0"/>
        <v>8698.6</v>
      </c>
      <c r="I19" s="20" t="s">
        <v>67</v>
      </c>
      <c r="J19" s="8" t="s">
        <v>4</v>
      </c>
      <c r="K19" s="21">
        <f>VLOOKUP(G19, Intervalos!$B$3:$C$8,2,TRUE)</f>
        <v>0.1</v>
      </c>
    </row>
    <row r="20" spans="1:11" s="16" customFormat="1" ht="78.75" x14ac:dyDescent="0.2">
      <c r="A20" s="17">
        <v>15</v>
      </c>
      <c r="B20" s="18" t="s">
        <v>46</v>
      </c>
      <c r="C20" s="18" t="s">
        <v>40</v>
      </c>
      <c r="D20" s="19">
        <v>427476</v>
      </c>
      <c r="E20" s="18" t="s">
        <v>28</v>
      </c>
      <c r="F20" s="18">
        <v>28</v>
      </c>
      <c r="G20" s="20">
        <v>110.84</v>
      </c>
      <c r="H20" s="20">
        <f t="shared" si="0"/>
        <v>3103.52</v>
      </c>
      <c r="I20" s="20" t="s">
        <v>67</v>
      </c>
      <c r="J20" s="8" t="s">
        <v>4</v>
      </c>
      <c r="K20" s="21" t="str">
        <f>VLOOKUP(G20, Intervalos!$B$3:$C$8,2,TRUE)</f>
        <v>0,10%</v>
      </c>
    </row>
    <row r="21" spans="1:11" s="16" customFormat="1" ht="33.75" x14ac:dyDescent="0.2">
      <c r="A21" s="17">
        <v>16</v>
      </c>
      <c r="B21" s="18" t="s">
        <v>47</v>
      </c>
      <c r="C21" s="18" t="s">
        <v>30</v>
      </c>
      <c r="D21" s="19">
        <v>409005</v>
      </c>
      <c r="E21" s="18" t="s">
        <v>69</v>
      </c>
      <c r="F21" s="18">
        <v>15</v>
      </c>
      <c r="G21" s="20">
        <v>36</v>
      </c>
      <c r="H21" s="20">
        <f t="shared" si="0"/>
        <v>540</v>
      </c>
      <c r="I21" s="20" t="s">
        <v>67</v>
      </c>
      <c r="J21" s="8" t="s">
        <v>4</v>
      </c>
      <c r="K21" s="21">
        <f>VLOOKUP(G21, Intervalos!$B$3:$C$8,2,TRUE)</f>
        <v>0.05</v>
      </c>
    </row>
    <row r="22" spans="1:11" s="16" customFormat="1" ht="45" x14ac:dyDescent="0.2">
      <c r="A22" s="17">
        <v>17</v>
      </c>
      <c r="B22" s="18" t="s">
        <v>63</v>
      </c>
      <c r="C22" s="18" t="s">
        <v>25</v>
      </c>
      <c r="D22" s="19">
        <v>625401</v>
      </c>
      <c r="E22" s="18" t="s">
        <v>70</v>
      </c>
      <c r="F22" s="18">
        <v>25</v>
      </c>
      <c r="G22" s="20">
        <v>62.6</v>
      </c>
      <c r="H22" s="20">
        <f t="shared" si="0"/>
        <v>1565</v>
      </c>
      <c r="I22" s="20" t="s">
        <v>67</v>
      </c>
      <c r="J22" s="8" t="s">
        <v>4</v>
      </c>
      <c r="K22" s="21">
        <f>VLOOKUP(G22, Intervalos!$B$3:$C$8,2,TRUE)</f>
        <v>0.1</v>
      </c>
    </row>
    <row r="23" spans="1:11" s="16" customFormat="1" ht="45" x14ac:dyDescent="0.2">
      <c r="A23" s="17">
        <v>18</v>
      </c>
      <c r="B23" s="18" t="s">
        <v>64</v>
      </c>
      <c r="C23" s="18" t="s">
        <v>25</v>
      </c>
      <c r="D23" s="19">
        <v>625402</v>
      </c>
      <c r="E23" s="18" t="s">
        <v>70</v>
      </c>
      <c r="F23" s="18">
        <v>38</v>
      </c>
      <c r="G23" s="20">
        <v>62.6</v>
      </c>
      <c r="H23" s="20">
        <f t="shared" si="0"/>
        <v>2378.8000000000002</v>
      </c>
      <c r="I23" s="20" t="s">
        <v>67</v>
      </c>
      <c r="J23" s="8" t="s">
        <v>4</v>
      </c>
      <c r="K23" s="21">
        <f>VLOOKUP(G23, Intervalos!$B$3:$C$8,2,TRUE)</f>
        <v>0.1</v>
      </c>
    </row>
    <row r="24" spans="1:11" s="16" customFormat="1" ht="45" x14ac:dyDescent="0.2">
      <c r="A24" s="17">
        <v>19</v>
      </c>
      <c r="B24" s="18" t="s">
        <v>65</v>
      </c>
      <c r="C24" s="18" t="s">
        <v>25</v>
      </c>
      <c r="D24" s="19">
        <v>625402</v>
      </c>
      <c r="E24" s="18" t="s">
        <v>70</v>
      </c>
      <c r="F24" s="18">
        <v>19</v>
      </c>
      <c r="G24" s="20">
        <v>62.6</v>
      </c>
      <c r="H24" s="20">
        <f t="shared" si="0"/>
        <v>1189.4000000000001</v>
      </c>
      <c r="I24" s="20" t="s">
        <v>67</v>
      </c>
      <c r="J24" s="8" t="s">
        <v>4</v>
      </c>
      <c r="K24" s="21">
        <f>VLOOKUP(G24, Intervalos!$B$3:$C$8,2,TRUE)</f>
        <v>0.1</v>
      </c>
    </row>
    <row r="25" spans="1:11" s="16" customFormat="1" ht="33.75" x14ac:dyDescent="0.2">
      <c r="A25" s="17">
        <v>20</v>
      </c>
      <c r="B25" s="18" t="s">
        <v>48</v>
      </c>
      <c r="C25" s="18" t="s">
        <v>49</v>
      </c>
      <c r="D25" s="19">
        <v>439479</v>
      </c>
      <c r="E25" s="18" t="s">
        <v>69</v>
      </c>
      <c r="F25" s="18">
        <v>2</v>
      </c>
      <c r="G25" s="20">
        <v>229.49</v>
      </c>
      <c r="H25" s="20">
        <f t="shared" si="0"/>
        <v>458.98</v>
      </c>
      <c r="I25" s="20" t="s">
        <v>67</v>
      </c>
      <c r="J25" s="8" t="s">
        <v>4</v>
      </c>
      <c r="K25" s="21" t="str">
        <f>VLOOKUP(G25, Intervalos!$B$3:$C$8,2,TRUE)</f>
        <v>0,10%</v>
      </c>
    </row>
    <row r="26" spans="1:11" s="16" customFormat="1" ht="56.25" x14ac:dyDescent="0.2">
      <c r="A26" s="17">
        <v>21</v>
      </c>
      <c r="B26" s="18" t="s">
        <v>66</v>
      </c>
      <c r="C26" s="18" t="s">
        <v>32</v>
      </c>
      <c r="D26" s="19">
        <v>420942</v>
      </c>
      <c r="E26" s="18" t="s">
        <v>69</v>
      </c>
      <c r="F26" s="18">
        <v>7</v>
      </c>
      <c r="G26" s="20">
        <v>244.6</v>
      </c>
      <c r="H26" s="20">
        <f t="shared" si="0"/>
        <v>1712.2</v>
      </c>
      <c r="I26" s="20" t="s">
        <v>67</v>
      </c>
      <c r="J26" s="8" t="s">
        <v>4</v>
      </c>
      <c r="K26" s="21" t="str">
        <f>VLOOKUP(G26, Intervalos!$B$3:$C$8,2,TRUE)</f>
        <v>0,10%</v>
      </c>
    </row>
    <row r="27" spans="1:11" s="16" customFormat="1" ht="33.75" x14ac:dyDescent="0.2">
      <c r="A27" s="17">
        <v>22</v>
      </c>
      <c r="B27" s="18" t="s">
        <v>50</v>
      </c>
      <c r="C27" s="18" t="s">
        <v>27</v>
      </c>
      <c r="D27" s="19">
        <v>407453</v>
      </c>
      <c r="E27" s="18" t="s">
        <v>69</v>
      </c>
      <c r="F27" s="18">
        <v>63</v>
      </c>
      <c r="G27" s="20">
        <v>69.47</v>
      </c>
      <c r="H27" s="20">
        <f t="shared" si="0"/>
        <v>4376.6099999999997</v>
      </c>
      <c r="I27" s="20" t="s">
        <v>67</v>
      </c>
      <c r="J27" s="8" t="s">
        <v>4</v>
      </c>
      <c r="K27" s="21">
        <f>VLOOKUP(G27, Intervalos!$B$3:$C$8,2,TRUE)</f>
        <v>0.1</v>
      </c>
    </row>
    <row r="28" spans="1:11" s="16" customFormat="1" ht="33.75" x14ac:dyDescent="0.2">
      <c r="A28" s="17">
        <v>23</v>
      </c>
      <c r="B28" s="18" t="s">
        <v>51</v>
      </c>
      <c r="C28" s="18" t="s">
        <v>30</v>
      </c>
      <c r="D28" s="19">
        <v>407454</v>
      </c>
      <c r="E28" s="18" t="s">
        <v>69</v>
      </c>
      <c r="F28" s="18">
        <v>13</v>
      </c>
      <c r="G28" s="20">
        <v>144.9</v>
      </c>
      <c r="H28" s="20">
        <f t="shared" si="0"/>
        <v>1883.7</v>
      </c>
      <c r="I28" s="20" t="s">
        <v>67</v>
      </c>
      <c r="J28" s="8" t="s">
        <v>4</v>
      </c>
      <c r="K28" s="21" t="str">
        <f>VLOOKUP(G28, Intervalos!$B$3:$C$8,2,TRUE)</f>
        <v>0,10%</v>
      </c>
    </row>
    <row r="29" spans="1:11" s="23" customFormat="1" ht="33.75" x14ac:dyDescent="0.2">
      <c r="A29" s="17">
        <v>24</v>
      </c>
      <c r="B29" s="18" t="s">
        <v>52</v>
      </c>
      <c r="C29" s="18" t="s">
        <v>35</v>
      </c>
      <c r="D29" s="19">
        <v>409319</v>
      </c>
      <c r="E29" s="18" t="s">
        <v>69</v>
      </c>
      <c r="F29" s="18">
        <v>14</v>
      </c>
      <c r="G29" s="20">
        <v>2061</v>
      </c>
      <c r="H29" s="20">
        <f t="shared" si="0"/>
        <v>28854</v>
      </c>
      <c r="I29" s="20" t="s">
        <v>67</v>
      </c>
      <c r="J29" s="22" t="s">
        <v>4</v>
      </c>
      <c r="K29" s="21" t="str">
        <f>VLOOKUP(G29, Intervalos!$B$3:$C$8,2,TRUE)</f>
        <v>0,10%</v>
      </c>
    </row>
    <row r="30" spans="1:11" s="16" customFormat="1" ht="33.75" x14ac:dyDescent="0.2">
      <c r="A30" s="17">
        <v>25</v>
      </c>
      <c r="B30" s="18" t="s">
        <v>62</v>
      </c>
      <c r="C30" s="18" t="s">
        <v>25</v>
      </c>
      <c r="D30" s="19">
        <v>439387</v>
      </c>
      <c r="E30" s="18" t="s">
        <v>70</v>
      </c>
      <c r="F30" s="18">
        <v>15</v>
      </c>
      <c r="G30" s="20">
        <v>564.84</v>
      </c>
      <c r="H30" s="20">
        <f t="shared" si="0"/>
        <v>8472.6</v>
      </c>
      <c r="I30" s="20" t="s">
        <v>67</v>
      </c>
      <c r="J30" s="8" t="s">
        <v>4</v>
      </c>
      <c r="K30" s="21" t="str">
        <f>VLOOKUP(G30, Intervalos!$B$3:$C$8,2,TRUE)</f>
        <v>0,10%</v>
      </c>
    </row>
    <row r="31" spans="1:11" s="16" customFormat="1" ht="33.75" x14ac:dyDescent="0.2">
      <c r="A31" s="17">
        <v>26</v>
      </c>
      <c r="B31" s="18" t="s">
        <v>53</v>
      </c>
      <c r="C31" s="18" t="s">
        <v>32</v>
      </c>
      <c r="D31" s="19">
        <v>439374</v>
      </c>
      <c r="E31" s="18" t="s">
        <v>69</v>
      </c>
      <c r="F31" s="18">
        <v>44</v>
      </c>
      <c r="G31" s="20">
        <v>9.83</v>
      </c>
      <c r="H31" s="20">
        <f t="shared" si="0"/>
        <v>432.52</v>
      </c>
      <c r="I31" s="20" t="s">
        <v>67</v>
      </c>
      <c r="J31" s="8" t="s">
        <v>4</v>
      </c>
      <c r="K31" s="21">
        <f>VLOOKUP(G31, Intervalos!$B$3:$C$8,2,TRUE)</f>
        <v>0.02</v>
      </c>
    </row>
    <row r="32" spans="1:11" s="16" customFormat="1" ht="33.75" x14ac:dyDescent="0.2">
      <c r="A32" s="17">
        <v>27</v>
      </c>
      <c r="B32" s="18" t="s">
        <v>54</v>
      </c>
      <c r="C32" s="18" t="s">
        <v>25</v>
      </c>
      <c r="D32" s="19">
        <v>485524</v>
      </c>
      <c r="E32" s="18" t="s">
        <v>70</v>
      </c>
      <c r="F32" s="18">
        <v>63</v>
      </c>
      <c r="G32" s="20">
        <v>11.31</v>
      </c>
      <c r="H32" s="20">
        <f t="shared" si="0"/>
        <v>712.53000000000009</v>
      </c>
      <c r="I32" s="20" t="s">
        <v>67</v>
      </c>
      <c r="J32" s="8" t="s">
        <v>4</v>
      </c>
      <c r="K32" s="21">
        <f>VLOOKUP(G32, Intervalos!$B$3:$C$8,2,TRUE)</f>
        <v>0.03</v>
      </c>
    </row>
    <row r="33" spans="1:11" s="16" customFormat="1" ht="33.75" x14ac:dyDescent="0.2">
      <c r="A33" s="17">
        <v>28</v>
      </c>
      <c r="B33" s="18" t="s">
        <v>55</v>
      </c>
      <c r="C33" s="18" t="s">
        <v>56</v>
      </c>
      <c r="D33" s="19">
        <v>439485</v>
      </c>
      <c r="E33" s="18" t="s">
        <v>69</v>
      </c>
      <c r="F33" s="18">
        <v>38</v>
      </c>
      <c r="G33" s="20">
        <v>67.95</v>
      </c>
      <c r="H33" s="20">
        <f t="shared" si="0"/>
        <v>2582.1</v>
      </c>
      <c r="I33" s="20" t="s">
        <v>67</v>
      </c>
      <c r="J33" s="8" t="s">
        <v>4</v>
      </c>
      <c r="K33" s="21">
        <f>VLOOKUP(G33, Intervalos!$B$3:$C$8,2,TRUE)</f>
        <v>0.1</v>
      </c>
    </row>
    <row r="34" spans="1:11" s="16" customFormat="1" ht="33.75" x14ac:dyDescent="0.2">
      <c r="A34" s="17">
        <v>29</v>
      </c>
      <c r="B34" s="18" t="s">
        <v>57</v>
      </c>
      <c r="C34" s="18" t="s">
        <v>35</v>
      </c>
      <c r="D34" s="19">
        <v>408952</v>
      </c>
      <c r="E34" s="18" t="s">
        <v>69</v>
      </c>
      <c r="F34" s="18">
        <v>17</v>
      </c>
      <c r="G34" s="20">
        <v>363.97</v>
      </c>
      <c r="H34" s="20">
        <f t="shared" si="0"/>
        <v>6187.4900000000007</v>
      </c>
      <c r="I34" s="20" t="s">
        <v>67</v>
      </c>
      <c r="J34" s="8" t="s">
        <v>4</v>
      </c>
      <c r="K34" s="21" t="str">
        <f>VLOOKUP(G34, Intervalos!$B$3:$C$8,2,TRUE)</f>
        <v>0,10%</v>
      </c>
    </row>
    <row r="35" spans="1:11" s="16" customFormat="1" ht="33.75" x14ac:dyDescent="0.2">
      <c r="A35" s="17">
        <v>30</v>
      </c>
      <c r="B35" s="18" t="s">
        <v>58</v>
      </c>
      <c r="C35" s="18" t="s">
        <v>59</v>
      </c>
      <c r="D35" s="19">
        <v>440968</v>
      </c>
      <c r="E35" s="18" t="s">
        <v>69</v>
      </c>
      <c r="F35" s="18">
        <v>63</v>
      </c>
      <c r="G35" s="20">
        <v>51.48</v>
      </c>
      <c r="H35" s="20">
        <f t="shared" si="0"/>
        <v>3243.24</v>
      </c>
      <c r="I35" s="20" t="s">
        <v>67</v>
      </c>
      <c r="J35" s="8" t="s">
        <v>4</v>
      </c>
      <c r="K35" s="21">
        <f>VLOOKUP(G35, Intervalos!$B$3:$C$8,2,TRUE)</f>
        <v>0.1</v>
      </c>
    </row>
    <row r="36" spans="1:11" s="16" customFormat="1" ht="33.75" x14ac:dyDescent="0.2">
      <c r="A36" s="17">
        <v>31</v>
      </c>
      <c r="B36" s="18" t="s">
        <v>60</v>
      </c>
      <c r="C36" s="18" t="s">
        <v>32</v>
      </c>
      <c r="D36" s="19">
        <v>449706</v>
      </c>
      <c r="E36" s="18" t="s">
        <v>69</v>
      </c>
      <c r="F36" s="18">
        <v>9</v>
      </c>
      <c r="G36" s="20">
        <v>31.03</v>
      </c>
      <c r="H36" s="20">
        <f t="shared" si="0"/>
        <v>279.27</v>
      </c>
      <c r="I36" s="20" t="s">
        <v>67</v>
      </c>
      <c r="J36" s="8" t="s">
        <v>4</v>
      </c>
      <c r="K36" s="21">
        <f>VLOOKUP(G36, Intervalos!$B$3:$C$8,2,TRUE)</f>
        <v>0.05</v>
      </c>
    </row>
    <row r="37" spans="1:11" s="16" customFormat="1" ht="33.75" x14ac:dyDescent="0.2">
      <c r="A37" s="17">
        <v>32</v>
      </c>
      <c r="B37" s="18" t="s">
        <v>61</v>
      </c>
      <c r="C37" s="18" t="s">
        <v>35</v>
      </c>
      <c r="D37" s="19">
        <v>408845</v>
      </c>
      <c r="E37" s="18" t="s">
        <v>69</v>
      </c>
      <c r="F37" s="18">
        <v>89</v>
      </c>
      <c r="G37" s="20">
        <v>23.53</v>
      </c>
      <c r="H37" s="20">
        <f t="shared" si="0"/>
        <v>2094.17</v>
      </c>
      <c r="I37" s="20" t="s">
        <v>67</v>
      </c>
      <c r="J37" s="8" t="s">
        <v>4</v>
      </c>
      <c r="K37" s="21">
        <f>VLOOKUP(G37, Intervalos!$B$3:$C$8,2,TRUE)</f>
        <v>0.05</v>
      </c>
    </row>
    <row r="38" spans="1:11" ht="22.5" x14ac:dyDescent="0.2">
      <c r="G38" s="6" t="s">
        <v>6</v>
      </c>
      <c r="H38" s="9">
        <f>SUM(H6:H37)</f>
        <v>179653.36999999997</v>
      </c>
    </row>
  </sheetData>
  <mergeCells count="3">
    <mergeCell ref="A1:K1"/>
    <mergeCell ref="A2:K2"/>
    <mergeCell ref="A3:K3"/>
  </mergeCells>
  <pageMargins left="0.23622047244094491" right="0.23622047244094491" top="0.74803149606299213" bottom="0.74803149606299213" header="0.31496062992125984" footer="0.31496062992125984"/>
  <pageSetup paperSize="9" scale="90" fitToHeight="0" orientation="landscape" r:id="rId1"/>
  <headerFooter>
    <oddFooter>&amp;F</odd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2A44FF-836B-4AD3-983B-AAB120C3AFFF}">
  <dimension ref="A1:F9"/>
  <sheetViews>
    <sheetView workbookViewId="0">
      <selection activeCell="C3" sqref="C3"/>
    </sheetView>
  </sheetViews>
  <sheetFormatPr defaultColWidth="0" defaultRowHeight="15" zeroHeight="1" x14ac:dyDescent="0.25"/>
  <cols>
    <col min="1" max="1" width="2.42578125" customWidth="1"/>
    <col min="2" max="2" width="12.85546875" customWidth="1"/>
    <col min="3" max="3" width="17.7109375" customWidth="1"/>
    <col min="4" max="4" width="3.140625" customWidth="1"/>
    <col min="5" max="5" width="27" customWidth="1"/>
    <col min="6" max="6" width="4" customWidth="1"/>
    <col min="7" max="16384" width="9.140625" hidden="1"/>
  </cols>
  <sheetData>
    <row r="1" spans="2:5" ht="10.5" customHeight="1" x14ac:dyDescent="0.25"/>
    <row r="2" spans="2:5" ht="63" customHeight="1" x14ac:dyDescent="0.25">
      <c r="B2" s="12" t="s">
        <v>8</v>
      </c>
      <c r="C2" s="12" t="s">
        <v>7</v>
      </c>
      <c r="E2" s="13" t="s">
        <v>10</v>
      </c>
    </row>
    <row r="3" spans="2:5" x14ac:dyDescent="0.25">
      <c r="B3" s="11">
        <v>0.01</v>
      </c>
      <c r="C3" s="10">
        <v>0.01</v>
      </c>
      <c r="E3" s="14" t="s">
        <v>11</v>
      </c>
    </row>
    <row r="4" spans="2:5" x14ac:dyDescent="0.25">
      <c r="B4" s="10">
        <v>5</v>
      </c>
      <c r="C4" s="10">
        <v>0.02</v>
      </c>
      <c r="E4" s="14" t="s">
        <v>12</v>
      </c>
    </row>
    <row r="5" spans="2:5" x14ac:dyDescent="0.25">
      <c r="B5" s="10">
        <v>10</v>
      </c>
      <c r="C5" s="10">
        <v>0.03</v>
      </c>
      <c r="E5" s="14" t="s">
        <v>13</v>
      </c>
    </row>
    <row r="6" spans="2:5" x14ac:dyDescent="0.25">
      <c r="B6" s="10">
        <v>20</v>
      </c>
      <c r="C6" s="10">
        <v>0.05</v>
      </c>
      <c r="E6" s="14" t="s">
        <v>14</v>
      </c>
    </row>
    <row r="7" spans="2:5" x14ac:dyDescent="0.25">
      <c r="B7" s="10">
        <v>50</v>
      </c>
      <c r="C7" s="10">
        <v>0.1</v>
      </c>
      <c r="E7" s="14" t="s">
        <v>15</v>
      </c>
    </row>
    <row r="8" spans="2:5" x14ac:dyDescent="0.25">
      <c r="B8" s="10">
        <v>100</v>
      </c>
      <c r="C8" s="15" t="s">
        <v>9</v>
      </c>
      <c r="E8" s="14" t="s">
        <v>16</v>
      </c>
    </row>
    <row r="9" spans="2:5" x14ac:dyDescent="0.25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1</vt:i4>
      </vt:variant>
    </vt:vector>
  </HeadingPairs>
  <TitlesOfParts>
    <vt:vector size="3" baseType="lpstr">
      <vt:lpstr>Anexo III</vt:lpstr>
      <vt:lpstr>Intervalos</vt:lpstr>
      <vt:lpstr>'Anexo III'!Area_de_impressao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Carla</cp:lastModifiedBy>
  <cp:lastPrinted>2026-01-23T20:03:06Z</cp:lastPrinted>
  <dcterms:created xsi:type="dcterms:W3CDTF">2019-07-30T23:05:19Z</dcterms:created>
  <dcterms:modified xsi:type="dcterms:W3CDTF">2026-02-24T12:57:05Z</dcterms:modified>
</cp:coreProperties>
</file>