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Meu Drive\Arquivos secretaria e pregão\Pregoeira\PE_90007_2026_CONTROLE DE PRAGAS\1. Minuta\"/>
    </mc:Choice>
  </mc:AlternateContent>
  <xr:revisionPtr revIDLastSave="0" documentId="13_ncr:1_{E44AC9F1-BA14-4334-BBBB-025CA4031A57}" xr6:coauthVersionLast="47" xr6:coauthVersionMax="47" xr10:uidLastSave="{00000000-0000-0000-0000-000000000000}"/>
  <bookViews>
    <workbookView xWindow="24" yWindow="24" windowWidth="23016" windowHeight="12216" firstSheet="1" activeTab="2" xr2:uid="{00000000-000D-0000-FFFF-FFFF00000000}"/>
  </bookViews>
  <sheets>
    <sheet name="Anexo II-A Definição Areas  Lot" sheetId="1" r:id="rId1"/>
    <sheet name="Anexo II-B COMPOSIÇÃO CUSTOS" sheetId="3" r:id="rId2"/>
    <sheet name="Anexo II-C COMPOSIÇÃO FINAL CUS" sheetId="2" r:id="rId3"/>
  </sheets>
  <definedNames>
    <definedName name="_xlnm.Print_Area" localSheetId="2">'Anexo II-C COMPOSIÇÃO FINAL CUS'!$A$1:$G$10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9" i="3" l="1"/>
  <c r="E39" i="3"/>
  <c r="D39" i="3"/>
  <c r="F38" i="3"/>
  <c r="F37" i="3"/>
  <c r="F36" i="3"/>
  <c r="F35" i="3"/>
  <c r="F34" i="3"/>
  <c r="F33" i="3"/>
  <c r="F32" i="3"/>
  <c r="E32" i="3"/>
  <c r="D32" i="3"/>
  <c r="F31" i="3"/>
  <c r="F30" i="3"/>
  <c r="F29" i="3"/>
  <c r="F28" i="3"/>
  <c r="F27" i="3"/>
  <c r="F26" i="3"/>
  <c r="E26" i="3"/>
  <c r="D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39" i="1"/>
  <c r="E39" i="1"/>
  <c r="D39" i="1"/>
  <c r="F38" i="1"/>
  <c r="F37" i="1"/>
  <c r="D37" i="1"/>
  <c r="F36" i="1"/>
  <c r="F35" i="1"/>
  <c r="F34" i="1"/>
  <c r="F33" i="1"/>
  <c r="F32" i="1"/>
  <c r="E32" i="1"/>
  <c r="D32" i="1"/>
  <c r="F31" i="1"/>
  <c r="F30" i="1"/>
  <c r="F29" i="1"/>
  <c r="F28" i="1"/>
  <c r="F26" i="1"/>
  <c r="E26" i="1"/>
  <c r="F25" i="1"/>
  <c r="E25" i="1"/>
  <c r="D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D9" i="1"/>
  <c r="F8" i="1"/>
  <c r="F7" i="1"/>
  <c r="F6" i="1"/>
  <c r="F10" i="2"/>
  <c r="G9" i="2"/>
  <c r="F9" i="2"/>
  <c r="G8" i="2"/>
  <c r="F8" i="2"/>
  <c r="G7" i="2"/>
  <c r="F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Joao Paulo Moraes</author>
  </authors>
  <commentList>
    <comment ref="E6" authorId="0" shapeId="0" xr:uid="{00000000-0006-0000-0100-000001000000}">
      <text>
        <r>
          <rPr>
            <b/>
            <sz val="9"/>
            <rFont val="Segoe UI"/>
            <charset val="134"/>
          </rPr>
          <t>ATENÇÃO: incluindo todos os custos diretos e indiretos para execução dos serviços, além dos produtos, Mão de Obra, 
Certificações, Garantia e Responsável técnico, 
despesas administrativas, impostos, deslocamentos e etc.), sob pena de diligenciamento para propostas manifestadamentes inexequíveis.
Em caso de homologação de propostas inexequívies e eventual descumprimento do contrato, esta fato poderá ser um agravante na possível aplicação de penalidade.</t>
        </r>
        <r>
          <rPr>
            <sz val="9"/>
            <rFont val="Segoe UI"/>
            <charset val="134"/>
          </rPr>
          <t xml:space="preserve">
</t>
        </r>
        <r>
          <rPr>
            <b/>
            <sz val="9"/>
            <rFont val="Segoe UI"/>
            <charset val="134"/>
          </rPr>
          <t>O valor por m2 deverá ser calculado pela licitante e será o mesmo para cada item a que participar, não podendo ser diferente entre locais/prédios do mesmo item, sob pena de recusa da proposta.</t>
        </r>
      </text>
    </comment>
  </commentList>
</comments>
</file>

<file path=xl/sharedStrings.xml><?xml version="1.0" encoding="utf-8"?>
<sst xmlns="http://schemas.openxmlformats.org/spreadsheetml/2006/main" count="139" uniqueCount="91">
  <si>
    <t>PRÓ-REITORIA DE ADMINISTRAÇÃO</t>
  </si>
  <si>
    <t>COORDENAÇÃO DE CONTRATOS</t>
  </si>
  <si>
    <t>Grupo / Lote</t>
  </si>
  <si>
    <t>Local</t>
  </si>
  <si>
    <t>Endereço</t>
  </si>
  <si>
    <t>Área (M2)</t>
  </si>
  <si>
    <t>Total por Unidade (M2)</t>
  </si>
  <si>
    <t>Interna Comum</t>
  </si>
  <si>
    <t>Externa Comum</t>
  </si>
  <si>
    <t>Campus do Valonguinho</t>
  </si>
  <si>
    <t>Av. Visconde do Rio Branco, s/n.º, Centro, Niterói - RJ</t>
  </si>
  <si>
    <t>Campus do Gragoatá</t>
  </si>
  <si>
    <t>Rua Prof. Marcos Waldemar de Freitas Reis, s/n.º, São Domingos, Niterói - RJ</t>
  </si>
  <si>
    <t>Campus da Praia Vermelha</t>
  </si>
  <si>
    <t>Rua Passos da Pátria, n.º 156, São Domingos, Niterói - RJ</t>
  </si>
  <si>
    <t>Reitoria</t>
  </si>
  <si>
    <t>Rua Miguel de Frias, 9 - Icaraí - Niterói - RJ</t>
  </si>
  <si>
    <t>Instituto de Arte e Comunicação Social – IACS</t>
  </si>
  <si>
    <t>Rua Prof. Lara Vilela, 126, São Domingos, Niterói - RJ</t>
  </si>
  <si>
    <t>Faculdade de Direito</t>
  </si>
  <si>
    <t>Rua Presidente Pedreira,62, Ingá, Niterói - RJ</t>
  </si>
  <si>
    <t>Faculdade de Direito II</t>
  </si>
  <si>
    <t>Rua Tiradentes, 17, Ingá, Niterói - RJ</t>
  </si>
  <si>
    <t>Coordenação de Arquivos</t>
  </si>
  <si>
    <t>Av. Bento Maria da Costa, 115 A, Jurujuba, Niterói - RJ</t>
  </si>
  <si>
    <t>Faculdade de Farmácia - Laboratório Universitário Rodolpho Albino - LURA</t>
  </si>
  <si>
    <t>Rua Mário Viana, 523, Santa Rosa, Niterói - RJ</t>
  </si>
  <si>
    <t>Faculdade de Veterinária e HUVET</t>
  </si>
  <si>
    <t>Rua Vital Brazil Filho, 64, Vital Brazil, Niteroi - RJ</t>
  </si>
  <si>
    <t>Bloco A - Instituto Biomédico (Prédio Velho)</t>
  </si>
  <si>
    <t>Rua Prof. Hernani Pires de Mello, 101, Centro, Niterói - RJ</t>
  </si>
  <si>
    <t>COLUNI</t>
  </si>
  <si>
    <t>Rua Alexandre Moura, 8, São Domingos, Niterói - RJ</t>
  </si>
  <si>
    <t>Mequinho Espaço UFF / Almoxarifado Central / Transporte</t>
  </si>
  <si>
    <t>Av.  Jansem de Mello, 174/Fundos, Centro, Niterói - RJ</t>
  </si>
  <si>
    <t>Faculdade de Enfermagem</t>
  </si>
  <si>
    <t>Rua Dr. Celestino,78, Centro, Niterói - RJ</t>
  </si>
  <si>
    <t>NEPHU</t>
  </si>
  <si>
    <t>Almirante Teffé, 637, Centro, Niterói - RJ</t>
  </si>
  <si>
    <t>Farmácia Universitária</t>
  </si>
  <si>
    <t>Rua Marquês do Paraná, 282, Centro, Niterói - RJ</t>
  </si>
  <si>
    <t>Centro Regional Integrado de Atendimento ao Adolescente - CRIAA</t>
  </si>
  <si>
    <t>Rua General Castrioto, 588, Barreto, Niterói - RJ</t>
  </si>
  <si>
    <t>Faculdade de Medicina</t>
  </si>
  <si>
    <t>R. Des. Athayde Parreiras, 100, Fátima, Niterói</t>
  </si>
  <si>
    <t>Instituto de Saúde da Comunidade</t>
  </si>
  <si>
    <t>Rua Marquês de Paraná, 303, Centro, Niterói - RJ</t>
  </si>
  <si>
    <t>TOTAL</t>
  </si>
  <si>
    <t>Escola de Engenharia Industrial e Metalúrgica de Volta Redondas</t>
  </si>
  <si>
    <t>Av. dos Trabalhadores, 420, Vila Santa Cecília, Volta Redonda - RJ</t>
  </si>
  <si>
    <t>Campus Aterrado (03 Prédios)</t>
  </si>
  <si>
    <t>Rua Desembargador Ellys Hermidyo Figueira, 783, Aterrado, Volta Redonda - RJ</t>
  </si>
  <si>
    <t>Instituto de Educação de Angra dos Reis</t>
  </si>
  <si>
    <t>Av. dos Trabalhadores, 179, Jacuecanga - Angra dos Reis - RJ</t>
  </si>
  <si>
    <t>Moradia Estudantil - Angra dos Reis</t>
  </si>
  <si>
    <t>Av. Vereador Benedito Adelino, 55, Retiro, Angra dos Reis - RJ</t>
  </si>
  <si>
    <t>Escola de Engenharia de Petrópolis</t>
  </si>
  <si>
    <t>Rua Domingos Silvério, sn. Quitandinha, Petrópolis - RJ</t>
  </si>
  <si>
    <t>Instituto de Saúde de Nova Friburgo</t>
  </si>
  <si>
    <t>Rua Dr. Silvio Henrique Braune, 22, Centro, Nova Friburgo - RJ</t>
  </si>
  <si>
    <t>Instituto do Noroeste Fluminense e Educação Superior</t>
  </si>
  <si>
    <t>Rua Chaim Elias, s/n.º, Centro, Santo Antônio de Pádua - RJ</t>
  </si>
  <si>
    <t>Pólo Univ. de Rio das Ostras/RJ (ICT, IHS, SPA, Moradia Estudantil)</t>
  </si>
  <si>
    <t>Rua Recife. Quadra 07, Jardim Bela Vista, Rio das Ostras - RJ</t>
  </si>
  <si>
    <t>Instituto de Ciências da Sociedade</t>
  </si>
  <si>
    <t>Av. Aluízio da Silva Gomes, 50, Granja dos Cavaleiros, Macaé - RJ</t>
  </si>
  <si>
    <t>Núcleo Experimental de Iguaba</t>
  </si>
  <si>
    <t>Rod. Amaral Peixoto, Km 100 - Iguaba Grande - RJ</t>
  </si>
  <si>
    <t>Instituto de Ciências da Sociedade e Desenvolvimento Regional (incluindo SPA)</t>
  </si>
  <si>
    <t>Rua José do Patrocínio, 71, Centro, Campos dos Goytacazes - RJ</t>
  </si>
  <si>
    <t>Instituto de Ciências da Sociedade e Desenvolvimento Regional (Prédios Novos)</t>
  </si>
  <si>
    <t>Av. XV de Novembro, 415, Centro, Campos dos Goytacazes - RJ</t>
  </si>
  <si>
    <t>ANEXO II-B - PLANILHA DE FORMAÇÃO DE CUSTOS</t>
  </si>
  <si>
    <t>Item</t>
  </si>
  <si>
    <t>Descrição dos Serviços</t>
  </si>
  <si>
    <t>Metragem Atual</t>
  </si>
  <si>
    <t>Valor por m2 do local</t>
  </si>
  <si>
    <t>Valor por aplicação no local</t>
  </si>
  <si>
    <r>
      <rPr>
        <sz val="11"/>
        <color theme="1"/>
        <rFont val="Calibri"/>
        <charset val="134"/>
        <scheme val="minor"/>
      </rP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telhados, tubulações de esgoto e estacionamentos </t>
    </r>
    <r>
      <rPr>
        <b/>
        <sz val="11"/>
        <color theme="1"/>
        <rFont val="Calibri"/>
        <charset val="134"/>
        <scheme val="minor"/>
      </rPr>
      <t xml:space="preserve">NO MUNICÍPIO DE NITERÓI </t>
    </r>
    <r>
      <rPr>
        <b/>
        <sz val="11"/>
        <color rgb="FFFF0000"/>
        <rFont val="Calibri"/>
        <charset val="134"/>
        <scheme val="minor"/>
      </rPr>
      <t>CATSER 3417</t>
    </r>
  </si>
  <si>
    <r>
      <rPr>
        <sz val="11"/>
        <color theme="1"/>
        <rFont val="Calibri"/>
        <charset val="134"/>
        <scheme val="minor"/>
      </rP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telhados, tubulações de esgoto e estacionamentos </t>
    </r>
    <r>
      <rPr>
        <b/>
        <sz val="11"/>
        <color theme="1"/>
        <rFont val="Calibri"/>
        <charset val="134"/>
        <scheme val="minor"/>
      </rPr>
      <t>NOS MUNICÍPIOS DE VOLTA REDONDA, ANGRA DOS REIS, PETRÓPOLIS E NOVA FRIBURGO</t>
    </r>
    <r>
      <rPr>
        <sz val="11"/>
        <color theme="1"/>
        <rFont val="Calibri"/>
        <charset val="134"/>
        <scheme val="minor"/>
      </rPr>
      <t xml:space="preserve"> </t>
    </r>
    <r>
      <rPr>
        <b/>
        <sz val="11"/>
        <color rgb="FFFF0000"/>
        <rFont val="Calibri"/>
        <charset val="134"/>
        <scheme val="minor"/>
      </rPr>
      <t>CATSER 3417</t>
    </r>
  </si>
  <si>
    <t>Escola de Engenharia Industrial e Metalúrgica de Volta Redondas e Campus Aterrado (03 prédios)</t>
  </si>
  <si>
    <r>
      <rPr>
        <sz val="11"/>
        <color theme="1"/>
        <rFont val="Calibri"/>
        <charset val="134"/>
        <scheme val="minor"/>
      </rPr>
      <t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telhados, tubulações de esgoto e estacionamentos</t>
    </r>
    <r>
      <rPr>
        <b/>
        <sz val="11"/>
        <color theme="1"/>
        <rFont val="Calibri"/>
        <charset val="134"/>
        <scheme val="minor"/>
      </rPr>
      <t xml:space="preserve"> NOS MUNICÍPIOS DE RIO DAS OSTRAS, MACAÉ, CAMPOS DOS GOYTACAZES, SANTO ANTÔNIO DE PÁDUA E IGUABA GRANDE</t>
    </r>
    <r>
      <rPr>
        <sz val="11"/>
        <color theme="1"/>
        <rFont val="Calibri"/>
        <charset val="134"/>
        <scheme val="minor"/>
      </rPr>
      <t xml:space="preserve"> </t>
    </r>
    <r>
      <rPr>
        <b/>
        <sz val="11"/>
        <color rgb="FFFF0000"/>
        <rFont val="Calibri"/>
        <charset val="134"/>
        <scheme val="minor"/>
      </rPr>
      <t>CATSER 3417</t>
    </r>
  </si>
  <si>
    <r>
      <rPr>
        <b/>
        <sz val="11"/>
        <color theme="1"/>
        <rFont val="Calibri"/>
        <charset val="134"/>
        <scheme val="minor"/>
      </rPr>
      <t>ANEXO II-C - COMPOSIÇÃO FINAL DOS CUSTOS</t>
    </r>
    <r>
      <rPr>
        <b/>
        <sz val="11"/>
        <color rgb="FFFF0000"/>
        <rFont val="Calibri"/>
        <charset val="134"/>
        <scheme val="minor"/>
      </rPr>
      <t xml:space="preserve"> (a ser registrado na plataforma Comprasnet)</t>
    </r>
  </si>
  <si>
    <t>Frequencia</t>
  </si>
  <si>
    <t>Unidade de Medida</t>
  </si>
  <si>
    <t>Quantidade</t>
  </si>
  <si>
    <t>Valor do Serviço unitário</t>
  </si>
  <si>
    <t xml:space="preserve">Valor do Serviço total </t>
  </si>
  <si>
    <t>4 VEZES AO ANO</t>
  </si>
  <si>
    <t>und</t>
  </si>
  <si>
    <t>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</si>
</sst>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R$&quot;\ #,##0.00"/>
    <numFmt numFmtId="165" formatCode="&quot;R$&quot;\ #,##0.000"/>
  </numFmts>
  <fonts count="11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name val="Verdana"/>
      <charset val="134"/>
    </font>
    <font>
      <sz val="10"/>
      <name val="Verdana"/>
      <charset val="134"/>
    </font>
    <font>
      <b/>
      <sz val="10"/>
      <name val="Verdana"/>
      <charset val="134"/>
    </font>
    <font>
      <b/>
      <sz val="10"/>
      <name val="Verdana"/>
      <charset val="134"/>
    </font>
    <font>
      <sz val="10"/>
      <name val="Arial"/>
      <charset val="134"/>
    </font>
    <font>
      <b/>
      <sz val="11"/>
      <color rgb="FFFF0000"/>
      <name val="Calibri"/>
      <charset val="134"/>
      <scheme val="minor"/>
    </font>
    <font>
      <b/>
      <sz val="9"/>
      <name val="Segoe UI"/>
      <charset val="134"/>
    </font>
    <font>
      <sz val="9"/>
      <name val="Segoe UI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890133365886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0" borderId="0"/>
  </cellStyleXfs>
  <cellXfs count="90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wrapText="1"/>
    </xf>
    <xf numFmtId="164" fontId="0" fillId="0" borderId="0" xfId="0" applyNumberForma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wrapText="1"/>
    </xf>
    <xf numFmtId="164" fontId="2" fillId="0" borderId="1" xfId="0" applyNumberFormat="1" applyFont="1" applyBorder="1" applyAlignment="1">
      <alignment vertical="center"/>
    </xf>
    <xf numFmtId="43" fontId="0" fillId="0" borderId="0" xfId="0" applyNumberFormat="1"/>
    <xf numFmtId="49" fontId="0" fillId="0" borderId="0" xfId="0" applyNumberFormat="1" applyAlignment="1">
      <alignment vertic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43" fontId="3" fillId="0" borderId="6" xfId="0" applyNumberFormat="1" applyFont="1" applyBorder="1" applyAlignment="1">
      <alignment horizontal="right" vertical="center"/>
    </xf>
    <xf numFmtId="164" fontId="0" fillId="0" borderId="7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43" fontId="3" fillId="0" borderId="1" xfId="0" applyNumberFormat="1" applyFont="1" applyBorder="1" applyAlignment="1">
      <alignment horizontal="right" vertical="center"/>
    </xf>
    <xf numFmtId="164" fontId="0" fillId="0" borderId="9" xfId="0" applyNumberFormat="1" applyBorder="1" applyAlignment="1">
      <alignment horizontal="center" vertical="center"/>
    </xf>
    <xf numFmtId="43" fontId="4" fillId="3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3" fontId="4" fillId="0" borderId="1" xfId="0" applyNumberFormat="1" applyFont="1" applyBorder="1" applyAlignment="1">
      <alignment horizontal="right" vertical="center"/>
    </xf>
    <xf numFmtId="0" fontId="2" fillId="0" borderId="11" xfId="0" applyFont="1" applyBorder="1" applyAlignment="1">
      <alignment horizontal="center" vertical="center" wrapText="1"/>
    </xf>
    <xf numFmtId="43" fontId="2" fillId="0" borderId="11" xfId="0" applyNumberFormat="1" applyFont="1" applyBorder="1" applyAlignment="1">
      <alignment wrapText="1"/>
    </xf>
    <xf numFmtId="164" fontId="2" fillId="0" borderId="11" xfId="0" applyNumberFormat="1" applyFont="1" applyBorder="1" applyAlignment="1">
      <alignment vertical="center"/>
    </xf>
    <xf numFmtId="164" fontId="2" fillId="0" borderId="12" xfId="0" applyNumberFormat="1" applyFont="1" applyBorder="1" applyAlignment="1">
      <alignment wrapText="1"/>
    </xf>
    <xf numFmtId="0" fontId="4" fillId="3" borderId="6" xfId="0" applyFont="1" applyFill="1" applyBorder="1" applyAlignment="1">
      <alignment horizontal="justify" vertical="center" wrapText="1"/>
    </xf>
    <xf numFmtId="43" fontId="4" fillId="3" borderId="6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 wrapText="1"/>
    </xf>
    <xf numFmtId="43" fontId="2" fillId="0" borderId="11" xfId="0" applyNumberFormat="1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43" fontId="3" fillId="0" borderId="1" xfId="0" applyNumberFormat="1" applyFont="1" applyBorder="1" applyAlignment="1">
      <alignment horizontal="right" vertical="center" wrapText="1"/>
    </xf>
    <xf numFmtId="43" fontId="4" fillId="3" borderId="1" xfId="0" applyNumberFormat="1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3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43" fontId="2" fillId="0" borderId="13" xfId="0" applyNumberFormat="1" applyFont="1" applyBorder="1"/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3" fontId="2" fillId="0" borderId="1" xfId="0" applyNumberFormat="1" applyFont="1" applyBorder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 textRotation="255" wrapText="1"/>
    </xf>
    <xf numFmtId="0" fontId="2" fillId="2" borderId="1" xfId="0" applyFont="1" applyFill="1" applyBorder="1" applyAlignment="1">
      <alignment horizontal="left" vertical="center" wrapText="1"/>
    </xf>
    <xf numFmtId="43" fontId="4" fillId="3" borderId="1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>
      <alignment horizontal="center" vertical="center" wrapText="1"/>
    </xf>
    <xf numFmtId="43" fontId="4" fillId="3" borderId="1" xfId="0" applyNumberFormat="1" applyFont="1" applyFill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5" fontId="0" fillId="0" borderId="0" xfId="0" applyNumberFormat="1" applyAlignment="1">
      <alignment vertical="center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3.v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"/>
  <sheetViews>
    <sheetView workbookViewId="0">
      <selection activeCell="C7" sqref="C7"/>
    </sheetView>
  </sheetViews>
  <sheetFormatPr defaultColWidth="9" defaultRowHeight="14.4"/>
  <cols>
    <col min="1" max="1" width="7.5546875" customWidth="1"/>
    <col min="2" max="2" width="34.44140625" style="52" customWidth="1"/>
    <col min="3" max="3" width="36.6640625" style="5" customWidth="1"/>
    <col min="4" max="4" width="14" style="5" customWidth="1"/>
    <col min="5" max="5" width="14.33203125" style="5" customWidth="1"/>
    <col min="6" max="6" width="15.6640625" style="5" customWidth="1"/>
    <col min="7" max="7" width="9.5546875" customWidth="1"/>
  </cols>
  <sheetData>
    <row r="1" spans="1:7" ht="14.4" customHeight="1">
      <c r="A1" s="67" t="s">
        <v>0</v>
      </c>
      <c r="B1" s="67"/>
      <c r="C1" s="67"/>
      <c r="D1" s="67"/>
      <c r="E1" s="67"/>
      <c r="F1" s="67"/>
    </row>
    <row r="2" spans="1:7" ht="18">
      <c r="A2" s="68" t="s">
        <v>1</v>
      </c>
      <c r="B2" s="68"/>
      <c r="C2" s="68"/>
      <c r="D2" s="68"/>
      <c r="E2" s="68"/>
      <c r="F2" s="68"/>
    </row>
    <row r="3" spans="1:7" ht="18">
      <c r="A3" s="53"/>
      <c r="B3" s="54"/>
      <c r="C3" s="9"/>
      <c r="D3" s="9"/>
      <c r="E3" s="9"/>
      <c r="F3" s="9"/>
    </row>
    <row r="4" spans="1:7">
      <c r="A4" s="74" t="s">
        <v>2</v>
      </c>
      <c r="B4" s="77" t="s">
        <v>3</v>
      </c>
      <c r="C4" s="74" t="s">
        <v>4</v>
      </c>
      <c r="D4" s="71" t="s">
        <v>5</v>
      </c>
      <c r="E4" s="71"/>
      <c r="F4" s="79" t="s">
        <v>6</v>
      </c>
    </row>
    <row r="5" spans="1:7" ht="25.2">
      <c r="A5" s="74"/>
      <c r="B5" s="77"/>
      <c r="C5" s="74"/>
      <c r="D5" s="55" t="s">
        <v>7</v>
      </c>
      <c r="E5" s="55" t="s">
        <v>8</v>
      </c>
      <c r="F5" s="71"/>
    </row>
    <row r="6" spans="1:7" ht="28.8">
      <c r="A6" s="75">
        <v>1</v>
      </c>
      <c r="B6" s="34" t="s">
        <v>9</v>
      </c>
      <c r="C6" s="56" t="s">
        <v>10</v>
      </c>
      <c r="D6" s="57">
        <v>46205.32</v>
      </c>
      <c r="E6" s="57">
        <v>31987.93</v>
      </c>
      <c r="F6" s="35">
        <f>E6+D6</f>
        <v>78193.25</v>
      </c>
      <c r="G6" s="21"/>
    </row>
    <row r="7" spans="1:7" ht="28.8">
      <c r="A7" s="75"/>
      <c r="B7" s="34" t="s">
        <v>11</v>
      </c>
      <c r="C7" s="56" t="s">
        <v>12</v>
      </c>
      <c r="D7" s="57">
        <v>89405.25</v>
      </c>
      <c r="E7" s="57">
        <v>165970.01</v>
      </c>
      <c r="F7" s="35">
        <f>E7+D7</f>
        <v>255375.26</v>
      </c>
    </row>
    <row r="8" spans="1:7" ht="28.8">
      <c r="A8" s="75"/>
      <c r="B8" s="34" t="s">
        <v>13</v>
      </c>
      <c r="C8" s="56" t="s">
        <v>14</v>
      </c>
      <c r="D8" s="57">
        <v>64944.95</v>
      </c>
      <c r="E8" s="57">
        <v>47317.09</v>
      </c>
      <c r="F8" s="35">
        <f>E8+D8</f>
        <v>112262.04</v>
      </c>
    </row>
    <row r="9" spans="1:7">
      <c r="A9" s="75"/>
      <c r="B9" s="34" t="s">
        <v>15</v>
      </c>
      <c r="C9" s="56" t="s">
        <v>16</v>
      </c>
      <c r="D9" s="57">
        <f>13810</f>
        <v>13810</v>
      </c>
      <c r="E9" s="57">
        <v>866.2</v>
      </c>
      <c r="F9" s="35">
        <f>E9+D9</f>
        <v>14676.2</v>
      </c>
    </row>
    <row r="10" spans="1:7" ht="28.8">
      <c r="A10" s="75"/>
      <c r="B10" s="34" t="s">
        <v>17</v>
      </c>
      <c r="C10" s="56" t="s">
        <v>18</v>
      </c>
      <c r="D10" s="58">
        <v>2599.3000000000002</v>
      </c>
      <c r="E10" s="58">
        <v>2084.14</v>
      </c>
      <c r="F10" s="37">
        <f t="shared" ref="F10:F24" si="0">SUM(D10:E10)</f>
        <v>4683.4399999999996</v>
      </c>
    </row>
    <row r="11" spans="1:7" ht="25.2">
      <c r="A11" s="75"/>
      <c r="B11" s="38" t="s">
        <v>19</v>
      </c>
      <c r="C11" s="59" t="s">
        <v>20</v>
      </c>
      <c r="D11" s="58">
        <v>4523.5200000000004</v>
      </c>
      <c r="E11" s="58">
        <v>1066.5999999999999</v>
      </c>
      <c r="F11" s="37">
        <f t="shared" si="0"/>
        <v>5590.12</v>
      </c>
    </row>
    <row r="12" spans="1:7" ht="25.2">
      <c r="A12" s="75"/>
      <c r="B12" s="38" t="s">
        <v>21</v>
      </c>
      <c r="C12" s="59" t="s">
        <v>22</v>
      </c>
      <c r="D12" s="58">
        <v>4007.55</v>
      </c>
      <c r="E12" s="58">
        <v>1964.68</v>
      </c>
      <c r="F12" s="37">
        <f t="shared" si="0"/>
        <v>5972.23</v>
      </c>
    </row>
    <row r="13" spans="1:7" ht="25.2">
      <c r="A13" s="75"/>
      <c r="B13" s="38" t="s">
        <v>23</v>
      </c>
      <c r="C13" s="59" t="s">
        <v>24</v>
      </c>
      <c r="D13" s="58">
        <v>2383.9499999999998</v>
      </c>
      <c r="E13" s="58">
        <v>784</v>
      </c>
      <c r="F13" s="37">
        <f t="shared" si="0"/>
        <v>3167.95</v>
      </c>
    </row>
    <row r="14" spans="1:7" ht="37.799999999999997">
      <c r="A14" s="75"/>
      <c r="B14" s="38" t="s">
        <v>25</v>
      </c>
      <c r="C14" s="59" t="s">
        <v>26</v>
      </c>
      <c r="D14" s="58">
        <v>2414.89</v>
      </c>
      <c r="E14" s="58">
        <v>1170.57</v>
      </c>
      <c r="F14" s="37">
        <f t="shared" si="0"/>
        <v>3585.46</v>
      </c>
    </row>
    <row r="15" spans="1:7" ht="25.2">
      <c r="A15" s="75"/>
      <c r="B15" s="39" t="s">
        <v>27</v>
      </c>
      <c r="C15" s="60" t="s">
        <v>28</v>
      </c>
      <c r="D15" s="61">
        <v>8101.26</v>
      </c>
      <c r="E15" s="61">
        <v>2229.6</v>
      </c>
      <c r="F15" s="40">
        <f t="shared" si="0"/>
        <v>10330.86</v>
      </c>
    </row>
    <row r="16" spans="1:7" ht="25.2">
      <c r="A16" s="75"/>
      <c r="B16" s="38" t="s">
        <v>29</v>
      </c>
      <c r="C16" s="59" t="s">
        <v>30</v>
      </c>
      <c r="D16" s="58">
        <v>6460.6</v>
      </c>
      <c r="E16" s="58">
        <v>102</v>
      </c>
      <c r="F16" s="37">
        <f t="shared" si="0"/>
        <v>6562.6</v>
      </c>
    </row>
    <row r="17" spans="1:6" ht="25.2">
      <c r="A17" s="75"/>
      <c r="B17" s="38" t="s">
        <v>31</v>
      </c>
      <c r="C17" s="59" t="s">
        <v>32</v>
      </c>
      <c r="D17" s="58">
        <v>5369.62</v>
      </c>
      <c r="E17" s="58">
        <v>3656.4</v>
      </c>
      <c r="F17" s="37">
        <f t="shared" si="0"/>
        <v>9026.02</v>
      </c>
    </row>
    <row r="18" spans="1:6" ht="25.2">
      <c r="A18" s="75"/>
      <c r="B18" s="38" t="s">
        <v>33</v>
      </c>
      <c r="C18" s="59" t="s">
        <v>34</v>
      </c>
      <c r="D18" s="58">
        <v>3041</v>
      </c>
      <c r="E18" s="58">
        <v>5386.24</v>
      </c>
      <c r="F18" s="37">
        <f t="shared" si="0"/>
        <v>8427.24</v>
      </c>
    </row>
    <row r="19" spans="1:6" ht="25.2">
      <c r="A19" s="75"/>
      <c r="B19" s="38" t="s">
        <v>35</v>
      </c>
      <c r="C19" s="59" t="s">
        <v>36</v>
      </c>
      <c r="D19" s="58">
        <v>3144.87</v>
      </c>
      <c r="E19" s="58">
        <v>317.7</v>
      </c>
      <c r="F19" s="37">
        <f t="shared" si="0"/>
        <v>3462.57</v>
      </c>
    </row>
    <row r="20" spans="1:6" ht="25.2">
      <c r="A20" s="75"/>
      <c r="B20" s="38" t="s">
        <v>37</v>
      </c>
      <c r="C20" s="59" t="s">
        <v>38</v>
      </c>
      <c r="D20" s="58">
        <v>1036.1099999999999</v>
      </c>
      <c r="E20" s="58">
        <v>0</v>
      </c>
      <c r="F20" s="37">
        <f t="shared" si="0"/>
        <v>1036.1099999999999</v>
      </c>
    </row>
    <row r="21" spans="1:6" ht="25.2">
      <c r="A21" s="75"/>
      <c r="B21" s="38" t="s">
        <v>39</v>
      </c>
      <c r="C21" s="59" t="s">
        <v>40</v>
      </c>
      <c r="D21" s="58">
        <v>289</v>
      </c>
      <c r="E21" s="58">
        <v>37.72</v>
      </c>
      <c r="F21" s="37">
        <f t="shared" si="0"/>
        <v>326.72000000000003</v>
      </c>
    </row>
    <row r="22" spans="1:6" ht="37.799999999999997">
      <c r="A22" s="75"/>
      <c r="B22" s="38" t="s">
        <v>41</v>
      </c>
      <c r="C22" s="59" t="s">
        <v>42</v>
      </c>
      <c r="D22" s="58">
        <v>1708</v>
      </c>
      <c r="E22" s="58">
        <v>226</v>
      </c>
      <c r="F22" s="37">
        <f t="shared" si="0"/>
        <v>1934</v>
      </c>
    </row>
    <row r="23" spans="1:6" ht="25.2">
      <c r="A23" s="75"/>
      <c r="B23" s="39" t="s">
        <v>43</v>
      </c>
      <c r="C23" s="62" t="s">
        <v>44</v>
      </c>
      <c r="D23" s="61">
        <v>6780</v>
      </c>
      <c r="E23" s="61">
        <v>0</v>
      </c>
      <c r="F23" s="40">
        <f t="shared" si="0"/>
        <v>6780</v>
      </c>
    </row>
    <row r="24" spans="1:6" ht="25.2">
      <c r="A24" s="75"/>
      <c r="B24" s="38" t="s">
        <v>45</v>
      </c>
      <c r="C24" s="59" t="s">
        <v>46</v>
      </c>
      <c r="D24" s="58">
        <v>750</v>
      </c>
      <c r="E24" s="58">
        <v>0</v>
      </c>
      <c r="F24" s="37">
        <f t="shared" si="0"/>
        <v>750</v>
      </c>
    </row>
    <row r="25" spans="1:6">
      <c r="A25" s="72" t="s">
        <v>47</v>
      </c>
      <c r="B25" s="72"/>
      <c r="C25" s="72"/>
      <c r="D25" s="63">
        <f>SUM(D6:D24)</f>
        <v>266975.19</v>
      </c>
      <c r="E25" s="63">
        <f>SUM(E6:E24)</f>
        <v>265166.88</v>
      </c>
      <c r="F25" s="63">
        <f>SUM(F6:F24)</f>
        <v>532142.06999999995</v>
      </c>
    </row>
    <row r="26" spans="1:6" ht="25.2">
      <c r="A26" s="76">
        <v>2</v>
      </c>
      <c r="B26" s="48" t="s">
        <v>48</v>
      </c>
      <c r="C26" s="64" t="s">
        <v>49</v>
      </c>
      <c r="D26" s="78">
        <v>25559.599999999999</v>
      </c>
      <c r="E26" s="78">
        <f>20039.3+3275.91</f>
        <v>23315.21</v>
      </c>
      <c r="F26" s="80">
        <f>SUM(D26:E27)</f>
        <v>48874.81</v>
      </c>
    </row>
    <row r="27" spans="1:6" ht="37.799999999999997">
      <c r="A27" s="76"/>
      <c r="B27" s="48" t="s">
        <v>50</v>
      </c>
      <c r="C27" s="64" t="s">
        <v>51</v>
      </c>
      <c r="D27" s="78"/>
      <c r="E27" s="78"/>
      <c r="F27" s="80"/>
    </row>
    <row r="28" spans="1:6" ht="25.2">
      <c r="A28" s="76"/>
      <c r="B28" s="47" t="s">
        <v>52</v>
      </c>
      <c r="C28" s="65" t="s">
        <v>53</v>
      </c>
      <c r="D28" s="61">
        <v>1197</v>
      </c>
      <c r="E28" s="61">
        <v>0</v>
      </c>
      <c r="F28" s="40">
        <f>SUM(D28:E28)</f>
        <v>1197</v>
      </c>
    </row>
    <row r="29" spans="1:6" ht="25.2">
      <c r="A29" s="76"/>
      <c r="B29" s="47" t="s">
        <v>54</v>
      </c>
      <c r="C29" s="65" t="s">
        <v>55</v>
      </c>
      <c r="D29" s="61">
        <v>1238.0999999999999</v>
      </c>
      <c r="E29" s="61">
        <v>11841.9</v>
      </c>
      <c r="F29" s="40">
        <f t="shared" ref="F29:F38" si="1">SUM(D29:E29)</f>
        <v>13080</v>
      </c>
    </row>
    <row r="30" spans="1:6" ht="25.2">
      <c r="A30" s="76"/>
      <c r="B30" s="48" t="s">
        <v>56</v>
      </c>
      <c r="C30" s="64" t="s">
        <v>57</v>
      </c>
      <c r="D30" s="58">
        <v>3815.05</v>
      </c>
      <c r="E30" s="58">
        <v>5170</v>
      </c>
      <c r="F30" s="37">
        <f t="shared" si="1"/>
        <v>8985.0499999999993</v>
      </c>
    </row>
    <row r="31" spans="1:6" ht="25.2">
      <c r="A31" s="76"/>
      <c r="B31" s="48" t="s">
        <v>58</v>
      </c>
      <c r="C31" s="64" t="s">
        <v>59</v>
      </c>
      <c r="D31" s="58">
        <v>5439</v>
      </c>
      <c r="E31" s="58">
        <v>8998.93</v>
      </c>
      <c r="F31" s="37">
        <f t="shared" si="1"/>
        <v>14437.93</v>
      </c>
    </row>
    <row r="32" spans="1:6">
      <c r="A32" s="72" t="s">
        <v>47</v>
      </c>
      <c r="B32" s="72"/>
      <c r="C32" s="72"/>
      <c r="D32" s="63">
        <f>SUM(D26:D31)</f>
        <v>37248.75</v>
      </c>
      <c r="E32" s="63">
        <f>SUM(E26:E31)</f>
        <v>49326.04</v>
      </c>
      <c r="F32" s="63">
        <f>SUM(F26:F31)</f>
        <v>86574.79</v>
      </c>
    </row>
    <row r="33" spans="1:6" ht="25.2">
      <c r="A33" s="76">
        <v>3</v>
      </c>
      <c r="B33" s="48" t="s">
        <v>60</v>
      </c>
      <c r="C33" s="64" t="s">
        <v>61</v>
      </c>
      <c r="D33" s="58">
        <v>5000</v>
      </c>
      <c r="E33" s="58">
        <v>21279.74</v>
      </c>
      <c r="F33" s="37">
        <f t="shared" si="1"/>
        <v>26279.74</v>
      </c>
    </row>
    <row r="34" spans="1:6" ht="37.799999999999997">
      <c r="A34" s="76"/>
      <c r="B34" s="48" t="s">
        <v>62</v>
      </c>
      <c r="C34" s="64" t="s">
        <v>63</v>
      </c>
      <c r="D34" s="58">
        <v>7105.9</v>
      </c>
      <c r="E34" s="58">
        <v>4424</v>
      </c>
      <c r="F34" s="37">
        <f t="shared" si="1"/>
        <v>11529.9</v>
      </c>
    </row>
    <row r="35" spans="1:6" ht="25.2">
      <c r="A35" s="76"/>
      <c r="B35" s="48" t="s">
        <v>64</v>
      </c>
      <c r="C35" s="64" t="s">
        <v>65</v>
      </c>
      <c r="D35" s="58">
        <v>4422.4799999999996</v>
      </c>
      <c r="E35" s="58">
        <v>0</v>
      </c>
      <c r="F35" s="37">
        <f t="shared" si="1"/>
        <v>4422.4799999999996</v>
      </c>
    </row>
    <row r="36" spans="1:6" ht="25.2">
      <c r="A36" s="76"/>
      <c r="B36" s="48" t="s">
        <v>66</v>
      </c>
      <c r="C36" s="64" t="s">
        <v>67</v>
      </c>
      <c r="D36" s="58">
        <v>794</v>
      </c>
      <c r="E36" s="58">
        <v>52080</v>
      </c>
      <c r="F36" s="37">
        <f t="shared" si="1"/>
        <v>52874</v>
      </c>
    </row>
    <row r="37" spans="1:6" ht="37.799999999999997">
      <c r="A37" s="76"/>
      <c r="B37" s="48" t="s">
        <v>68</v>
      </c>
      <c r="C37" s="64" t="s">
        <v>69</v>
      </c>
      <c r="D37" s="58">
        <f>16171+839</f>
        <v>17010</v>
      </c>
      <c r="E37" s="58">
        <v>3593.97</v>
      </c>
      <c r="F37" s="37">
        <f t="shared" si="1"/>
        <v>20603.97</v>
      </c>
    </row>
    <row r="38" spans="1:6" ht="37.799999999999997">
      <c r="A38" s="76"/>
      <c r="B38" s="47" t="s">
        <v>70</v>
      </c>
      <c r="C38" s="65" t="s">
        <v>71</v>
      </c>
      <c r="D38" s="61">
        <v>13706.28</v>
      </c>
      <c r="E38" s="61">
        <v>11761.45</v>
      </c>
      <c r="F38" s="37">
        <f t="shared" si="1"/>
        <v>25467.73</v>
      </c>
    </row>
    <row r="39" spans="1:6">
      <c r="A39" s="73" t="s">
        <v>47</v>
      </c>
      <c r="B39" s="73"/>
      <c r="C39" s="73"/>
      <c r="D39" s="66">
        <f>SUM(D33:D38)</f>
        <v>48038.66</v>
      </c>
      <c r="E39" s="66">
        <f t="shared" ref="E39:F39" si="2">SUM(E33:E38)</f>
        <v>93139.16</v>
      </c>
      <c r="F39" s="66">
        <f t="shared" si="2"/>
        <v>141177.82</v>
      </c>
    </row>
    <row r="40" spans="1:6">
      <c r="D40" s="21"/>
      <c r="E40" s="21"/>
      <c r="F40" s="21"/>
    </row>
    <row r="41" spans="1:6">
      <c r="D41"/>
      <c r="E41"/>
      <c r="F41"/>
    </row>
    <row r="42" spans="1:6">
      <c r="D42"/>
      <c r="E42"/>
      <c r="F42"/>
    </row>
    <row r="43" spans="1:6">
      <c r="D43"/>
      <c r="E43"/>
      <c r="F43"/>
    </row>
    <row r="44" spans="1:6">
      <c r="D44"/>
      <c r="E44"/>
      <c r="F44"/>
    </row>
    <row r="45" spans="1:6">
      <c r="D45"/>
      <c r="E45"/>
      <c r="F45"/>
    </row>
    <row r="46" spans="1:6">
      <c r="D46"/>
      <c r="E46"/>
      <c r="F46"/>
    </row>
    <row r="47" spans="1:6">
      <c r="D47"/>
      <c r="E47"/>
      <c r="F47"/>
    </row>
    <row r="48" spans="1:6">
      <c r="D48"/>
      <c r="E48"/>
      <c r="F48"/>
    </row>
    <row r="49" spans="4:6">
      <c r="D49"/>
      <c r="E49"/>
      <c r="F49"/>
    </row>
    <row r="50" spans="4:6">
      <c r="D50"/>
      <c r="E50"/>
      <c r="F50"/>
    </row>
    <row r="51" spans="4:6">
      <c r="D51"/>
      <c r="E51"/>
      <c r="F51"/>
    </row>
    <row r="52" spans="4:6">
      <c r="D52"/>
      <c r="E52"/>
      <c r="F52"/>
    </row>
    <row r="53" spans="4:6">
      <c r="D53"/>
      <c r="E53"/>
      <c r="F53"/>
    </row>
    <row r="54" spans="4:6">
      <c r="D54"/>
      <c r="E54"/>
      <c r="F54"/>
    </row>
    <row r="55" spans="4:6">
      <c r="D55"/>
      <c r="E55"/>
      <c r="F55"/>
    </row>
    <row r="56" spans="4:6">
      <c r="D56"/>
      <c r="E56"/>
      <c r="F56"/>
    </row>
    <row r="57" spans="4:6">
      <c r="D57"/>
      <c r="E57"/>
      <c r="F57"/>
    </row>
    <row r="58" spans="4:6">
      <c r="D58"/>
      <c r="E58"/>
      <c r="F58"/>
    </row>
    <row r="59" spans="4:6">
      <c r="D59"/>
      <c r="E59"/>
      <c r="F59"/>
    </row>
    <row r="60" spans="4:6">
      <c r="D60"/>
      <c r="E60"/>
      <c r="F60"/>
    </row>
    <row r="61" spans="4:6">
      <c r="D61"/>
      <c r="E61"/>
      <c r="F61"/>
    </row>
    <row r="62" spans="4:6">
      <c r="D62"/>
      <c r="E62"/>
      <c r="F62"/>
    </row>
    <row r="63" spans="4:6">
      <c r="D63"/>
      <c r="E63"/>
      <c r="F63"/>
    </row>
    <row r="64" spans="4:6">
      <c r="D64"/>
      <c r="E64"/>
      <c r="F64"/>
    </row>
    <row r="65" spans="4:6">
      <c r="D65"/>
      <c r="E65"/>
      <c r="F65"/>
    </row>
    <row r="66" spans="4:6">
      <c r="D66"/>
      <c r="E66"/>
      <c r="F66"/>
    </row>
    <row r="67" spans="4:6">
      <c r="D67"/>
      <c r="E67"/>
      <c r="F67"/>
    </row>
    <row r="68" spans="4:6">
      <c r="D68"/>
      <c r="E68"/>
      <c r="F68"/>
    </row>
    <row r="69" spans="4:6">
      <c r="D69"/>
      <c r="E69"/>
      <c r="F69"/>
    </row>
    <row r="70" spans="4:6">
      <c r="D70"/>
      <c r="E70"/>
      <c r="F70"/>
    </row>
    <row r="71" spans="4:6">
      <c r="D71"/>
      <c r="E71"/>
      <c r="F71"/>
    </row>
    <row r="72" spans="4:6">
      <c r="D72"/>
      <c r="E72"/>
      <c r="F72"/>
    </row>
    <row r="73" spans="4:6">
      <c r="D73"/>
      <c r="E73"/>
      <c r="F73"/>
    </row>
    <row r="74" spans="4:6">
      <c r="D74"/>
      <c r="E74"/>
      <c r="F74"/>
    </row>
    <row r="75" spans="4:6">
      <c r="D75"/>
      <c r="E75"/>
      <c r="F75"/>
    </row>
    <row r="76" spans="4:6">
      <c r="D76"/>
      <c r="E76"/>
      <c r="F76"/>
    </row>
    <row r="77" spans="4:6">
      <c r="D77"/>
      <c r="E77"/>
      <c r="F77"/>
    </row>
    <row r="78" spans="4:6">
      <c r="D78"/>
      <c r="E78"/>
      <c r="F78"/>
    </row>
    <row r="79" spans="4:6">
      <c r="D79"/>
      <c r="E79"/>
      <c r="F79"/>
    </row>
    <row r="80" spans="4:6">
      <c r="D80"/>
      <c r="E80"/>
      <c r="F80"/>
    </row>
    <row r="81" spans="4:6">
      <c r="D81"/>
      <c r="E81"/>
      <c r="F81"/>
    </row>
    <row r="82" spans="4:6">
      <c r="D82"/>
      <c r="E82"/>
      <c r="F82"/>
    </row>
  </sheetData>
  <mergeCells count="16">
    <mergeCell ref="A39:C39"/>
    <mergeCell ref="A4:A5"/>
    <mergeCell ref="A6:A24"/>
    <mergeCell ref="A26:A31"/>
    <mergeCell ref="A33:A38"/>
    <mergeCell ref="B4:B5"/>
    <mergeCell ref="C4:C5"/>
    <mergeCell ref="A1:F1"/>
    <mergeCell ref="A2:F2"/>
    <mergeCell ref="D4:E4"/>
    <mergeCell ref="A25:C25"/>
    <mergeCell ref="A32:C32"/>
    <mergeCell ref="D26:D27"/>
    <mergeCell ref="E26:E27"/>
    <mergeCell ref="F4:F5"/>
    <mergeCell ref="F26:F27"/>
  </mergeCells>
  <pageMargins left="0.51180555555555596" right="0.51180555555555596" top="0.86597222222222203" bottom="0.78680555555555598" header="0.31458333333333299" footer="0.31458333333333299"/>
  <pageSetup paperSize="9" orientation="landscape"/>
  <headerFooter>
    <oddHeader>&amp;L&amp;G&amp;CProcesso 23069.192815/2025-83
PE 90.007/2026&amp;R&amp;G</oddHeader>
    <oddFooter>&amp;R&amp;P/&amp;N</oddFoot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6"/>
  <sheetViews>
    <sheetView workbookViewId="0">
      <selection activeCell="E33" sqref="E33:E38"/>
    </sheetView>
  </sheetViews>
  <sheetFormatPr defaultColWidth="9" defaultRowHeight="14.4"/>
  <cols>
    <col min="1" max="1" width="5.109375" style="1" customWidth="1"/>
    <col min="2" max="2" width="40.88671875" style="22" customWidth="1"/>
    <col min="3" max="3" width="37.6640625" style="3" customWidth="1"/>
    <col min="4" max="4" width="14.6640625" style="5" customWidth="1"/>
    <col min="5" max="5" width="15.6640625" style="23" customWidth="1"/>
    <col min="6" max="6" width="11.6640625" style="24" customWidth="1"/>
  </cols>
  <sheetData>
    <row r="1" spans="1:6" ht="18">
      <c r="A1" s="67" t="s">
        <v>0</v>
      </c>
      <c r="B1" s="67"/>
      <c r="C1" s="67"/>
      <c r="D1" s="67"/>
      <c r="E1" s="67"/>
      <c r="F1" s="67"/>
    </row>
    <row r="2" spans="1:6" ht="18">
      <c r="A2" s="68" t="s">
        <v>1</v>
      </c>
      <c r="B2" s="68"/>
      <c r="C2" s="68"/>
      <c r="D2" s="68"/>
      <c r="E2" s="68"/>
      <c r="F2" s="68"/>
    </row>
    <row r="3" spans="1:6" ht="18">
      <c r="B3" s="25"/>
      <c r="C3" s="7"/>
      <c r="D3" s="6"/>
      <c r="E3" s="8"/>
    </row>
    <row r="4" spans="1:6">
      <c r="A4" s="69" t="s">
        <v>72</v>
      </c>
      <c r="B4" s="69"/>
      <c r="C4" s="69"/>
      <c r="D4" s="69"/>
      <c r="E4" s="69"/>
      <c r="F4" s="69"/>
    </row>
    <row r="5" spans="1:6">
      <c r="D5"/>
      <c r="E5" s="24"/>
    </row>
    <row r="6" spans="1:6" ht="43.2">
      <c r="A6" s="26" t="s">
        <v>73</v>
      </c>
      <c r="B6" s="27" t="s">
        <v>74</v>
      </c>
      <c r="C6" s="27" t="s">
        <v>3</v>
      </c>
      <c r="D6" s="28" t="s">
        <v>75</v>
      </c>
      <c r="E6" s="29" t="s">
        <v>76</v>
      </c>
      <c r="F6" s="30" t="s">
        <v>77</v>
      </c>
    </row>
    <row r="7" spans="1:6">
      <c r="A7" s="81">
        <v>1</v>
      </c>
      <c r="B7" s="84" t="s">
        <v>78</v>
      </c>
      <c r="C7" s="31" t="s">
        <v>9</v>
      </c>
      <c r="D7" s="32">
        <v>78193.25</v>
      </c>
      <c r="E7" s="87">
        <v>0.11</v>
      </c>
      <c r="F7" s="33">
        <f>D7*E7</f>
        <v>8601.2574999999997</v>
      </c>
    </row>
    <row r="8" spans="1:6">
      <c r="A8" s="82"/>
      <c r="B8" s="85"/>
      <c r="C8" s="34" t="s">
        <v>11</v>
      </c>
      <c r="D8" s="35">
        <v>255375.26</v>
      </c>
      <c r="E8" s="88"/>
      <c r="F8" s="36">
        <f>D8*$E$7</f>
        <v>28091.278600000001</v>
      </c>
    </row>
    <row r="9" spans="1:6">
      <c r="A9" s="82"/>
      <c r="B9" s="85"/>
      <c r="C9" s="34" t="s">
        <v>13</v>
      </c>
      <c r="D9" s="35">
        <v>112262.04</v>
      </c>
      <c r="E9" s="88"/>
      <c r="F9" s="36">
        <f>D9*$E$7</f>
        <v>12348.8244</v>
      </c>
    </row>
    <row r="10" spans="1:6">
      <c r="A10" s="82"/>
      <c r="B10" s="85"/>
      <c r="C10" s="34" t="s">
        <v>15</v>
      </c>
      <c r="D10" s="35">
        <v>14676.2</v>
      </c>
      <c r="E10" s="88"/>
      <c r="F10" s="36">
        <f t="shared" ref="F10:F25" si="0">D10*$E$7</f>
        <v>1614.3820000000001</v>
      </c>
    </row>
    <row r="11" spans="1:6" ht="28.8">
      <c r="A11" s="82"/>
      <c r="B11" s="85"/>
      <c r="C11" s="34" t="s">
        <v>17</v>
      </c>
      <c r="D11" s="37">
        <v>4683.4399999999996</v>
      </c>
      <c r="E11" s="88"/>
      <c r="F11" s="36">
        <f t="shared" si="0"/>
        <v>515.17840000000001</v>
      </c>
    </row>
    <row r="12" spans="1:6">
      <c r="A12" s="82"/>
      <c r="B12" s="85"/>
      <c r="C12" s="38" t="s">
        <v>19</v>
      </c>
      <c r="D12" s="37">
        <v>5590.12</v>
      </c>
      <c r="E12" s="88"/>
      <c r="F12" s="36">
        <f t="shared" si="0"/>
        <v>614.91319999999996</v>
      </c>
    </row>
    <row r="13" spans="1:6">
      <c r="A13" s="82"/>
      <c r="B13" s="85"/>
      <c r="C13" s="38" t="s">
        <v>21</v>
      </c>
      <c r="D13" s="37">
        <v>5972.23</v>
      </c>
      <c r="E13" s="88"/>
      <c r="F13" s="36">
        <f t="shared" si="0"/>
        <v>656.94529999999997</v>
      </c>
    </row>
    <row r="14" spans="1:6">
      <c r="A14" s="82"/>
      <c r="B14" s="85"/>
      <c r="C14" s="38" t="s">
        <v>23</v>
      </c>
      <c r="D14" s="37">
        <v>3167.95</v>
      </c>
      <c r="E14" s="88"/>
      <c r="F14" s="36">
        <f t="shared" si="0"/>
        <v>348.47449999999998</v>
      </c>
    </row>
    <row r="15" spans="1:6" ht="25.2">
      <c r="A15" s="82"/>
      <c r="B15" s="85"/>
      <c r="C15" s="38" t="s">
        <v>25</v>
      </c>
      <c r="D15" s="37">
        <v>3585.46</v>
      </c>
      <c r="E15" s="88"/>
      <c r="F15" s="36">
        <f t="shared" si="0"/>
        <v>394.4006</v>
      </c>
    </row>
    <row r="16" spans="1:6">
      <c r="A16" s="82"/>
      <c r="B16" s="85"/>
      <c r="C16" s="39" t="s">
        <v>27</v>
      </c>
      <c r="D16" s="40">
        <v>10330.86</v>
      </c>
      <c r="E16" s="88"/>
      <c r="F16" s="36">
        <f t="shared" si="0"/>
        <v>1136.3946000000001</v>
      </c>
    </row>
    <row r="17" spans="1:6" ht="25.2">
      <c r="A17" s="82"/>
      <c r="B17" s="85"/>
      <c r="C17" s="38" t="s">
        <v>29</v>
      </c>
      <c r="D17" s="37">
        <v>6562.6</v>
      </c>
      <c r="E17" s="88"/>
      <c r="F17" s="36">
        <f t="shared" si="0"/>
        <v>721.88599999999997</v>
      </c>
    </row>
    <row r="18" spans="1:6">
      <c r="A18" s="82"/>
      <c r="B18" s="85"/>
      <c r="C18" s="38" t="s">
        <v>31</v>
      </c>
      <c r="D18" s="37">
        <v>9026.02</v>
      </c>
      <c r="E18" s="88"/>
      <c r="F18" s="36">
        <f t="shared" si="0"/>
        <v>992.86220000000003</v>
      </c>
    </row>
    <row r="19" spans="1:6" ht="25.2">
      <c r="A19" s="82"/>
      <c r="B19" s="85"/>
      <c r="C19" s="38" t="s">
        <v>33</v>
      </c>
      <c r="D19" s="37">
        <v>8427.24</v>
      </c>
      <c r="E19" s="88"/>
      <c r="F19" s="36">
        <f t="shared" si="0"/>
        <v>926.99639999999999</v>
      </c>
    </row>
    <row r="20" spans="1:6">
      <c r="A20" s="82"/>
      <c r="B20" s="85"/>
      <c r="C20" s="38" t="s">
        <v>35</v>
      </c>
      <c r="D20" s="37">
        <v>3462.57</v>
      </c>
      <c r="E20" s="88"/>
      <c r="F20" s="36">
        <f t="shared" si="0"/>
        <v>380.8827</v>
      </c>
    </row>
    <row r="21" spans="1:6">
      <c r="A21" s="82"/>
      <c r="B21" s="85"/>
      <c r="C21" s="38" t="s">
        <v>37</v>
      </c>
      <c r="D21" s="37">
        <v>1036.1099999999999</v>
      </c>
      <c r="E21" s="88"/>
      <c r="F21" s="36">
        <f t="shared" si="0"/>
        <v>113.9721</v>
      </c>
    </row>
    <row r="22" spans="1:6">
      <c r="A22" s="82"/>
      <c r="B22" s="85"/>
      <c r="C22" s="38" t="s">
        <v>39</v>
      </c>
      <c r="D22" s="37">
        <v>326.72000000000003</v>
      </c>
      <c r="E22" s="88"/>
      <c r="F22" s="36">
        <f t="shared" si="0"/>
        <v>35.9392</v>
      </c>
    </row>
    <row r="23" spans="1:6" ht="25.2">
      <c r="A23" s="82"/>
      <c r="B23" s="85"/>
      <c r="C23" s="38" t="s">
        <v>41</v>
      </c>
      <c r="D23" s="37">
        <v>1934</v>
      </c>
      <c r="E23" s="88"/>
      <c r="F23" s="36">
        <f t="shared" si="0"/>
        <v>212.74</v>
      </c>
    </row>
    <row r="24" spans="1:6">
      <c r="A24" s="82"/>
      <c r="B24" s="85"/>
      <c r="C24" s="39" t="s">
        <v>43</v>
      </c>
      <c r="D24" s="40">
        <v>6780</v>
      </c>
      <c r="E24" s="88"/>
      <c r="F24" s="36">
        <f t="shared" si="0"/>
        <v>745.8</v>
      </c>
    </row>
    <row r="25" spans="1:6">
      <c r="A25" s="82"/>
      <c r="B25" s="85"/>
      <c r="C25" s="38" t="s">
        <v>45</v>
      </c>
      <c r="D25" s="37">
        <v>750</v>
      </c>
      <c r="E25" s="88"/>
      <c r="F25" s="36">
        <f t="shared" si="0"/>
        <v>82.5</v>
      </c>
    </row>
    <row r="26" spans="1:6">
      <c r="A26" s="83"/>
      <c r="B26" s="86"/>
      <c r="C26" s="41" t="s">
        <v>47</v>
      </c>
      <c r="D26" s="42">
        <f>SUM(D7:D25)</f>
        <v>532142.06999999995</v>
      </c>
      <c r="E26" s="43">
        <f>E7</f>
        <v>0.11</v>
      </c>
      <c r="F26" s="44">
        <f>SUM(F7:F25)</f>
        <v>58535.627699999997</v>
      </c>
    </row>
    <row r="27" spans="1:6" ht="37.799999999999997">
      <c r="A27" s="81">
        <v>2</v>
      </c>
      <c r="B27" s="84" t="s">
        <v>79</v>
      </c>
      <c r="C27" s="45" t="s">
        <v>80</v>
      </c>
      <c r="D27" s="46">
        <v>48874.81</v>
      </c>
      <c r="E27" s="87">
        <v>0.11</v>
      </c>
      <c r="F27" s="33">
        <f>D27*$E$27</f>
        <v>5376.2290999999996</v>
      </c>
    </row>
    <row r="28" spans="1:6" ht="25.2">
      <c r="A28" s="82"/>
      <c r="B28" s="85"/>
      <c r="C28" s="47" t="s">
        <v>52</v>
      </c>
      <c r="D28" s="40">
        <v>1197</v>
      </c>
      <c r="E28" s="88"/>
      <c r="F28" s="36">
        <f t="shared" ref="F28:F31" si="1">D28*$E$27</f>
        <v>131.66999999999999</v>
      </c>
    </row>
    <row r="29" spans="1:6">
      <c r="A29" s="82"/>
      <c r="B29" s="85"/>
      <c r="C29" s="47" t="s">
        <v>54</v>
      </c>
      <c r="D29" s="40">
        <v>13080</v>
      </c>
      <c r="E29" s="88"/>
      <c r="F29" s="36">
        <f t="shared" si="1"/>
        <v>1438.8</v>
      </c>
    </row>
    <row r="30" spans="1:6" ht="39" customHeight="1">
      <c r="A30" s="82"/>
      <c r="B30" s="85"/>
      <c r="C30" s="48" t="s">
        <v>56</v>
      </c>
      <c r="D30" s="37">
        <v>8985.0499999999993</v>
      </c>
      <c r="E30" s="88"/>
      <c r="F30" s="36">
        <f t="shared" si="1"/>
        <v>988.35550000000001</v>
      </c>
    </row>
    <row r="31" spans="1:6" ht="49.5" customHeight="1">
      <c r="A31" s="82"/>
      <c r="B31" s="85"/>
      <c r="C31" s="48" t="s">
        <v>58</v>
      </c>
      <c r="D31" s="37">
        <v>14437.93</v>
      </c>
      <c r="E31" s="88"/>
      <c r="F31" s="36">
        <f t="shared" si="1"/>
        <v>1588.1723</v>
      </c>
    </row>
    <row r="32" spans="1:6" ht="30.75" customHeight="1">
      <c r="A32" s="83"/>
      <c r="B32" s="86"/>
      <c r="C32" s="41" t="s">
        <v>47</v>
      </c>
      <c r="D32" s="49">
        <f>SUM(D27:D31)</f>
        <v>86574.79</v>
      </c>
      <c r="E32" s="50">
        <f>E27</f>
        <v>0.11</v>
      </c>
      <c r="F32" s="51">
        <f>SUM(F27:F31)</f>
        <v>9523.2268999999997</v>
      </c>
    </row>
    <row r="33" spans="1:6" ht="25.5" customHeight="1">
      <c r="A33" s="81">
        <v>3</v>
      </c>
      <c r="B33" s="84" t="s">
        <v>81</v>
      </c>
      <c r="C33" s="45" t="s">
        <v>60</v>
      </c>
      <c r="D33" s="46">
        <v>26279.74</v>
      </c>
      <c r="E33" s="87">
        <v>0.11</v>
      </c>
      <c r="F33" s="33">
        <f>D33*$E$33</f>
        <v>2890.7714000000001</v>
      </c>
    </row>
    <row r="34" spans="1:6" ht="25.2">
      <c r="A34" s="82"/>
      <c r="B34" s="85"/>
      <c r="C34" s="48" t="s">
        <v>62</v>
      </c>
      <c r="D34" s="37">
        <v>11529.9</v>
      </c>
      <c r="E34" s="88"/>
      <c r="F34" s="36">
        <f t="shared" ref="F34:F38" si="2">D34*$E$33</f>
        <v>1268.289</v>
      </c>
    </row>
    <row r="35" spans="1:6">
      <c r="A35" s="82"/>
      <c r="B35" s="85"/>
      <c r="C35" s="48" t="s">
        <v>64</v>
      </c>
      <c r="D35" s="37">
        <v>4422.4799999999996</v>
      </c>
      <c r="E35" s="88"/>
      <c r="F35" s="36">
        <f t="shared" si="2"/>
        <v>486.47280000000001</v>
      </c>
    </row>
    <row r="36" spans="1:6">
      <c r="A36" s="82"/>
      <c r="B36" s="85"/>
      <c r="C36" s="48" t="s">
        <v>66</v>
      </c>
      <c r="D36" s="37">
        <v>52874</v>
      </c>
      <c r="E36" s="88"/>
      <c r="F36" s="36">
        <f t="shared" si="2"/>
        <v>5816.14</v>
      </c>
    </row>
    <row r="37" spans="1:6" ht="37.799999999999997">
      <c r="A37" s="82"/>
      <c r="B37" s="85"/>
      <c r="C37" s="48" t="s">
        <v>68</v>
      </c>
      <c r="D37" s="37">
        <v>20603.97</v>
      </c>
      <c r="E37" s="88"/>
      <c r="F37" s="36">
        <f t="shared" si="2"/>
        <v>2266.4367000000002</v>
      </c>
    </row>
    <row r="38" spans="1:6" ht="97.5" customHeight="1">
      <c r="A38" s="82"/>
      <c r="B38" s="85"/>
      <c r="C38" s="47" t="s">
        <v>70</v>
      </c>
      <c r="D38" s="37">
        <v>25467.73</v>
      </c>
      <c r="E38" s="88"/>
      <c r="F38" s="36">
        <f t="shared" si="2"/>
        <v>2801.4503</v>
      </c>
    </row>
    <row r="39" spans="1:6">
      <c r="A39" s="83"/>
      <c r="B39" s="86"/>
      <c r="C39" s="41" t="s">
        <v>47</v>
      </c>
      <c r="D39" s="49">
        <f>SUM(D33:D38)</f>
        <v>141177.82</v>
      </c>
      <c r="E39" s="50">
        <f>E33</f>
        <v>0.11</v>
      </c>
      <c r="F39" s="51">
        <f>SUM(F33:F38)</f>
        <v>15529.5602</v>
      </c>
    </row>
    <row r="40" spans="1:6">
      <c r="D40"/>
      <c r="E40" s="24"/>
    </row>
    <row r="41" spans="1:6">
      <c r="D41"/>
      <c r="E41" s="24"/>
    </row>
    <row r="42" spans="1:6">
      <c r="D42"/>
      <c r="E42" s="24"/>
    </row>
    <row r="43" spans="1:6">
      <c r="D43"/>
      <c r="E43" s="24"/>
    </row>
    <row r="44" spans="1:6">
      <c r="D44"/>
      <c r="E44" s="24"/>
    </row>
    <row r="45" spans="1:6">
      <c r="D45"/>
      <c r="E45" s="24"/>
    </row>
    <row r="46" spans="1:6">
      <c r="D46"/>
      <c r="E46" s="24"/>
    </row>
    <row r="47" spans="1:6">
      <c r="D47"/>
      <c r="E47" s="24"/>
    </row>
    <row r="48" spans="1:6">
      <c r="D48"/>
      <c r="E48" s="24"/>
    </row>
    <row r="49" spans="4:5">
      <c r="D49"/>
      <c r="E49" s="24"/>
    </row>
    <row r="50" spans="4:5">
      <c r="D50"/>
      <c r="E50" s="24"/>
    </row>
    <row r="51" spans="4:5">
      <c r="D51"/>
      <c r="E51" s="24"/>
    </row>
    <row r="52" spans="4:5">
      <c r="D52"/>
      <c r="E52" s="24"/>
    </row>
    <row r="53" spans="4:5">
      <c r="D53"/>
      <c r="E53" s="24"/>
    </row>
    <row r="54" spans="4:5">
      <c r="D54"/>
      <c r="E54" s="24"/>
    </row>
    <row r="55" spans="4:5">
      <c r="D55"/>
      <c r="E55" s="24"/>
    </row>
    <row r="56" spans="4:5">
      <c r="D56"/>
      <c r="E56" s="24"/>
    </row>
    <row r="57" spans="4:5">
      <c r="D57"/>
      <c r="E57" s="24"/>
    </row>
    <row r="58" spans="4:5">
      <c r="D58"/>
      <c r="E58" s="24"/>
    </row>
    <row r="59" spans="4:5">
      <c r="D59"/>
      <c r="E59" s="24"/>
    </row>
    <row r="60" spans="4:5">
      <c r="D60"/>
      <c r="E60" s="24"/>
    </row>
    <row r="61" spans="4:5">
      <c r="D61"/>
      <c r="E61" s="24"/>
    </row>
    <row r="62" spans="4:5">
      <c r="D62"/>
      <c r="E62" s="24"/>
    </row>
    <row r="63" spans="4:5">
      <c r="D63"/>
      <c r="E63" s="24"/>
    </row>
    <row r="64" spans="4:5">
      <c r="D64"/>
      <c r="E64" s="24"/>
    </row>
    <row r="65" spans="4:5">
      <c r="D65"/>
      <c r="E65" s="24"/>
    </row>
    <row r="66" spans="4:5">
      <c r="D66"/>
      <c r="E66" s="24"/>
    </row>
  </sheetData>
  <mergeCells count="12">
    <mergeCell ref="A33:A39"/>
    <mergeCell ref="B7:B26"/>
    <mergeCell ref="B27:B32"/>
    <mergeCell ref="B33:B39"/>
    <mergeCell ref="E7:E25"/>
    <mergeCell ref="E27:E31"/>
    <mergeCell ref="E33:E38"/>
    <mergeCell ref="A1:F1"/>
    <mergeCell ref="A2:F2"/>
    <mergeCell ref="A4:F4"/>
    <mergeCell ref="A7:A26"/>
    <mergeCell ref="A27:A32"/>
  </mergeCells>
  <pageMargins left="0.51180555555555596" right="0.51180555555555596" top="0.86597222222222203" bottom="0.78680555555555598" header="0.31458333333333299" footer="0.31458333333333299"/>
  <pageSetup paperSize="9" orientation="landscape"/>
  <headerFooter>
    <oddHeader>&amp;L&amp;G&amp;CProcesso 23069.192815/2025-83
PE 90.007/2026&amp;R&amp;G</oddHeader>
    <oddFooter>&amp;R&amp;P/&amp;N</oddFooter>
  </headerFooter>
  <legacyDrawing r:id="rId1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8"/>
  <sheetViews>
    <sheetView tabSelected="1" topLeftCell="A7" workbookViewId="0">
      <selection activeCell="G11" sqref="G11"/>
    </sheetView>
  </sheetViews>
  <sheetFormatPr defaultColWidth="9" defaultRowHeight="14.4"/>
  <cols>
    <col min="1" max="1" width="9.109375" style="1"/>
    <col min="2" max="2" width="52.88671875" style="2" customWidth="1"/>
    <col min="3" max="5" width="12.88671875" style="3" customWidth="1"/>
    <col min="6" max="6" width="16.6640625" style="4" customWidth="1"/>
    <col min="7" max="7" width="16.21875" style="4" bestFit="1" customWidth="1"/>
    <col min="8" max="8" width="15.6640625" style="5" customWidth="1"/>
    <col min="9" max="9" width="10.5546875" customWidth="1"/>
  </cols>
  <sheetData>
    <row r="1" spans="1:8" ht="18">
      <c r="B1" s="67" t="s">
        <v>0</v>
      </c>
      <c r="C1" s="67"/>
      <c r="D1" s="67"/>
      <c r="E1" s="67"/>
      <c r="F1" s="67"/>
      <c r="G1" s="67"/>
      <c r="H1" s="67"/>
    </row>
    <row r="2" spans="1:8" ht="18">
      <c r="B2" s="68" t="s">
        <v>1</v>
      </c>
      <c r="C2" s="68"/>
      <c r="D2" s="68"/>
      <c r="E2" s="68"/>
      <c r="F2" s="68"/>
      <c r="G2" s="68"/>
      <c r="H2" s="68"/>
    </row>
    <row r="3" spans="1:8" ht="18">
      <c r="B3" s="6"/>
      <c r="C3" s="7"/>
      <c r="D3" s="7"/>
      <c r="E3" s="7"/>
      <c r="F3" s="8"/>
      <c r="G3" s="8"/>
      <c r="H3" s="6"/>
    </row>
    <row r="4" spans="1:8" ht="18">
      <c r="A4" s="69" t="s">
        <v>82</v>
      </c>
      <c r="B4" s="69"/>
      <c r="C4" s="69"/>
      <c r="D4" s="69"/>
      <c r="E4" s="69"/>
      <c r="F4" s="69"/>
      <c r="G4" s="69"/>
      <c r="H4" s="9"/>
    </row>
    <row r="5" spans="1:8">
      <c r="F5" s="10"/>
      <c r="G5" s="10"/>
      <c r="H5"/>
    </row>
    <row r="6" spans="1:8" ht="28.8">
      <c r="A6" s="11" t="s">
        <v>73</v>
      </c>
      <c r="B6" s="12" t="s">
        <v>74</v>
      </c>
      <c r="C6" s="13" t="s">
        <v>83</v>
      </c>
      <c r="D6" s="13" t="s">
        <v>84</v>
      </c>
      <c r="E6" s="13" t="s">
        <v>85</v>
      </c>
      <c r="F6" s="14" t="s">
        <v>86</v>
      </c>
      <c r="G6" s="14" t="s">
        <v>87</v>
      </c>
    </row>
    <row r="7" spans="1:8" ht="143.25" customHeight="1">
      <c r="A7" s="15">
        <v>1</v>
      </c>
      <c r="B7" s="16" t="s">
        <v>78</v>
      </c>
      <c r="C7" s="17" t="s">
        <v>88</v>
      </c>
      <c r="D7" s="17" t="s">
        <v>89</v>
      </c>
      <c r="E7" s="17">
        <v>20</v>
      </c>
      <c r="F7" s="18">
        <f>'Anexo II-B COMPOSIÇÃO CUSTOS'!F26</f>
        <v>58535.627699999997</v>
      </c>
      <c r="G7" s="18">
        <f>F7*E7</f>
        <v>1170712.554</v>
      </c>
      <c r="H7"/>
    </row>
    <row r="8" spans="1:8" ht="144">
      <c r="A8" s="15">
        <v>2</v>
      </c>
      <c r="B8" s="19" t="s">
        <v>79</v>
      </c>
      <c r="C8" s="17" t="s">
        <v>88</v>
      </c>
      <c r="D8" s="17" t="s">
        <v>89</v>
      </c>
      <c r="E8" s="17">
        <v>20</v>
      </c>
      <c r="F8" s="18">
        <f>'Anexo II-B COMPOSIÇÃO CUSTOS'!F32</f>
        <v>9523.2268999999997</v>
      </c>
      <c r="G8" s="18">
        <f t="shared" ref="G8:G9" si="0">F8*E8</f>
        <v>190464.538</v>
      </c>
      <c r="H8"/>
    </row>
    <row r="9" spans="1:8" ht="144">
      <c r="A9" s="15">
        <v>3</v>
      </c>
      <c r="B9" s="19" t="s">
        <v>81</v>
      </c>
      <c r="C9" s="17" t="s">
        <v>88</v>
      </c>
      <c r="D9" s="17" t="s">
        <v>89</v>
      </c>
      <c r="E9" s="17">
        <v>20</v>
      </c>
      <c r="F9" s="18">
        <f>'Anexo II-B COMPOSIÇÃO CUSTOS'!F39</f>
        <v>15529.5602</v>
      </c>
      <c r="G9" s="18">
        <f t="shared" si="0"/>
        <v>310591.20400000003</v>
      </c>
      <c r="H9"/>
    </row>
    <row r="10" spans="1:8">
      <c r="A10" s="70" t="s">
        <v>90</v>
      </c>
      <c r="B10" s="70"/>
      <c r="C10" s="70"/>
      <c r="D10" s="70"/>
      <c r="E10" s="70"/>
      <c r="F10" s="20">
        <f>SUM(F7:F9)</f>
        <v>83588.414799999999</v>
      </c>
      <c r="G10" s="20">
        <v>1671768.29</v>
      </c>
      <c r="H10"/>
    </row>
    <row r="11" spans="1:8">
      <c r="F11" s="10"/>
      <c r="G11" s="10"/>
      <c r="H11"/>
    </row>
    <row r="12" spans="1:8">
      <c r="F12" s="10"/>
      <c r="G12" s="10"/>
      <c r="H12"/>
    </row>
    <row r="13" spans="1:8">
      <c r="F13" s="10"/>
      <c r="G13" s="20"/>
      <c r="H13"/>
    </row>
    <row r="14" spans="1:8">
      <c r="F14" s="10"/>
      <c r="G14" s="10"/>
      <c r="H14"/>
    </row>
    <row r="15" spans="1:8">
      <c r="F15" s="89"/>
      <c r="G15" s="10"/>
      <c r="H15"/>
    </row>
    <row r="16" spans="1:8">
      <c r="F16" s="10"/>
      <c r="G16" s="10"/>
      <c r="H16"/>
    </row>
    <row r="17" spans="6:8">
      <c r="F17" s="10"/>
      <c r="G17" s="10"/>
      <c r="H17"/>
    </row>
    <row r="18" spans="6:8">
      <c r="F18" s="10"/>
      <c r="G18" s="10"/>
      <c r="H18"/>
    </row>
    <row r="19" spans="6:8">
      <c r="F19" s="10"/>
      <c r="G19" s="10"/>
      <c r="H19"/>
    </row>
    <row r="20" spans="6:8">
      <c r="F20" s="10"/>
      <c r="G20" s="10"/>
      <c r="H20"/>
    </row>
    <row r="21" spans="6:8">
      <c r="F21" s="10"/>
      <c r="G21" s="10"/>
      <c r="H21"/>
    </row>
    <row r="22" spans="6:8">
      <c r="F22" s="10"/>
      <c r="G22" s="10"/>
      <c r="H22"/>
    </row>
    <row r="23" spans="6:8">
      <c r="F23" s="10"/>
      <c r="G23" s="10"/>
      <c r="H23"/>
    </row>
    <row r="24" spans="6:8">
      <c r="F24" s="10"/>
      <c r="G24" s="10"/>
      <c r="H24"/>
    </row>
    <row r="25" spans="6:8">
      <c r="F25" s="10"/>
      <c r="G25" s="10"/>
      <c r="H25"/>
    </row>
    <row r="26" spans="6:8">
      <c r="G26" s="10"/>
      <c r="H26" s="21"/>
    </row>
    <row r="27" spans="6:8">
      <c r="G27" s="10"/>
      <c r="H27"/>
    </row>
    <row r="28" spans="6:8">
      <c r="G28" s="10"/>
      <c r="H28"/>
    </row>
    <row r="29" spans="6:8">
      <c r="G29" s="10"/>
      <c r="H29"/>
    </row>
    <row r="30" spans="6:8">
      <c r="G30" s="10"/>
      <c r="H30"/>
    </row>
    <row r="31" spans="6:8">
      <c r="G31" s="10"/>
      <c r="H31"/>
    </row>
    <row r="32" spans="6:8">
      <c r="G32" s="10"/>
      <c r="H32"/>
    </row>
    <row r="33" spans="7:8">
      <c r="G33" s="10"/>
      <c r="H33"/>
    </row>
    <row r="34" spans="7:8">
      <c r="G34" s="10"/>
      <c r="H34"/>
    </row>
    <row r="35" spans="7:8">
      <c r="G35" s="10"/>
      <c r="H35"/>
    </row>
    <row r="36" spans="7:8">
      <c r="G36" s="10"/>
      <c r="H36"/>
    </row>
    <row r="37" spans="7:8">
      <c r="G37" s="10"/>
      <c r="H37"/>
    </row>
    <row r="38" spans="7:8">
      <c r="G38" s="10"/>
      <c r="H38"/>
    </row>
    <row r="39" spans="7:8">
      <c r="G39" s="10"/>
      <c r="H39"/>
    </row>
    <row r="40" spans="7:8">
      <c r="G40" s="10"/>
      <c r="H40"/>
    </row>
    <row r="41" spans="7:8">
      <c r="G41" s="10"/>
      <c r="H41"/>
    </row>
    <row r="42" spans="7:8">
      <c r="G42" s="10"/>
      <c r="H42"/>
    </row>
    <row r="43" spans="7:8">
      <c r="G43" s="10"/>
      <c r="H43"/>
    </row>
    <row r="44" spans="7:8">
      <c r="G44" s="10"/>
      <c r="H44"/>
    </row>
    <row r="45" spans="7:8">
      <c r="G45" s="10"/>
      <c r="H45"/>
    </row>
    <row r="46" spans="7:8">
      <c r="G46" s="10"/>
      <c r="H46"/>
    </row>
    <row r="47" spans="7:8">
      <c r="G47" s="10"/>
      <c r="H47"/>
    </row>
    <row r="48" spans="7:8">
      <c r="G48" s="10"/>
      <c r="H48"/>
    </row>
    <row r="49" spans="7:8">
      <c r="G49" s="10"/>
      <c r="H49"/>
    </row>
    <row r="50" spans="7:8">
      <c r="G50" s="10"/>
      <c r="H50"/>
    </row>
    <row r="51" spans="7:8">
      <c r="G51" s="10"/>
      <c r="H51"/>
    </row>
    <row r="52" spans="7:8">
      <c r="G52" s="10"/>
      <c r="H52"/>
    </row>
    <row r="53" spans="7:8">
      <c r="G53" s="10"/>
      <c r="H53"/>
    </row>
    <row r="54" spans="7:8">
      <c r="G54" s="10"/>
      <c r="H54"/>
    </row>
    <row r="55" spans="7:8">
      <c r="G55" s="10"/>
      <c r="H55"/>
    </row>
    <row r="56" spans="7:8">
      <c r="G56" s="10"/>
      <c r="H56"/>
    </row>
    <row r="57" spans="7:8">
      <c r="G57" s="10"/>
      <c r="H57"/>
    </row>
    <row r="58" spans="7:8">
      <c r="G58" s="10"/>
      <c r="H58"/>
    </row>
    <row r="59" spans="7:8">
      <c r="G59" s="10"/>
      <c r="H59"/>
    </row>
    <row r="60" spans="7:8">
      <c r="G60" s="10"/>
      <c r="H60"/>
    </row>
    <row r="61" spans="7:8">
      <c r="G61" s="10"/>
      <c r="H61"/>
    </row>
    <row r="62" spans="7:8">
      <c r="G62" s="10"/>
      <c r="H62"/>
    </row>
    <row r="63" spans="7:8">
      <c r="G63" s="10"/>
      <c r="H63"/>
    </row>
    <row r="64" spans="7:8">
      <c r="G64" s="10"/>
      <c r="H64"/>
    </row>
    <row r="65" spans="7:8">
      <c r="G65" s="10"/>
      <c r="H65"/>
    </row>
    <row r="66" spans="7:8">
      <c r="G66" s="10"/>
      <c r="H66"/>
    </row>
    <row r="67" spans="7:8">
      <c r="G67" s="10"/>
      <c r="H67"/>
    </row>
    <row r="68" spans="7:8">
      <c r="G68" s="10"/>
      <c r="H68"/>
    </row>
  </sheetData>
  <mergeCells count="4">
    <mergeCell ref="B1:H1"/>
    <mergeCell ref="B2:H2"/>
    <mergeCell ref="A4:G4"/>
    <mergeCell ref="A10:E10"/>
  </mergeCells>
  <pageMargins left="0.51180555555555596" right="0.51180555555555596" top="0.86597222222222203" bottom="0.78680555555555598" header="0.31458333333333299" footer="0.31458333333333299"/>
  <pageSetup paperSize="9" orientation="landscape"/>
  <headerFooter>
    <oddHeader>&amp;L&amp;G&amp;CProcesso 23069.192815/2025-83
PE 90.007/2026&amp;R&amp;G</oddHeader>
    <oddFooter>&amp;R&amp;P/&amp;N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Anexo II-A Definição Areas  Lot</vt:lpstr>
      <vt:lpstr>Anexo II-B COMPOSIÇÃO CUSTOS</vt:lpstr>
      <vt:lpstr>Anexo II-C COMPOSIÇÃO FINAL CUS</vt:lpstr>
      <vt:lpstr>'Anexo II-C COMPOSIÇÃO FINAL CUS'!Area_de_impressao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Viviane Lemos</cp:lastModifiedBy>
  <cp:lastPrinted>2026-01-25T01:47:00Z</cp:lastPrinted>
  <dcterms:created xsi:type="dcterms:W3CDTF">2021-01-25T02:08:00Z</dcterms:created>
  <dcterms:modified xsi:type="dcterms:W3CDTF">2026-02-12T13:19:45Z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DA34E465836640FFAD7071DB8EB67ADA_12</vt:lpwstr>
  </property>
  <property fmtid="{D5CDD505-2E9C-101B-9397-08002B2CF9AE}" pid="3" name="KSOProductBuildVer">
    <vt:lpwstr>1046-12.2.0.23196</vt:lpwstr>
  </property>
</Properties>
</file>