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Anexo IA" sheetId="1" r:id="rId1"/>
    <sheet name="Anexo IB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Joao Paulo Moraes</author>
  </authors>
  <commentList>
    <comment ref="E8" authorId="0">
      <text>
        <r>
          <rPr>
            <b/>
            <sz val="11"/>
            <rFont val="Segoe UI"/>
            <charset val="134"/>
          </rPr>
          <t>ATENÇÃO: incluindo todos os custos diretos e indiretos para execução dos serviços, além dos produtos, Mão de Obra, 
Certificações, Garantia e Responsável técnico, 
despesas administrativas, impostos, deslocamentos e etc.), sob pena de diligenciamento para propostas manifestadamentes inexequíveis.
Em caso de homologação de propostas inexequívies e eventual descumprimento do contrato, esta fato poderá ser um agravante na possível aplicação de penalidade.</t>
        </r>
        <r>
          <rPr>
            <sz val="9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<sst xmlns="http://schemas.openxmlformats.org/spreadsheetml/2006/main" count="149" uniqueCount="146">
  <si>
    <t>PRÓ-REITORIA DE ADMINISTRAÇÃO</t>
  </si>
  <si>
    <t>COORDENAÇÃO DE CONTRATOS</t>
  </si>
  <si>
    <t>ANEXO II-A - Descrição dos itens</t>
  </si>
  <si>
    <t>IDENTIFICAÇÃO E QUANTIFICAÇÃO DAS ÁREAS EXISTENTES</t>
  </si>
  <si>
    <t>LOTE 1</t>
  </si>
  <si>
    <t>Item</t>
  </si>
  <si>
    <t>Descrição</t>
  </si>
  <si>
    <t>Unidade</t>
  </si>
  <si>
    <t>Quantidade Estimada por mês</t>
  </si>
  <si>
    <t>Valor Unitário (R$)</t>
  </si>
  <si>
    <t>Valor Mensal (R$)</t>
  </si>
  <si>
    <t>Quantidade Estimada por ano</t>
  </si>
  <si>
    <t>Valor anual</t>
  </si>
  <si>
    <t>Quantidade Estimada por 48 meses</t>
  </si>
  <si>
    <t>Valor total (R$)</t>
  </si>
  <si>
    <r>
      <t xml:space="preserve">Contratação de empresa especializada na prestação de serviços contínuos de controle preventivo e corretivo de pragas xilófagas, compreendendo o manejo integrado, monitoramento biológico e erradicação de colônias de cupins subterrâneos, cupins de madeira seca e brocas, para o atendimento integral de todas as unidades da Universidade Federal Fluminense (UFF) situadas no Estado do Rio de Janeiro. O serviço deverá ser executado sob demanda, mediante a aplicação de metodologias de barreira química, sistema de iscagem com inibidores de síntese de quitina, injeção pressurizada, pulverização e manejo fitossanitário em áreas verdes, incluindo o fornecimento de todos os insumos, equipamentos, mão de obra e logística de deslocamento. A contratada assume a responsabilidade técnica total pelo resultado (eliminação da colônia), estando ciente de que a apresentação de propostas com valores manifestamente inexequíveis ou o descumprimento dos prazos e padrões de eficácia técnica ensejará a imediata aplicação das sanções administrativas e multas previstas em edital, sem prejuízo da rescisão contratual por inexecução. </t>
    </r>
    <r>
      <rPr>
        <sz val="11"/>
        <color rgb="FFFF0000"/>
        <rFont val="Calibri"/>
        <charset val="134"/>
        <scheme val="minor"/>
      </rPr>
      <t>CATSER 20680</t>
    </r>
  </si>
  <si>
    <t>m2</t>
  </si>
  <si>
    <r>
      <t xml:space="preserve">LOCACAO DE ANDAIME METALICO TIPO FACHADEIRO, PECAS COM APROXIMADAMENTE 1,20 M DE LARGURA E 2,0 M DE ALTURA, INCLUINDO DIAGONAIS EM X, BARRAS DE LIGACAO, SAPATAS E DEMAIS ITENS NECESSARIOS A MONTAGEM </t>
    </r>
    <r>
      <rPr>
        <sz val="11"/>
        <color rgb="FFFF0000"/>
        <rFont val="Calibri"/>
        <charset val="134"/>
        <scheme val="minor"/>
      </rPr>
      <t>CATSER 4057</t>
    </r>
  </si>
  <si>
    <t>m2 x mês</t>
  </si>
  <si>
    <t>VALOR TOTAL</t>
  </si>
  <si>
    <t>ANEXO I-B - IDENTIFICAÇÃO E QUANTIFICAÇÃO DAS ÁREAS EXISTENTES</t>
  </si>
  <si>
    <t>Prédio</t>
  </si>
  <si>
    <t>Endereço</t>
  </si>
  <si>
    <t>Área (M2)</t>
  </si>
  <si>
    <t>Total por Prédio (M2)</t>
  </si>
  <si>
    <t>Interna Comum</t>
  </si>
  <si>
    <t>Externa Comum</t>
  </si>
  <si>
    <t>Prédio Principal: 8 andares</t>
  </si>
  <si>
    <t>Rua Miguel de Frias, 9 - Icaraí - Niterói - RJ</t>
  </si>
  <si>
    <t>. Andares Típicos</t>
  </si>
  <si>
    <t>. Térreo (saguão)</t>
  </si>
  <si>
    <t>. Térreo (DDC/Cinema/Teatro)</t>
  </si>
  <si>
    <t>Fundos:</t>
  </si>
  <si>
    <t>.Odontologia / Perícias / Sames / Restaurante</t>
  </si>
  <si>
    <t>Auditoria Técnica</t>
  </si>
  <si>
    <t>PROAES</t>
  </si>
  <si>
    <t>Procuradoria Geral</t>
  </si>
  <si>
    <t>Anexos:</t>
  </si>
  <si>
    <t>. EDUFF</t>
  </si>
  <si>
    <t>GPCA/AD</t>
  </si>
  <si>
    <t>Escola de Extensão,  e outros</t>
  </si>
  <si>
    <t>Av. Visconde do Rio Branco, s/n.º, Centro, Niterói - RJ</t>
  </si>
  <si>
    <t>Biblioteca Central e DCE</t>
  </si>
  <si>
    <t>Facu. Administração e Ciências Contábeis (antiga matematica)</t>
  </si>
  <si>
    <t>Instituto de Química (02 prédios)</t>
  </si>
  <si>
    <t>Bloco B - Instituto Biomédico (DST)</t>
  </si>
  <si>
    <t>Bloco C - Instituto Biomédico (Prédio de Salas de Aulas)</t>
  </si>
  <si>
    <t>Bloco D - Instituto Biomédico (Anatômico)</t>
  </si>
  <si>
    <t>Bloco E - Instituto Biomédico (Prédio Novo)</t>
  </si>
  <si>
    <t>Dispensário “Mazzine Bueno”</t>
  </si>
  <si>
    <t>Instituto de Biologia (02 prédios)</t>
  </si>
  <si>
    <t>Núcleo de Animais de Laboratório - NAL</t>
  </si>
  <si>
    <t>LANTE</t>
  </si>
  <si>
    <t>Prédio Salas de Aulas Biologia (Antigo Inst. Física)</t>
  </si>
  <si>
    <t>Faculdades de Nutrição e Administração (Prédio 30)</t>
  </si>
  <si>
    <t>Faculdade de Odontologia</t>
  </si>
  <si>
    <t xml:space="preserve">Herbário </t>
  </si>
  <si>
    <t>Oficina de Refrigeração</t>
  </si>
  <si>
    <t>Bloco A - UFASA</t>
  </si>
  <si>
    <t>Rua Prof. Marcos Waldemar de Freitas Reis, s/n.º, São Domingos, Niterói - RJ</t>
  </si>
  <si>
    <t>Bloco B - Instituto de Letras</t>
  </si>
  <si>
    <t>Bloco C - Instituto de Letras</t>
  </si>
  <si>
    <t>Bloco D - Faculdade de Educação</t>
  </si>
  <si>
    <t>Bloco E - Esc. de Serviço Social</t>
  </si>
  <si>
    <t>Bloco F - Faculdade de Economia</t>
  </si>
  <si>
    <t>Bloco G - Instituto de Matemática</t>
  </si>
  <si>
    <t>Bloco H - Instituto de Matemática</t>
  </si>
  <si>
    <t>Bloco J - Instituto de Artes e Comunicação Social</t>
  </si>
  <si>
    <t>Bloco M - Instituto de Biologia</t>
  </si>
  <si>
    <t>Bloco N - Instituto de Ciências Humanas e Filosofia</t>
  </si>
  <si>
    <t>Bloco O - Instituto de Ciências Humanas e Filosofia</t>
  </si>
  <si>
    <t>Bloco P - Instituto de Ciências Humanas e Filosofia</t>
  </si>
  <si>
    <t>Módulo de Vivência</t>
  </si>
  <si>
    <t>Instituto de Educação Física</t>
  </si>
  <si>
    <t>Creche</t>
  </si>
  <si>
    <t>Moradia Estudantil (Área Comum)</t>
  </si>
  <si>
    <t>Biblioteca Central do Gragoatá</t>
  </si>
  <si>
    <t>Bloco O - Instituto de Geociências</t>
  </si>
  <si>
    <t>Rua Passos da Pátria, n.º 156, São Domingos, Niterói - RJ</t>
  </si>
  <si>
    <t>Bloco P - Instituto de Geociências</t>
  </si>
  <si>
    <t>Casarão  Fac Arquitetura</t>
  </si>
  <si>
    <t>Chalé Fac. Arquitetura</t>
  </si>
  <si>
    <t>Galpão Fac Arquitetura</t>
  </si>
  <si>
    <t>Escola de Engenharia Bl. D e E</t>
  </si>
  <si>
    <t>Biblioteca de Engenharia e Computação</t>
  </si>
  <si>
    <t>Bloco H - UFASA</t>
  </si>
  <si>
    <t>Add Labs</t>
  </si>
  <si>
    <t>Inst. Computação</t>
  </si>
  <si>
    <t>Inst. Computação 2</t>
  </si>
  <si>
    <t>NAB</t>
  </si>
  <si>
    <t>Instituto de Física - Torres 1 e 2</t>
  </si>
  <si>
    <t>Horto/Viveiro/Compostagem</t>
  </si>
  <si>
    <t>Instituto de Arte e Comunicação Social – IACS</t>
  </si>
  <si>
    <t>Rua Prof. Lara Vilela, 126, São Domingos, Niterói - RJ</t>
  </si>
  <si>
    <t>Faculdade de Direito</t>
  </si>
  <si>
    <t>Rua Presidente Pedreira,62, Ingá, Niterói - RJ</t>
  </si>
  <si>
    <t>Faculdade de Direito II</t>
  </si>
  <si>
    <t>Rua Tiradentes, 17, Ingá, Niterói - RJ</t>
  </si>
  <si>
    <t>Coordenação de Arquivos</t>
  </si>
  <si>
    <t>Av. Bento Maria da Costa, 115 A, Jurujuba, Niterói - RJ</t>
  </si>
  <si>
    <t>Faculdade de Farmácia - Laboratório Universitário Rodolpho Albino - LURA</t>
  </si>
  <si>
    <t>Rua Mário Viana, 523, Santa Rosa, Niterói - RJ</t>
  </si>
  <si>
    <t>Faculdade de Veterinária e HUVET</t>
  </si>
  <si>
    <t>Rua Vital Brazil Filho, 64, Vital Brazil, Niteroi - RJ</t>
  </si>
  <si>
    <t>Bloco A - Instituto Biomédico (Prédio Velho)</t>
  </si>
  <si>
    <t>Rua Prof. Hernani Pires de Mello, 101, Centro, Niterói - RJ</t>
  </si>
  <si>
    <t>COLUNI</t>
  </si>
  <si>
    <t>Rua Alexandre Moura, 8, São Domingos, Niterói - RJ</t>
  </si>
  <si>
    <t>Mequinho Espaço UFF / Almoxarifado Central / Transporte</t>
  </si>
  <si>
    <t>Av.  Jansem de Mello, 174/Fundos, Centro, Niterói - RJ</t>
  </si>
  <si>
    <t>Faculdade de Enfermagem</t>
  </si>
  <si>
    <t>Rua Dr. Celestino,78, Centro, Niterói - RJ</t>
  </si>
  <si>
    <t>NEPHU</t>
  </si>
  <si>
    <t>Almirante Teffé, 637, Centro, Niterói - RJ</t>
  </si>
  <si>
    <t>Farmácia Universitária</t>
  </si>
  <si>
    <t>Rua Marquês do Paraná, 282, Centro, Niterói - RJ</t>
  </si>
  <si>
    <t>Centro Regional Integrado de Atendimento ao Adolescente - CRIAA</t>
  </si>
  <si>
    <t>Rua General Castrioto, 588, Barreto, Niterói - RJ</t>
  </si>
  <si>
    <t>Faculdade de Medicina</t>
  </si>
  <si>
    <t>R. Des. Athayde Parreiras, 100, Fátima, Niterói</t>
  </si>
  <si>
    <t>Instituto de Saúde da Comunidade</t>
  </si>
  <si>
    <t>Rua Marquês de Paraná, 303, Centro, Niterói - RJ</t>
  </si>
  <si>
    <t>Escola de Engenharia Industrial e Metalúrgica de Volta Redondas</t>
  </si>
  <si>
    <t>Av. dos Trabalhadores, 420, Vila Santa Cecília, Volta Redonda - RJ</t>
  </si>
  <si>
    <t>Campus Aterrado (03 Prédios)</t>
  </si>
  <si>
    <t>Rua Desembargador Ellys Hermidyo Figueira, 783, Aterrado, Volta Redonda - RJ</t>
  </si>
  <si>
    <t>Instituto de Educação de Angra dos Reis</t>
  </si>
  <si>
    <t>Av. dos Trabalhadores, 179, Jacuecanga - Angra dos Reis - RJ</t>
  </si>
  <si>
    <t>Moradia Estudantil - Angra dos Reis</t>
  </si>
  <si>
    <t>Av. Vereador Benedito Adelino, 55, Retiro, Angra dos Reis - RJ</t>
  </si>
  <si>
    <t>Escola de Engenharia de Petrópolis</t>
  </si>
  <si>
    <t>Rua Domingos Silvério, sn. Quitandinha, Petrópolis - RJ</t>
  </si>
  <si>
    <t>Instituto de Saúde de Nova Friburgo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</si>
  <si>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</si>
  <si>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</si>
  <si>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</si>
  <si>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Pólo Univ. de Rio das Ostras/RJ (ICT, IHS, SPA, Moradia Estudantil)</t>
  </si>
  <si>
    <t>Rua Recife. Quadra 07, Jardim Bela Vista, Rio das Ostras - RJ</t>
  </si>
  <si>
    <t>Instituto de Ciências da Sociedade</t>
  </si>
  <si>
    <t>Av. Aluízio da Silva Gomes, 50, Granja dos Cavaleiros, Macaé - RJ</t>
  </si>
  <si>
    <t>Núcleo Experimental de Iguaba</t>
  </si>
  <si>
    <t>Rod. Amaral Peixoto, Km 100 - Iguaba Grande - RJ</t>
  </si>
  <si>
    <t>Instituto de Ciências da Sociedade e Desenvolvimento Regional (incluindo SPA)</t>
  </si>
  <si>
    <t>Rua José do Patrocínio, 71, Centro, Campos dos Goytacazes - RJ</t>
  </si>
  <si>
    <t>Instituto de Ciências da Sociedade e Desenvolvimento Regional (Prédios Novos)</t>
  </si>
  <si>
    <t>Av. XV de Novembro, 415, Centro, Campos dos Goytacazes - RJ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</si>
</sst>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* #,##0_-;\-* #,##0_-;_-* &quot;-&quot;??_-;_-@_-"/>
    <numFmt numFmtId="181" formatCode="&quot;R$&quot;\ #,##0.00"/>
  </numFmts>
  <fonts count="34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rgb="FFFF0000"/>
      <name val="Verdana"/>
      <charset val="134"/>
    </font>
    <font>
      <b/>
      <sz val="11"/>
      <name val="Verdana"/>
      <charset val="134"/>
    </font>
    <font>
      <b/>
      <sz val="10"/>
      <name val="Verdana"/>
      <charset val="134"/>
    </font>
    <font>
      <sz val="10"/>
      <name val="Verdana"/>
      <charset val="134"/>
    </font>
    <font>
      <b/>
      <sz val="10"/>
      <name val="Arial"/>
      <charset val="134"/>
    </font>
    <font>
      <b/>
      <sz val="11"/>
      <name val="Calibri"/>
      <charset val="134"/>
      <scheme val="minor"/>
    </font>
    <font>
      <sz val="1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11"/>
      <color rgb="FFFF0000"/>
      <name val="Calibri"/>
      <charset val="134"/>
      <scheme val="minor"/>
    </font>
    <font>
      <b/>
      <sz val="11"/>
      <name val="Segoe UI"/>
      <charset val="134"/>
    </font>
    <font>
      <sz val="9"/>
      <name val="Segoe UI"/>
      <charset val="1"/>
    </font>
  </fonts>
  <fills count="36">
    <fill>
      <patternFill patternType="none"/>
    </fill>
    <fill>
      <patternFill patternType="gray125"/>
    </fill>
    <fill>
      <patternFill patternType="solid">
        <fgColor theme="4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2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31" applyNumberFormat="0" applyAlignment="0" applyProtection="0">
      <alignment vertical="center"/>
    </xf>
    <xf numFmtId="0" fontId="20" fillId="7" borderId="32" applyNumberFormat="0" applyAlignment="0" applyProtection="0">
      <alignment vertical="center"/>
    </xf>
    <xf numFmtId="0" fontId="21" fillId="7" borderId="31" applyNumberFormat="0" applyAlignment="0" applyProtection="0">
      <alignment vertical="center"/>
    </xf>
    <xf numFmtId="0" fontId="22" fillId="8" borderId="33" applyNumberFormat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0" borderId="0"/>
  </cellStyleXfs>
  <cellXfs count="94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top" wrapText="1"/>
    </xf>
    <xf numFmtId="0" fontId="5" fillId="0" borderId="10" xfId="0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right" vertical="center" wrapText="1"/>
    </xf>
    <xf numFmtId="176" fontId="5" fillId="0" borderId="11" xfId="0" applyNumberFormat="1" applyFont="1" applyBorder="1" applyAlignment="1">
      <alignment horizontal="right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top" wrapText="1"/>
    </xf>
    <xf numFmtId="0" fontId="5" fillId="0" borderId="14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right" vertical="center" wrapText="1"/>
    </xf>
    <xf numFmtId="176" fontId="5" fillId="0" borderId="15" xfId="0" applyNumberFormat="1" applyFont="1" applyBorder="1" applyAlignment="1">
      <alignment horizontal="right" vertical="center"/>
    </xf>
    <xf numFmtId="0" fontId="5" fillId="0" borderId="13" xfId="0" applyFont="1" applyBorder="1" applyAlignment="1">
      <alignment vertical="top" wrapText="1"/>
    </xf>
    <xf numFmtId="0" fontId="5" fillId="0" borderId="13" xfId="0" applyFont="1" applyBorder="1" applyAlignment="1">
      <alignment vertical="center" wrapText="1"/>
    </xf>
    <xf numFmtId="0" fontId="5" fillId="3" borderId="9" xfId="0" applyFont="1" applyFill="1" applyBorder="1" applyAlignment="1">
      <alignment horizontal="justify" wrapText="1"/>
    </xf>
    <xf numFmtId="0" fontId="5" fillId="3" borderId="9" xfId="0" applyFont="1" applyFill="1" applyBorder="1" applyAlignment="1">
      <alignment horizontal="center" vertical="center" wrapText="1"/>
    </xf>
    <xf numFmtId="176" fontId="5" fillId="3" borderId="9" xfId="0" applyNumberFormat="1" applyFont="1" applyFill="1" applyBorder="1" applyAlignment="1">
      <alignment horizontal="right" vertical="center" wrapText="1"/>
    </xf>
    <xf numFmtId="176" fontId="5" fillId="3" borderId="11" xfId="0" applyNumberFormat="1" applyFont="1" applyFill="1" applyBorder="1" applyAlignment="1">
      <alignment horizontal="right" vertical="center"/>
    </xf>
    <xf numFmtId="0" fontId="5" fillId="3" borderId="13" xfId="0" applyFont="1" applyFill="1" applyBorder="1" applyAlignment="1">
      <alignment horizontal="justify" vertical="center" wrapText="1"/>
    </xf>
    <xf numFmtId="0" fontId="5" fillId="3" borderId="13" xfId="0" applyFont="1" applyFill="1" applyBorder="1" applyAlignment="1">
      <alignment horizontal="center" vertical="center" wrapText="1"/>
    </xf>
    <xf numFmtId="176" fontId="5" fillId="3" borderId="13" xfId="0" applyNumberFormat="1" applyFont="1" applyFill="1" applyBorder="1" applyAlignment="1">
      <alignment horizontal="right" vertical="center" wrapText="1"/>
    </xf>
    <xf numFmtId="176" fontId="5" fillId="3" borderId="15" xfId="0" applyNumberFormat="1" applyFont="1" applyFill="1" applyBorder="1" applyAlignment="1">
      <alignment horizontal="right" vertical="center"/>
    </xf>
    <xf numFmtId="0" fontId="5" fillId="3" borderId="13" xfId="0" applyFont="1" applyFill="1" applyBorder="1" applyAlignment="1">
      <alignment horizontal="justify" wrapText="1"/>
    </xf>
    <xf numFmtId="0" fontId="5" fillId="0" borderId="13" xfId="0" applyFont="1" applyBorder="1" applyAlignment="1">
      <alignment horizontal="justify" wrapText="1"/>
    </xf>
    <xf numFmtId="176" fontId="0" fillId="0" borderId="13" xfId="0" applyNumberFormat="1" applyBorder="1" applyAlignment="1">
      <alignment horizontal="right"/>
    </xf>
    <xf numFmtId="176" fontId="0" fillId="0" borderId="15" xfId="0" applyNumberFormat="1" applyBorder="1" applyAlignment="1">
      <alignment horizontal="right" vertical="center"/>
    </xf>
    <xf numFmtId="0" fontId="5" fillId="0" borderId="16" xfId="0" applyFont="1" applyBorder="1" applyAlignment="1">
      <alignment horizontal="justify" wrapText="1"/>
    </xf>
    <xf numFmtId="0" fontId="5" fillId="3" borderId="16" xfId="0" applyFont="1" applyFill="1" applyBorder="1" applyAlignment="1">
      <alignment horizontal="center" vertical="center" wrapText="1"/>
    </xf>
    <xf numFmtId="176" fontId="0" fillId="0" borderId="17" xfId="0" applyNumberFormat="1" applyBorder="1" applyAlignment="1">
      <alignment horizontal="right"/>
    </xf>
    <xf numFmtId="176" fontId="5" fillId="0" borderId="17" xfId="0" applyNumberFormat="1" applyFont="1" applyBorder="1" applyAlignment="1">
      <alignment horizontal="right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center" vertical="center" wrapText="1"/>
    </xf>
    <xf numFmtId="176" fontId="5" fillId="0" borderId="18" xfId="0" applyNumberFormat="1" applyFont="1" applyBorder="1" applyAlignment="1">
      <alignment horizontal="right" vertical="center"/>
    </xf>
    <xf numFmtId="176" fontId="5" fillId="0" borderId="9" xfId="0" applyNumberFormat="1" applyFont="1" applyBorder="1" applyAlignment="1">
      <alignment horizontal="right" vertical="top" wrapText="1"/>
    </xf>
    <xf numFmtId="176" fontId="5" fillId="0" borderId="13" xfId="0" applyNumberFormat="1" applyFont="1" applyBorder="1" applyAlignment="1">
      <alignment horizontal="right" vertical="top" wrapText="1"/>
    </xf>
    <xf numFmtId="176" fontId="5" fillId="0" borderId="16" xfId="0" applyNumberFormat="1" applyFont="1" applyBorder="1" applyAlignment="1">
      <alignment horizontal="center" vertical="center" wrapText="1"/>
    </xf>
    <xf numFmtId="176" fontId="5" fillId="0" borderId="19" xfId="0" applyNumberFormat="1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 wrapText="1"/>
    </xf>
    <xf numFmtId="176" fontId="5" fillId="0" borderId="20" xfId="0" applyNumberFormat="1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 wrapText="1"/>
    </xf>
    <xf numFmtId="176" fontId="5" fillId="0" borderId="22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vertical="top" wrapText="1"/>
    </xf>
    <xf numFmtId="176" fontId="5" fillId="0" borderId="17" xfId="0" applyNumberFormat="1" applyFont="1" applyBorder="1" applyAlignment="1">
      <alignment horizontal="right" vertical="top" wrapText="1"/>
    </xf>
    <xf numFmtId="0" fontId="5" fillId="3" borderId="9" xfId="0" applyFont="1" applyFill="1" applyBorder="1" applyAlignment="1">
      <alignment vertical="center" wrapText="1"/>
    </xf>
    <xf numFmtId="0" fontId="5" fillId="3" borderId="13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>
      <alignment vertical="center" wrapText="1"/>
    </xf>
    <xf numFmtId="176" fontId="5" fillId="3" borderId="17" xfId="0" applyNumberFormat="1" applyFont="1" applyFill="1" applyBorder="1" applyAlignment="1">
      <alignment horizontal="right" vertical="center" wrapText="1"/>
    </xf>
    <xf numFmtId="176" fontId="5" fillId="3" borderId="18" xfId="0" applyNumberFormat="1" applyFont="1" applyFill="1" applyBorder="1" applyAlignment="1">
      <alignment horizontal="right" vertical="center"/>
    </xf>
    <xf numFmtId="0" fontId="5" fillId="3" borderId="9" xfId="0" applyFont="1" applyFill="1" applyBorder="1" applyAlignment="1">
      <alignment horizontal="justify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5" fillId="3" borderId="17" xfId="0" applyFont="1" applyFill="1" applyBorder="1" applyAlignment="1">
      <alignment horizontal="justify" vertical="center" wrapText="1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176" fontId="6" fillId="0" borderId="26" xfId="0" applyNumberFormat="1" applyFont="1" applyBorder="1" applyAlignment="1">
      <alignment horizontal="right" vertical="center"/>
    </xf>
    <xf numFmtId="176" fontId="6" fillId="0" borderId="27" xfId="0" applyNumberFormat="1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80" fontId="8" fillId="0" borderId="4" xfId="0" applyNumberFormat="1" applyFont="1" applyBorder="1" applyAlignment="1">
      <alignment horizontal="center" vertical="center"/>
    </xf>
    <xf numFmtId="177" fontId="8" fillId="0" borderId="4" xfId="0" applyNumberFormat="1" applyFont="1" applyBorder="1" applyAlignment="1">
      <alignment vertical="center"/>
    </xf>
    <xf numFmtId="180" fontId="0" fillId="0" borderId="4" xfId="0" applyNumberFormat="1" applyBorder="1" applyAlignment="1">
      <alignment horizontal="center" vertical="center"/>
    </xf>
    <xf numFmtId="177" fontId="8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wrapText="1"/>
    </xf>
    <xf numFmtId="181" fontId="0" fillId="0" borderId="4" xfId="0" applyNumberFormat="1" applyBorder="1" applyAlignment="1">
      <alignment horizontal="center" vertical="center"/>
    </xf>
    <xf numFmtId="0" fontId="9" fillId="4" borderId="4" xfId="0" applyFont="1" applyFill="1" applyBorder="1" applyAlignment="1">
      <alignment horizontal="center"/>
    </xf>
    <xf numFmtId="0" fontId="9" fillId="4" borderId="4" xfId="0" applyFont="1" applyFill="1" applyBorder="1"/>
    <xf numFmtId="1" fontId="9" fillId="4" borderId="4" xfId="0" applyNumberFormat="1" applyFont="1" applyFill="1" applyBorder="1"/>
    <xf numFmtId="181" fontId="9" fillId="4" borderId="4" xfId="0" applyNumberFormat="1" applyFont="1" applyFill="1" applyBorder="1"/>
    <xf numFmtId="1" fontId="0" fillId="0" borderId="4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70" zoomScaleNormal="70" topLeftCell="A8" workbookViewId="0">
      <selection activeCell="B12" sqref="B12"/>
    </sheetView>
  </sheetViews>
  <sheetFormatPr defaultColWidth="9" defaultRowHeight="15"/>
  <cols>
    <col min="1" max="1" width="6.28571428571429" customWidth="1"/>
    <col min="2" max="2" width="71.1428571428571" customWidth="1"/>
    <col min="3" max="3" width="13.5714285714286" customWidth="1"/>
    <col min="4" max="4" width="14.5714285714286" customWidth="1"/>
    <col min="5" max="5" width="11.7142857142857" customWidth="1"/>
    <col min="6" max="6" width="19.1428571428571" customWidth="1"/>
    <col min="7" max="7" width="14.4285714285714" customWidth="1"/>
    <col min="8" max="8" width="18.2857142857143" customWidth="1"/>
    <col min="9" max="9" width="19.1428571428571" customWidth="1"/>
    <col min="10" max="10" width="22" customWidth="1"/>
  </cols>
  <sheetData>
    <row r="1" ht="14.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pans="1:10">
      <c r="A4" s="6" t="s">
        <v>3</v>
      </c>
      <c r="B4" s="7"/>
      <c r="C4" s="7"/>
      <c r="D4" s="7"/>
      <c r="E4" s="7"/>
      <c r="F4" s="7"/>
      <c r="G4" s="7"/>
      <c r="H4" s="7"/>
      <c r="I4" s="7"/>
      <c r="J4" s="7"/>
    </row>
    <row r="5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spans="1:10">
      <c r="A6" s="7" t="s">
        <v>4</v>
      </c>
      <c r="B6" s="7"/>
      <c r="C6" s="7"/>
      <c r="D6" s="7"/>
      <c r="E6" s="7"/>
      <c r="F6" s="7"/>
      <c r="G6" s="7"/>
      <c r="H6" s="7"/>
      <c r="I6" s="7"/>
      <c r="J6" s="7"/>
    </row>
    <row r="7" ht="18.75" spans="1:3">
      <c r="A7" s="9"/>
      <c r="B7" s="9"/>
      <c r="C7" s="9"/>
    </row>
    <row r="8" ht="64.5" customHeight="1" spans="1:10">
      <c r="A8" s="78" t="s">
        <v>5</v>
      </c>
      <c r="B8" s="78" t="s">
        <v>6</v>
      </c>
      <c r="C8" s="78" t="s">
        <v>7</v>
      </c>
      <c r="D8" s="78" t="s">
        <v>8</v>
      </c>
      <c r="E8" s="78" t="s">
        <v>9</v>
      </c>
      <c r="F8" s="78" t="s">
        <v>10</v>
      </c>
      <c r="G8" s="78" t="s">
        <v>11</v>
      </c>
      <c r="H8" s="78" t="s">
        <v>12</v>
      </c>
      <c r="I8" s="78" t="s">
        <v>13</v>
      </c>
      <c r="J8" s="78" t="s">
        <v>14</v>
      </c>
    </row>
    <row r="9" ht="277.5" customHeight="1" spans="1:10">
      <c r="A9" s="79">
        <v>1</v>
      </c>
      <c r="B9" s="80" t="s">
        <v>15</v>
      </c>
      <c r="C9" s="79" t="s">
        <v>16</v>
      </c>
      <c r="D9" s="81">
        <v>63325</v>
      </c>
      <c r="E9" s="82">
        <v>0.68</v>
      </c>
      <c r="F9" s="82">
        <f>E9*D9</f>
        <v>43061</v>
      </c>
      <c r="G9" s="83">
        <v>759895</v>
      </c>
      <c r="H9" s="84">
        <f>G9*E9</f>
        <v>516728.6</v>
      </c>
      <c r="I9" s="92">
        <f>4*G9</f>
        <v>3039580</v>
      </c>
      <c r="J9" s="93">
        <f>4*H9</f>
        <v>2066914.4</v>
      </c>
    </row>
    <row r="10" ht="60" spans="1:10">
      <c r="A10" s="85">
        <v>2</v>
      </c>
      <c r="B10" s="86" t="s">
        <v>17</v>
      </c>
      <c r="C10" s="85" t="s">
        <v>18</v>
      </c>
      <c r="D10" s="85">
        <v>30</v>
      </c>
      <c r="E10" s="87">
        <v>24</v>
      </c>
      <c r="F10" s="87">
        <f>E10*D10</f>
        <v>720</v>
      </c>
      <c r="G10" s="85">
        <f>D10*12</f>
        <v>360</v>
      </c>
      <c r="H10" s="87">
        <f>G10*E10</f>
        <v>8640</v>
      </c>
      <c r="I10" s="85">
        <f>D10*48</f>
        <v>1440</v>
      </c>
      <c r="J10" s="87">
        <f>H10*4</f>
        <v>34560</v>
      </c>
    </row>
    <row r="11" spans="1:10">
      <c r="A11" s="88" t="s">
        <v>19</v>
      </c>
      <c r="B11" s="88"/>
      <c r="C11" s="89"/>
      <c r="D11" s="90">
        <f>D10+D9</f>
        <v>63355</v>
      </c>
      <c r="E11" s="89"/>
      <c r="F11" s="91">
        <f>F10+F9</f>
        <v>43781</v>
      </c>
      <c r="G11" s="89"/>
      <c r="H11" s="91">
        <f>H10+H9</f>
        <v>525368.6</v>
      </c>
      <c r="I11" s="89"/>
      <c r="J11" s="91">
        <f>J10+J9</f>
        <v>2101474.4</v>
      </c>
    </row>
  </sheetData>
  <mergeCells count="6">
    <mergeCell ref="A1:J1"/>
    <mergeCell ref="A2:J2"/>
    <mergeCell ref="A3:J3"/>
    <mergeCell ref="A4:J4"/>
    <mergeCell ref="A6:J6"/>
    <mergeCell ref="A11:B11"/>
  </mergeCells>
  <pageMargins left="0.511811023622047" right="0.511811023622047" top="0.866141732283464" bottom="0.78740157480315" header="0.31496062992126" footer="0.31496062992126"/>
  <pageSetup paperSize="9" scale="64" orientation="landscape"/>
  <headerFooter>
    <oddHeader>&amp;L&amp;G&amp;CProcesso 23069.150046/2026-27
PE 900XX/2026
&amp;R&amp;G</oddHeader>
    <oddFooter>&amp;R&amp;P/&amp;N</oddFooter>
  </headerFooter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zoomScale="70" zoomScaleNormal="70" topLeftCell="A94" workbookViewId="0">
      <selection activeCell="B10" sqref="B10"/>
    </sheetView>
  </sheetViews>
  <sheetFormatPr defaultColWidth="9" defaultRowHeight="15" outlineLevelCol="6"/>
  <cols>
    <col min="1" max="1" width="6.28571428571429" customWidth="1"/>
    <col min="2" max="2" width="39.1428571428571" customWidth="1"/>
    <col min="3" max="3" width="11.5714285714286" customWidth="1"/>
    <col min="4" max="4" width="14.5714285714286" customWidth="1"/>
    <col min="5" max="5" width="14.4285714285714" customWidth="1"/>
    <col min="6" max="6" width="18.2857142857143" customWidth="1"/>
  </cols>
  <sheetData>
    <row r="1" ht="14.45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/>
      <c r="C2" s="2"/>
      <c r="D2" s="2"/>
      <c r="E2" s="2"/>
      <c r="F2" s="2"/>
    </row>
    <row r="3" spans="1:7">
      <c r="A3" s="3" t="s">
        <v>20</v>
      </c>
      <c r="B3" s="4"/>
      <c r="C3" s="4"/>
      <c r="D3" s="4"/>
      <c r="E3" s="4"/>
      <c r="F3" s="4"/>
      <c r="G3" s="5"/>
    </row>
    <row r="4" spans="1:7">
      <c r="A4" s="6"/>
      <c r="B4" s="7"/>
      <c r="C4" s="7"/>
      <c r="D4" s="7"/>
      <c r="E4" s="7"/>
      <c r="F4" s="7"/>
      <c r="G4" s="8"/>
    </row>
    <row r="5" ht="19.5" spans="1:3">
      <c r="A5" s="9"/>
      <c r="B5" s="9"/>
      <c r="C5" s="9"/>
    </row>
    <row r="6" spans="1:6">
      <c r="A6" s="10" t="s">
        <v>5</v>
      </c>
      <c r="B6" s="10" t="s">
        <v>21</v>
      </c>
      <c r="C6" s="10" t="s">
        <v>22</v>
      </c>
      <c r="D6" s="10" t="s">
        <v>23</v>
      </c>
      <c r="E6" s="10"/>
      <c r="F6" s="11" t="s">
        <v>24</v>
      </c>
    </row>
    <row r="7" spans="1:6">
      <c r="A7" s="12"/>
      <c r="B7" s="12"/>
      <c r="C7" s="12"/>
      <c r="D7" s="12"/>
      <c r="E7" s="12"/>
      <c r="F7" s="13"/>
    </row>
    <row r="8" ht="26.25" spans="1:6">
      <c r="A8" s="14"/>
      <c r="B8" s="14"/>
      <c r="C8" s="14"/>
      <c r="D8" s="14" t="s">
        <v>25</v>
      </c>
      <c r="E8" s="14" t="s">
        <v>26</v>
      </c>
      <c r="F8" s="15"/>
    </row>
    <row r="9" spans="1:6">
      <c r="A9" s="16">
        <v>1</v>
      </c>
      <c r="B9" s="17" t="s">
        <v>27</v>
      </c>
      <c r="C9" s="18" t="s">
        <v>28</v>
      </c>
      <c r="D9" s="19">
        <f>13810</f>
        <v>13810</v>
      </c>
      <c r="E9" s="19">
        <v>866.2</v>
      </c>
      <c r="F9" s="20">
        <f>SUM(D9:E20)</f>
        <v>14676.2</v>
      </c>
    </row>
    <row r="10" spans="1:6">
      <c r="A10" s="21"/>
      <c r="B10" s="22" t="s">
        <v>29</v>
      </c>
      <c r="C10" s="23"/>
      <c r="D10" s="24"/>
      <c r="E10" s="24"/>
      <c r="F10" s="25"/>
    </row>
    <row r="11" spans="1:6">
      <c r="A11" s="21"/>
      <c r="B11" s="26" t="s">
        <v>30</v>
      </c>
      <c r="C11" s="23"/>
      <c r="D11" s="24"/>
      <c r="E11" s="24"/>
      <c r="F11" s="25"/>
    </row>
    <row r="12" spans="1:6">
      <c r="A12" s="21"/>
      <c r="B12" s="26" t="s">
        <v>31</v>
      </c>
      <c r="C12" s="23"/>
      <c r="D12" s="24"/>
      <c r="E12" s="24"/>
      <c r="F12" s="25"/>
    </row>
    <row r="13" spans="1:6">
      <c r="A13" s="21"/>
      <c r="B13" s="22" t="s">
        <v>32</v>
      </c>
      <c r="C13" s="23"/>
      <c r="D13" s="24"/>
      <c r="E13" s="24"/>
      <c r="F13" s="25"/>
    </row>
    <row r="14" ht="25.5" spans="1:6">
      <c r="A14" s="21"/>
      <c r="B14" s="27" t="s">
        <v>33</v>
      </c>
      <c r="C14" s="23"/>
      <c r="D14" s="24"/>
      <c r="E14" s="24"/>
      <c r="F14" s="25"/>
    </row>
    <row r="15" spans="1:6">
      <c r="A15" s="21"/>
      <c r="B15" s="27" t="s">
        <v>34</v>
      </c>
      <c r="C15" s="23"/>
      <c r="D15" s="24"/>
      <c r="E15" s="24"/>
      <c r="F15" s="25"/>
    </row>
    <row r="16" spans="1:6">
      <c r="A16" s="21"/>
      <c r="B16" s="22" t="s">
        <v>35</v>
      </c>
      <c r="C16" s="23"/>
      <c r="D16" s="24"/>
      <c r="E16" s="24"/>
      <c r="F16" s="25"/>
    </row>
    <row r="17" spans="1:6">
      <c r="A17" s="21"/>
      <c r="B17" s="22" t="s">
        <v>36</v>
      </c>
      <c r="C17" s="23"/>
      <c r="D17" s="24"/>
      <c r="E17" s="24"/>
      <c r="F17" s="25"/>
    </row>
    <row r="18" spans="1:6">
      <c r="A18" s="21"/>
      <c r="B18" s="22" t="s">
        <v>37</v>
      </c>
      <c r="C18" s="23"/>
      <c r="D18" s="24"/>
      <c r="E18" s="24"/>
      <c r="F18" s="25"/>
    </row>
    <row r="19" spans="1:6">
      <c r="A19" s="21"/>
      <c r="B19" s="22" t="s">
        <v>38</v>
      </c>
      <c r="C19" s="23"/>
      <c r="D19" s="24"/>
      <c r="E19" s="24"/>
      <c r="F19" s="25"/>
    </row>
    <row r="20" ht="15.75" spans="1:6">
      <c r="A20" s="21"/>
      <c r="B20" s="26" t="s">
        <v>39</v>
      </c>
      <c r="C20" s="23"/>
      <c r="D20" s="24"/>
      <c r="E20" s="24"/>
      <c r="F20" s="25"/>
    </row>
    <row r="21" spans="1:6">
      <c r="A21" s="16">
        <v>2</v>
      </c>
      <c r="B21" s="28" t="s">
        <v>40</v>
      </c>
      <c r="C21" s="29" t="s">
        <v>41</v>
      </c>
      <c r="D21" s="30">
        <v>741.5</v>
      </c>
      <c r="E21" s="19">
        <v>513.34</v>
      </c>
      <c r="F21" s="31">
        <f t="shared" ref="F21:F58" si="0">SUM(D21:E21)</f>
        <v>1254.84</v>
      </c>
    </row>
    <row r="22" spans="1:6">
      <c r="A22" s="21">
        <f>A21+1</f>
        <v>3</v>
      </c>
      <c r="B22" s="32" t="s">
        <v>42</v>
      </c>
      <c r="C22" s="33"/>
      <c r="D22" s="34">
        <v>3747.6</v>
      </c>
      <c r="E22" s="24">
        <v>2594.46</v>
      </c>
      <c r="F22" s="35">
        <f t="shared" si="0"/>
        <v>6342.06</v>
      </c>
    </row>
    <row r="23" ht="25.5" spans="1:6">
      <c r="A23" s="21">
        <f t="shared" ref="A23:A85" si="1">A22+1</f>
        <v>4</v>
      </c>
      <c r="B23" s="32" t="s">
        <v>43</v>
      </c>
      <c r="C23" s="33"/>
      <c r="D23" s="34">
        <v>6078</v>
      </c>
      <c r="E23" s="24">
        <v>4207.8</v>
      </c>
      <c r="F23" s="35">
        <f t="shared" si="0"/>
        <v>10285.8</v>
      </c>
    </row>
    <row r="24" spans="1:6">
      <c r="A24" s="21">
        <f t="shared" si="1"/>
        <v>5</v>
      </c>
      <c r="B24" s="36" t="s">
        <v>44</v>
      </c>
      <c r="C24" s="33"/>
      <c r="D24" s="34">
        <v>4513</v>
      </c>
      <c r="E24" s="24">
        <v>3124.35</v>
      </c>
      <c r="F24" s="35">
        <f t="shared" si="0"/>
        <v>7637.35</v>
      </c>
    </row>
    <row r="25" spans="1:6">
      <c r="A25" s="21">
        <f t="shared" si="1"/>
        <v>6</v>
      </c>
      <c r="B25" s="32" t="s">
        <v>45</v>
      </c>
      <c r="C25" s="33"/>
      <c r="D25" s="34">
        <v>669.8</v>
      </c>
      <c r="E25" s="24">
        <v>463.7</v>
      </c>
      <c r="F25" s="35">
        <f t="shared" si="0"/>
        <v>1133.5</v>
      </c>
    </row>
    <row r="26" ht="25.5" spans="1:6">
      <c r="A26" s="21">
        <f t="shared" si="1"/>
        <v>7</v>
      </c>
      <c r="B26" s="32" t="s">
        <v>46</v>
      </c>
      <c r="C26" s="33"/>
      <c r="D26" s="24">
        <v>491.23</v>
      </c>
      <c r="E26" s="24">
        <v>340.08</v>
      </c>
      <c r="F26" s="35">
        <f t="shared" si="0"/>
        <v>831.31</v>
      </c>
    </row>
    <row r="27" ht="25.5" spans="1:6">
      <c r="A27" s="21">
        <f t="shared" si="1"/>
        <v>8</v>
      </c>
      <c r="B27" s="32" t="s">
        <v>47</v>
      </c>
      <c r="C27" s="33"/>
      <c r="D27" s="34">
        <v>2921.7</v>
      </c>
      <c r="E27" s="24">
        <v>2022.69</v>
      </c>
      <c r="F27" s="35">
        <f t="shared" si="0"/>
        <v>4944.39</v>
      </c>
    </row>
    <row r="28" ht="25.5" spans="1:6">
      <c r="A28" s="21">
        <f t="shared" si="1"/>
        <v>9</v>
      </c>
      <c r="B28" s="36" t="s">
        <v>48</v>
      </c>
      <c r="C28" s="33"/>
      <c r="D28" s="34">
        <v>5337.5</v>
      </c>
      <c r="E28" s="24">
        <v>3695.15</v>
      </c>
      <c r="F28" s="35">
        <f t="shared" si="0"/>
        <v>9032.65</v>
      </c>
    </row>
    <row r="29" spans="1:6">
      <c r="A29" s="21">
        <f t="shared" si="1"/>
        <v>10</v>
      </c>
      <c r="B29" s="36" t="s">
        <v>49</v>
      </c>
      <c r="C29" s="33"/>
      <c r="D29" s="34">
        <v>538.4</v>
      </c>
      <c r="E29" s="24">
        <v>372.73</v>
      </c>
      <c r="F29" s="35">
        <f t="shared" si="0"/>
        <v>911.13</v>
      </c>
    </row>
    <row r="30" spans="1:6">
      <c r="A30" s="21">
        <f t="shared" si="1"/>
        <v>11</v>
      </c>
      <c r="B30" s="36" t="s">
        <v>50</v>
      </c>
      <c r="C30" s="33"/>
      <c r="D30" s="34">
        <f>3895.2+420.5</f>
        <v>4315.7</v>
      </c>
      <c r="E30" s="24">
        <v>2987.76</v>
      </c>
      <c r="F30" s="35">
        <f t="shared" si="0"/>
        <v>7303.46</v>
      </c>
    </row>
    <row r="31" spans="1:6">
      <c r="A31" s="21">
        <f t="shared" si="1"/>
        <v>12</v>
      </c>
      <c r="B31" s="36" t="s">
        <v>51</v>
      </c>
      <c r="C31" s="33"/>
      <c r="D31" s="34">
        <v>534.45</v>
      </c>
      <c r="E31" s="24">
        <v>370</v>
      </c>
      <c r="F31" s="35">
        <f t="shared" si="0"/>
        <v>904.45</v>
      </c>
    </row>
    <row r="32" spans="1:6">
      <c r="A32" s="21">
        <f t="shared" si="1"/>
        <v>13</v>
      </c>
      <c r="B32" s="36" t="s">
        <v>52</v>
      </c>
      <c r="C32" s="33"/>
      <c r="D32" s="34">
        <v>681</v>
      </c>
      <c r="E32" s="24">
        <v>471.46</v>
      </c>
      <c r="F32" s="35">
        <f t="shared" si="0"/>
        <v>1152.46</v>
      </c>
    </row>
    <row r="33" ht="25.5" spans="1:6">
      <c r="A33" s="21">
        <f t="shared" si="1"/>
        <v>14</v>
      </c>
      <c r="B33" s="36" t="s">
        <v>53</v>
      </c>
      <c r="C33" s="33"/>
      <c r="D33" s="34">
        <v>3029.8</v>
      </c>
      <c r="E33" s="24">
        <v>2097.53</v>
      </c>
      <c r="F33" s="35">
        <f t="shared" si="0"/>
        <v>5127.33</v>
      </c>
    </row>
    <row r="34" ht="25.5" spans="1:6">
      <c r="A34" s="21">
        <f t="shared" si="1"/>
        <v>15</v>
      </c>
      <c r="B34" s="36" t="s">
        <v>54</v>
      </c>
      <c r="C34" s="33"/>
      <c r="D34" s="34">
        <v>9225.6</v>
      </c>
      <c r="E34" s="24">
        <v>6386.88</v>
      </c>
      <c r="F34" s="35">
        <f t="shared" si="0"/>
        <v>15612.48</v>
      </c>
    </row>
    <row r="35" spans="1:6">
      <c r="A35" s="21">
        <f t="shared" si="1"/>
        <v>16</v>
      </c>
      <c r="B35" s="36" t="s">
        <v>55</v>
      </c>
      <c r="C35" s="33"/>
      <c r="D35" s="34">
        <v>2934.4</v>
      </c>
      <c r="E35" s="24">
        <v>2031.48</v>
      </c>
      <c r="F35" s="35">
        <f t="shared" si="0"/>
        <v>4965.88</v>
      </c>
    </row>
    <row r="36" spans="1:6">
      <c r="A36" s="21">
        <f t="shared" si="1"/>
        <v>17</v>
      </c>
      <c r="B36" s="37" t="s">
        <v>56</v>
      </c>
      <c r="C36" s="33"/>
      <c r="D36" s="38">
        <v>319.83</v>
      </c>
      <c r="E36" s="24">
        <v>221.42</v>
      </c>
      <c r="F36" s="39">
        <f t="shared" si="0"/>
        <v>541.25</v>
      </c>
    </row>
    <row r="37" ht="15.75" spans="1:6">
      <c r="A37" s="21">
        <f t="shared" si="1"/>
        <v>18</v>
      </c>
      <c r="B37" s="40" t="s">
        <v>57</v>
      </c>
      <c r="C37" s="41"/>
      <c r="D37" s="42">
        <v>125.81</v>
      </c>
      <c r="E37" s="43">
        <v>87.1</v>
      </c>
      <c r="F37" s="39">
        <f t="shared" si="0"/>
        <v>212.91</v>
      </c>
    </row>
    <row r="38" spans="1:6">
      <c r="A38" s="16">
        <f t="shared" si="1"/>
        <v>19</v>
      </c>
      <c r="B38" s="44" t="s">
        <v>58</v>
      </c>
      <c r="C38" s="45" t="s">
        <v>59</v>
      </c>
      <c r="D38" s="19">
        <v>5146.5</v>
      </c>
      <c r="E38" s="19">
        <v>9553.85345340458</v>
      </c>
      <c r="F38" s="20">
        <f t="shared" si="0"/>
        <v>14700.3534534046</v>
      </c>
    </row>
    <row r="39" spans="1:6">
      <c r="A39" s="21">
        <f t="shared" si="1"/>
        <v>20</v>
      </c>
      <c r="B39" s="46" t="s">
        <v>60</v>
      </c>
      <c r="C39" s="47"/>
      <c r="D39" s="24">
        <v>4622.5</v>
      </c>
      <c r="E39" s="24">
        <v>8581.11096635824</v>
      </c>
      <c r="F39" s="25">
        <f t="shared" si="0"/>
        <v>13203.6109663582</v>
      </c>
    </row>
    <row r="40" spans="1:6">
      <c r="A40" s="21">
        <f t="shared" si="1"/>
        <v>21</v>
      </c>
      <c r="B40" s="46" t="s">
        <v>61</v>
      </c>
      <c r="C40" s="47"/>
      <c r="D40" s="24">
        <v>4622.5</v>
      </c>
      <c r="E40" s="24">
        <v>8581.11096635824</v>
      </c>
      <c r="F40" s="25">
        <f t="shared" si="0"/>
        <v>13203.6109663582</v>
      </c>
    </row>
    <row r="41" spans="1:6">
      <c r="A41" s="21">
        <f t="shared" si="1"/>
        <v>22</v>
      </c>
      <c r="B41" s="46" t="s">
        <v>62</v>
      </c>
      <c r="C41" s="47"/>
      <c r="D41" s="24">
        <v>4622.5</v>
      </c>
      <c r="E41" s="24">
        <v>8581.11096635824</v>
      </c>
      <c r="F41" s="25">
        <f t="shared" si="0"/>
        <v>13203.6109663582</v>
      </c>
    </row>
    <row r="42" spans="1:6">
      <c r="A42" s="21">
        <f t="shared" si="1"/>
        <v>23</v>
      </c>
      <c r="B42" s="46" t="s">
        <v>63</v>
      </c>
      <c r="C42" s="47"/>
      <c r="D42" s="24">
        <v>4622.5</v>
      </c>
      <c r="E42" s="24">
        <v>8581.11096635824</v>
      </c>
      <c r="F42" s="25">
        <f t="shared" si="0"/>
        <v>13203.6109663582</v>
      </c>
    </row>
    <row r="43" spans="1:6">
      <c r="A43" s="21">
        <f t="shared" si="1"/>
        <v>24</v>
      </c>
      <c r="B43" s="46" t="s">
        <v>64</v>
      </c>
      <c r="C43" s="47"/>
      <c r="D43" s="24">
        <v>5146.5</v>
      </c>
      <c r="E43" s="24">
        <v>9553.85345340458</v>
      </c>
      <c r="F43" s="25">
        <f t="shared" si="0"/>
        <v>14700.3534534046</v>
      </c>
    </row>
    <row r="44" spans="1:6">
      <c r="A44" s="21">
        <f t="shared" si="1"/>
        <v>25</v>
      </c>
      <c r="B44" s="46" t="s">
        <v>65</v>
      </c>
      <c r="C44" s="47"/>
      <c r="D44" s="24">
        <v>5146.5</v>
      </c>
      <c r="E44" s="24">
        <v>9553.85345340458</v>
      </c>
      <c r="F44" s="25">
        <f t="shared" si="0"/>
        <v>14700.3534534046</v>
      </c>
    </row>
    <row r="45" spans="1:6">
      <c r="A45" s="21">
        <f t="shared" si="1"/>
        <v>26</v>
      </c>
      <c r="B45" s="46" t="s">
        <v>66</v>
      </c>
      <c r="C45" s="47"/>
      <c r="D45" s="24">
        <v>5146.5</v>
      </c>
      <c r="E45" s="24">
        <v>9553.85345340458</v>
      </c>
      <c r="F45" s="25">
        <f t="shared" si="0"/>
        <v>14700.3534534046</v>
      </c>
    </row>
    <row r="46" ht="25.5" spans="1:6">
      <c r="A46" s="21">
        <f t="shared" si="1"/>
        <v>27</v>
      </c>
      <c r="B46" s="46" t="s">
        <v>67</v>
      </c>
      <c r="C46" s="47"/>
      <c r="D46" s="24">
        <v>10954.5</v>
      </c>
      <c r="E46" s="24">
        <v>20335.7014777656</v>
      </c>
      <c r="F46" s="25">
        <f t="shared" si="0"/>
        <v>31290.2014777656</v>
      </c>
    </row>
    <row r="47" spans="1:6">
      <c r="A47" s="21">
        <f t="shared" si="1"/>
        <v>28</v>
      </c>
      <c r="B47" s="46" t="s">
        <v>68</v>
      </c>
      <c r="C47" s="47"/>
      <c r="D47" s="24">
        <v>8689.5</v>
      </c>
      <c r="E47" s="24">
        <v>16131.0035137198</v>
      </c>
      <c r="F47" s="25">
        <f t="shared" si="0"/>
        <v>24820.5035137198</v>
      </c>
    </row>
    <row r="48" ht="25.5" spans="1:6">
      <c r="A48" s="21">
        <f t="shared" si="1"/>
        <v>29</v>
      </c>
      <c r="B48" s="46" t="s">
        <v>69</v>
      </c>
      <c r="C48" s="47"/>
      <c r="D48" s="24">
        <v>4622.5</v>
      </c>
      <c r="E48" s="24">
        <v>8581.11096635824</v>
      </c>
      <c r="F48" s="25">
        <f t="shared" si="0"/>
        <v>13203.6109663582</v>
      </c>
    </row>
    <row r="49" ht="25.5" spans="1:6">
      <c r="A49" s="21">
        <f t="shared" si="1"/>
        <v>30</v>
      </c>
      <c r="B49" s="46" t="s">
        <v>70</v>
      </c>
      <c r="C49" s="47"/>
      <c r="D49" s="24">
        <v>4622.5</v>
      </c>
      <c r="E49" s="24">
        <v>8581.11096635824</v>
      </c>
      <c r="F49" s="25">
        <f t="shared" si="0"/>
        <v>13203.6109663582</v>
      </c>
    </row>
    <row r="50" ht="25.5" spans="1:6">
      <c r="A50" s="21">
        <f t="shared" si="1"/>
        <v>31</v>
      </c>
      <c r="B50" s="46" t="s">
        <v>71</v>
      </c>
      <c r="C50" s="47"/>
      <c r="D50" s="24">
        <v>5146.5</v>
      </c>
      <c r="E50" s="24">
        <v>9553.85345340458</v>
      </c>
      <c r="F50" s="25">
        <f t="shared" si="0"/>
        <v>14700.3534534046</v>
      </c>
    </row>
    <row r="51" spans="1:6">
      <c r="A51" s="21">
        <f t="shared" si="1"/>
        <v>32</v>
      </c>
      <c r="B51" s="46" t="s">
        <v>72</v>
      </c>
      <c r="C51" s="47"/>
      <c r="D51" s="24">
        <v>550.3</v>
      </c>
      <c r="E51" s="24">
        <v>1021.56524927787</v>
      </c>
      <c r="F51" s="25">
        <f t="shared" si="0"/>
        <v>1571.86524927787</v>
      </c>
    </row>
    <row r="52" spans="1:6">
      <c r="A52" s="21">
        <f t="shared" si="1"/>
        <v>33</v>
      </c>
      <c r="B52" s="46" t="s">
        <v>73</v>
      </c>
      <c r="C52" s="47"/>
      <c r="D52" s="24">
        <v>1857</v>
      </c>
      <c r="E52" s="24">
        <v>3447.29541687988</v>
      </c>
      <c r="F52" s="25">
        <f t="shared" si="0"/>
        <v>5304.29541687988</v>
      </c>
    </row>
    <row r="53" spans="1:6">
      <c r="A53" s="21">
        <f t="shared" si="1"/>
        <v>34</v>
      </c>
      <c r="B53" s="48" t="s">
        <v>74</v>
      </c>
      <c r="C53" s="47"/>
      <c r="D53" s="24">
        <v>738.05</v>
      </c>
      <c r="E53" s="24">
        <v>1370.1003674896</v>
      </c>
      <c r="F53" s="25">
        <f t="shared" si="0"/>
        <v>2108.1503674896</v>
      </c>
    </row>
    <row r="54" spans="1:6">
      <c r="A54" s="21">
        <f t="shared" si="1"/>
        <v>35</v>
      </c>
      <c r="B54" s="46" t="s">
        <v>75</v>
      </c>
      <c r="C54" s="47"/>
      <c r="D54" s="24">
        <v>4800</v>
      </c>
      <c r="E54" s="24">
        <v>8910.61820195123</v>
      </c>
      <c r="F54" s="25">
        <f t="shared" si="0"/>
        <v>13710.6182019512</v>
      </c>
    </row>
    <row r="55" ht="15.75" spans="1:6">
      <c r="A55" s="21">
        <f t="shared" si="1"/>
        <v>36</v>
      </c>
      <c r="B55" s="49" t="s">
        <v>76</v>
      </c>
      <c r="C55" s="50"/>
      <c r="D55" s="43">
        <v>8348.4</v>
      </c>
      <c r="E55" s="43">
        <v>15497.7927077437</v>
      </c>
      <c r="F55" s="51">
        <f t="shared" si="0"/>
        <v>23846.1927077437</v>
      </c>
    </row>
    <row r="56" spans="1:6">
      <c r="A56" s="16">
        <f t="shared" si="1"/>
        <v>37</v>
      </c>
      <c r="B56" s="17" t="s">
        <v>77</v>
      </c>
      <c r="C56" s="45" t="s">
        <v>78</v>
      </c>
      <c r="D56" s="52">
        <v>4852.5</v>
      </c>
      <c r="E56" s="52">
        <v>3535.39696658478</v>
      </c>
      <c r="F56" s="20">
        <f t="shared" si="0"/>
        <v>8387.89696658478</v>
      </c>
    </row>
    <row r="57" spans="1:6">
      <c r="A57" s="21">
        <f t="shared" si="1"/>
        <v>38</v>
      </c>
      <c r="B57" s="22" t="s">
        <v>79</v>
      </c>
      <c r="C57" s="47"/>
      <c r="D57" s="53">
        <v>5146.5</v>
      </c>
      <c r="E57" s="53">
        <v>3749.59721556487</v>
      </c>
      <c r="F57" s="25">
        <f t="shared" si="0"/>
        <v>8896.09721556487</v>
      </c>
    </row>
    <row r="58" spans="1:6">
      <c r="A58" s="21">
        <f t="shared" si="1"/>
        <v>39</v>
      </c>
      <c r="B58" s="22" t="s">
        <v>80</v>
      </c>
      <c r="C58" s="47"/>
      <c r="D58" s="54">
        <v>1538.88</v>
      </c>
      <c r="E58" s="54">
        <v>1121.18530323297</v>
      </c>
      <c r="F58" s="55">
        <f t="shared" si="0"/>
        <v>2660.06530323297</v>
      </c>
    </row>
    <row r="59" spans="1:6">
      <c r="A59" s="21">
        <f t="shared" si="1"/>
        <v>40</v>
      </c>
      <c r="B59" s="22" t="s">
        <v>81</v>
      </c>
      <c r="C59" s="47"/>
      <c r="D59" s="56"/>
      <c r="E59" s="56"/>
      <c r="F59" s="57"/>
    </row>
    <row r="60" spans="1:6">
      <c r="A60" s="21">
        <f t="shared" si="1"/>
        <v>41</v>
      </c>
      <c r="B60" s="22" t="s">
        <v>82</v>
      </c>
      <c r="C60" s="47"/>
      <c r="D60" s="58"/>
      <c r="E60" s="58"/>
      <c r="F60" s="59"/>
    </row>
    <row r="61" spans="1:6">
      <c r="A61" s="21">
        <f t="shared" si="1"/>
        <v>42</v>
      </c>
      <c r="B61" s="22" t="s">
        <v>83</v>
      </c>
      <c r="C61" s="47"/>
      <c r="D61" s="53">
        <v>18886.73</v>
      </c>
      <c r="E61" s="53">
        <v>13760.3478517683</v>
      </c>
      <c r="F61" s="25">
        <f t="shared" ref="F61:F84" si="2">SUM(D61:E61)</f>
        <v>32647.0778517683</v>
      </c>
    </row>
    <row r="62" spans="1:6">
      <c r="A62" s="21">
        <f t="shared" si="1"/>
        <v>43</v>
      </c>
      <c r="B62" s="22" t="s">
        <v>84</v>
      </c>
      <c r="C62" s="47"/>
      <c r="D62" s="53">
        <v>1026.2</v>
      </c>
      <c r="E62" s="53">
        <v>747.660869059103</v>
      </c>
      <c r="F62" s="25">
        <f t="shared" si="2"/>
        <v>1773.8608690591</v>
      </c>
    </row>
    <row r="63" spans="1:6">
      <c r="A63" s="21">
        <f t="shared" si="1"/>
        <v>44</v>
      </c>
      <c r="B63" s="22" t="s">
        <v>85</v>
      </c>
      <c r="C63" s="47"/>
      <c r="D63" s="53">
        <v>4852.5</v>
      </c>
      <c r="E63" s="53">
        <v>3535.39696658478</v>
      </c>
      <c r="F63" s="25">
        <f t="shared" si="2"/>
        <v>8387.89696658478</v>
      </c>
    </row>
    <row r="64" spans="1:6">
      <c r="A64" s="21">
        <f t="shared" si="1"/>
        <v>45</v>
      </c>
      <c r="B64" s="22" t="s">
        <v>86</v>
      </c>
      <c r="C64" s="47"/>
      <c r="D64" s="53">
        <v>891.84</v>
      </c>
      <c r="E64" s="53">
        <v>649.769898130647</v>
      </c>
      <c r="F64" s="25">
        <f t="shared" si="2"/>
        <v>1541.60989813065</v>
      </c>
    </row>
    <row r="65" spans="1:6">
      <c r="A65" s="21">
        <f t="shared" si="1"/>
        <v>46</v>
      </c>
      <c r="B65" s="22" t="s">
        <v>87</v>
      </c>
      <c r="C65" s="47"/>
      <c r="D65" s="53">
        <v>4852.5</v>
      </c>
      <c r="E65" s="53">
        <v>3535.39696658478</v>
      </c>
      <c r="F65" s="25">
        <f t="shared" si="2"/>
        <v>8387.89696658478</v>
      </c>
    </row>
    <row r="66" spans="1:6">
      <c r="A66" s="21">
        <f t="shared" si="1"/>
        <v>47</v>
      </c>
      <c r="B66" s="22" t="s">
        <v>88</v>
      </c>
      <c r="C66" s="47"/>
      <c r="D66" s="53">
        <v>4852.5</v>
      </c>
      <c r="E66" s="53">
        <v>3535.39696658478</v>
      </c>
      <c r="F66" s="25">
        <f t="shared" si="2"/>
        <v>8387.89696658478</v>
      </c>
    </row>
    <row r="67" spans="1:6">
      <c r="A67" s="21">
        <f t="shared" si="1"/>
        <v>48</v>
      </c>
      <c r="B67" s="22" t="s">
        <v>89</v>
      </c>
      <c r="C67" s="47"/>
      <c r="D67" s="53">
        <v>3942.8</v>
      </c>
      <c r="E67" s="53">
        <v>2872.61476761473</v>
      </c>
      <c r="F67" s="25">
        <f t="shared" si="2"/>
        <v>6815.41476761473</v>
      </c>
    </row>
    <row r="68" spans="1:6">
      <c r="A68" s="21">
        <f t="shared" si="1"/>
        <v>49</v>
      </c>
      <c r="B68" s="22" t="s">
        <v>90</v>
      </c>
      <c r="C68" s="47"/>
      <c r="D68" s="53">
        <v>13720</v>
      </c>
      <c r="E68" s="53">
        <v>9996.01161907123</v>
      </c>
      <c r="F68" s="25">
        <f t="shared" si="2"/>
        <v>23716.0116190712</v>
      </c>
    </row>
    <row r="69" ht="15.75" spans="1:6">
      <c r="A69" s="21">
        <f t="shared" si="1"/>
        <v>50</v>
      </c>
      <c r="B69" s="60" t="s">
        <v>91</v>
      </c>
      <c r="C69" s="50"/>
      <c r="D69" s="61">
        <v>382</v>
      </c>
      <c r="E69" s="61">
        <v>278.314609219039</v>
      </c>
      <c r="F69" s="51">
        <f t="shared" si="2"/>
        <v>660.314609219039</v>
      </c>
    </row>
    <row r="70" ht="63.75" spans="1:6">
      <c r="A70" s="16">
        <f t="shared" si="1"/>
        <v>51</v>
      </c>
      <c r="B70" s="62" t="s">
        <v>92</v>
      </c>
      <c r="C70" s="62" t="s">
        <v>93</v>
      </c>
      <c r="D70" s="30">
        <v>2599.3</v>
      </c>
      <c r="E70" s="30">
        <v>2084.14</v>
      </c>
      <c r="F70" s="31">
        <f t="shared" si="2"/>
        <v>4683.44</v>
      </c>
    </row>
    <row r="71" ht="63.75" spans="1:6">
      <c r="A71" s="21">
        <f t="shared" si="1"/>
        <v>52</v>
      </c>
      <c r="B71" s="63" t="s">
        <v>94</v>
      </c>
      <c r="C71" s="63" t="s">
        <v>95</v>
      </c>
      <c r="D71" s="34">
        <v>4523.52</v>
      </c>
      <c r="E71" s="34">
        <v>1066.6</v>
      </c>
      <c r="F71" s="35">
        <f t="shared" si="2"/>
        <v>5590.12</v>
      </c>
    </row>
    <row r="72" ht="51" spans="1:6">
      <c r="A72" s="21">
        <f t="shared" si="1"/>
        <v>53</v>
      </c>
      <c r="B72" s="63" t="s">
        <v>96</v>
      </c>
      <c r="C72" s="63" t="s">
        <v>97</v>
      </c>
      <c r="D72" s="34">
        <v>4007.55</v>
      </c>
      <c r="E72" s="34">
        <v>1964.68</v>
      </c>
      <c r="F72" s="35">
        <f t="shared" si="2"/>
        <v>5972.23</v>
      </c>
    </row>
    <row r="73" ht="76.5" spans="1:6">
      <c r="A73" s="21">
        <f t="shared" si="1"/>
        <v>54</v>
      </c>
      <c r="B73" s="63" t="s">
        <v>98</v>
      </c>
      <c r="C73" s="63" t="s">
        <v>99</v>
      </c>
      <c r="D73" s="34">
        <v>2383.95</v>
      </c>
      <c r="E73" s="34">
        <v>784</v>
      </c>
      <c r="F73" s="35">
        <f t="shared" si="2"/>
        <v>3167.95</v>
      </c>
    </row>
    <row r="74" ht="63.75" spans="1:6">
      <c r="A74" s="21">
        <f t="shared" si="1"/>
        <v>55</v>
      </c>
      <c r="B74" s="63" t="s">
        <v>100</v>
      </c>
      <c r="C74" s="63" t="s">
        <v>101</v>
      </c>
      <c r="D74" s="34">
        <v>2414.89</v>
      </c>
      <c r="E74" s="34">
        <v>1170.57</v>
      </c>
      <c r="F74" s="35">
        <f t="shared" si="2"/>
        <v>3585.46</v>
      </c>
    </row>
    <row r="75" ht="63.75" spans="1:6">
      <c r="A75" s="21">
        <f t="shared" si="1"/>
        <v>56</v>
      </c>
      <c r="B75" s="27" t="s">
        <v>102</v>
      </c>
      <c r="C75" s="64" t="s">
        <v>103</v>
      </c>
      <c r="D75" s="24">
        <v>8101.26</v>
      </c>
      <c r="E75" s="24">
        <v>2229.6</v>
      </c>
      <c r="F75" s="25">
        <f t="shared" si="2"/>
        <v>10330.86</v>
      </c>
    </row>
    <row r="76" ht="76.5" spans="1:6">
      <c r="A76" s="21">
        <f t="shared" si="1"/>
        <v>57</v>
      </c>
      <c r="B76" s="32" t="s">
        <v>104</v>
      </c>
      <c r="C76" s="63" t="s">
        <v>105</v>
      </c>
      <c r="D76" s="34">
        <v>6460.6</v>
      </c>
      <c r="E76" s="34">
        <v>102</v>
      </c>
      <c r="F76" s="35">
        <f t="shared" si="2"/>
        <v>6562.6</v>
      </c>
    </row>
    <row r="77" ht="76.5" spans="1:6">
      <c r="A77" s="21">
        <f t="shared" si="1"/>
        <v>58</v>
      </c>
      <c r="B77" s="32" t="s">
        <v>106</v>
      </c>
      <c r="C77" s="63" t="s">
        <v>107</v>
      </c>
      <c r="D77" s="34">
        <v>5369.62</v>
      </c>
      <c r="E77" s="34">
        <v>3656.4</v>
      </c>
      <c r="F77" s="35">
        <f t="shared" si="2"/>
        <v>9026.02</v>
      </c>
    </row>
    <row r="78" ht="76.5" spans="1:6">
      <c r="A78" s="21">
        <f t="shared" si="1"/>
        <v>59</v>
      </c>
      <c r="B78" s="63" t="s">
        <v>108</v>
      </c>
      <c r="C78" s="63" t="s">
        <v>109</v>
      </c>
      <c r="D78" s="34">
        <v>3041</v>
      </c>
      <c r="E78" s="34">
        <v>5386.24</v>
      </c>
      <c r="F78" s="35">
        <f t="shared" si="2"/>
        <v>8427.24</v>
      </c>
    </row>
    <row r="79" ht="51" spans="1:6">
      <c r="A79" s="21">
        <f t="shared" si="1"/>
        <v>60</v>
      </c>
      <c r="B79" s="65" t="s">
        <v>110</v>
      </c>
      <c r="C79" s="63" t="s">
        <v>111</v>
      </c>
      <c r="D79" s="34">
        <v>3144.87</v>
      </c>
      <c r="E79" s="34">
        <v>317.7</v>
      </c>
      <c r="F79" s="35">
        <f t="shared" si="2"/>
        <v>3462.57</v>
      </c>
    </row>
    <row r="80" ht="51" spans="1:6">
      <c r="A80" s="21">
        <f t="shared" si="1"/>
        <v>61</v>
      </c>
      <c r="B80" s="32" t="s">
        <v>112</v>
      </c>
      <c r="C80" s="63" t="s">
        <v>113</v>
      </c>
      <c r="D80" s="34">
        <v>1036.11</v>
      </c>
      <c r="E80" s="34">
        <v>0</v>
      </c>
      <c r="F80" s="35">
        <f t="shared" si="2"/>
        <v>1036.11</v>
      </c>
    </row>
    <row r="81" ht="76.5" spans="1:6">
      <c r="A81" s="21">
        <f t="shared" si="1"/>
        <v>62</v>
      </c>
      <c r="B81" s="32" t="s">
        <v>114</v>
      </c>
      <c r="C81" s="63" t="s">
        <v>115</v>
      </c>
      <c r="D81" s="34">
        <v>289</v>
      </c>
      <c r="E81" s="34">
        <v>37.72</v>
      </c>
      <c r="F81" s="35">
        <f t="shared" si="2"/>
        <v>326.72</v>
      </c>
    </row>
    <row r="82" ht="76.5" spans="1:6">
      <c r="A82" s="21">
        <f t="shared" si="1"/>
        <v>63</v>
      </c>
      <c r="B82" s="32" t="s">
        <v>116</v>
      </c>
      <c r="C82" s="63" t="s">
        <v>117</v>
      </c>
      <c r="D82" s="34">
        <v>1708</v>
      </c>
      <c r="E82" s="34">
        <v>226</v>
      </c>
      <c r="F82" s="35">
        <f t="shared" si="2"/>
        <v>1934</v>
      </c>
    </row>
    <row r="83" ht="76.5" spans="1:6">
      <c r="A83" s="21">
        <f t="shared" si="1"/>
        <v>64</v>
      </c>
      <c r="B83" s="46" t="s">
        <v>118</v>
      </c>
      <c r="C83" s="27" t="s">
        <v>119</v>
      </c>
      <c r="D83" s="24">
        <v>6780</v>
      </c>
      <c r="E83" s="24">
        <v>0</v>
      </c>
      <c r="F83" s="25">
        <f t="shared" si="2"/>
        <v>6780</v>
      </c>
    </row>
    <row r="84" ht="77.25" spans="1:6">
      <c r="A84" s="21">
        <f t="shared" si="1"/>
        <v>65</v>
      </c>
      <c r="B84" s="66" t="s">
        <v>120</v>
      </c>
      <c r="C84" s="67" t="s">
        <v>121</v>
      </c>
      <c r="D84" s="68">
        <v>750</v>
      </c>
      <c r="E84" s="68">
        <v>0</v>
      </c>
      <c r="F84" s="69">
        <f t="shared" si="2"/>
        <v>750</v>
      </c>
    </row>
    <row r="85" ht="102" spans="1:6">
      <c r="A85" s="16">
        <f t="shared" si="1"/>
        <v>66</v>
      </c>
      <c r="B85" s="70" t="s">
        <v>122</v>
      </c>
      <c r="C85" s="62" t="s">
        <v>123</v>
      </c>
      <c r="D85" s="30">
        <v>25559.6</v>
      </c>
      <c r="E85" s="30">
        <f>20039.3+3275.91</f>
        <v>23315.21</v>
      </c>
      <c r="F85" s="31">
        <f>SUM(D85:E86)</f>
        <v>48874.81</v>
      </c>
    </row>
    <row r="86" ht="127.5" spans="1:6">
      <c r="A86" s="21"/>
      <c r="B86" s="32" t="s">
        <v>124</v>
      </c>
      <c r="C86" s="63" t="s">
        <v>125</v>
      </c>
      <c r="D86" s="34"/>
      <c r="E86" s="34"/>
      <c r="F86" s="35"/>
    </row>
    <row r="87" ht="89.25" spans="1:6">
      <c r="A87" s="21">
        <f>A85+1</f>
        <v>67</v>
      </c>
      <c r="B87" s="46" t="s">
        <v>126</v>
      </c>
      <c r="C87" s="27" t="s">
        <v>127</v>
      </c>
      <c r="D87" s="24">
        <v>1197</v>
      </c>
      <c r="E87" s="24">
        <v>0</v>
      </c>
      <c r="F87" s="25">
        <f>SUM(D87:E87)</f>
        <v>1197</v>
      </c>
    </row>
    <row r="88" ht="90" spans="1:6">
      <c r="A88" s="71">
        <f>A87+1</f>
        <v>68</v>
      </c>
      <c r="B88" s="49" t="s">
        <v>128</v>
      </c>
      <c r="C88" s="72" t="s">
        <v>129</v>
      </c>
      <c r="D88" s="43">
        <v>1238.1</v>
      </c>
      <c r="E88" s="43">
        <v>11841.9</v>
      </c>
      <c r="F88" s="51">
        <f t="shared" ref="F88:F96" si="3">SUM(D88:E88)</f>
        <v>13080</v>
      </c>
    </row>
    <row r="89" ht="102" spans="1:6">
      <c r="A89" s="21">
        <f>A88+1</f>
        <v>69</v>
      </c>
      <c r="B89" s="32" t="s">
        <v>130</v>
      </c>
      <c r="C89" s="63" t="s">
        <v>131</v>
      </c>
      <c r="D89" s="34">
        <v>3815.05</v>
      </c>
      <c r="E89" s="34">
        <v>5170</v>
      </c>
      <c r="F89" s="35">
        <f t="shared" si="3"/>
        <v>8985.05</v>
      </c>
    </row>
    <row r="90" ht="102.75" spans="1:6">
      <c r="A90" s="71">
        <f t="shared" ref="A90:A96" si="4">A89+1</f>
        <v>70</v>
      </c>
      <c r="B90" s="73" t="s">
        <v>132</v>
      </c>
      <c r="C90" s="67" t="s">
        <v>133</v>
      </c>
      <c r="D90" s="68">
        <v>5439</v>
      </c>
      <c r="E90" s="68">
        <v>8998.93</v>
      </c>
      <c r="F90" s="69">
        <f t="shared" si="3"/>
        <v>14437.93</v>
      </c>
    </row>
    <row r="91" ht="89.25" spans="1:6">
      <c r="A91" s="16">
        <f t="shared" si="4"/>
        <v>71</v>
      </c>
      <c r="B91" s="70" t="s">
        <v>134</v>
      </c>
      <c r="C91" s="62" t="s">
        <v>135</v>
      </c>
      <c r="D91" s="30">
        <v>5000</v>
      </c>
      <c r="E91" s="30">
        <v>21279.74</v>
      </c>
      <c r="F91" s="31">
        <f t="shared" si="3"/>
        <v>26279.74</v>
      </c>
    </row>
    <row r="92" ht="76.5" spans="1:6">
      <c r="A92" s="21">
        <f t="shared" si="4"/>
        <v>72</v>
      </c>
      <c r="B92" s="32" t="s">
        <v>136</v>
      </c>
      <c r="C92" s="63" t="s">
        <v>137</v>
      </c>
      <c r="D92" s="34">
        <v>7105.9</v>
      </c>
      <c r="E92" s="34">
        <v>4424</v>
      </c>
      <c r="F92" s="35">
        <f t="shared" si="3"/>
        <v>11529.9</v>
      </c>
    </row>
    <row r="93" ht="76.5" spans="1:6">
      <c r="A93" s="21">
        <f t="shared" si="4"/>
        <v>73</v>
      </c>
      <c r="B93" s="32" t="s">
        <v>138</v>
      </c>
      <c r="C93" s="63" t="s">
        <v>139</v>
      </c>
      <c r="D93" s="34">
        <v>4422.48</v>
      </c>
      <c r="E93" s="34">
        <v>0</v>
      </c>
      <c r="F93" s="35">
        <f t="shared" si="3"/>
        <v>4422.48</v>
      </c>
    </row>
    <row r="94" ht="89.25" spans="1:6">
      <c r="A94" s="21">
        <f t="shared" si="4"/>
        <v>74</v>
      </c>
      <c r="B94" s="32" t="s">
        <v>140</v>
      </c>
      <c r="C94" s="63" t="s">
        <v>141</v>
      </c>
      <c r="D94" s="34">
        <v>794</v>
      </c>
      <c r="E94" s="34">
        <v>52080</v>
      </c>
      <c r="F94" s="35">
        <f t="shared" si="3"/>
        <v>52874</v>
      </c>
    </row>
    <row r="95" ht="102" spans="1:6">
      <c r="A95" s="21">
        <f t="shared" si="4"/>
        <v>75</v>
      </c>
      <c r="B95" s="32" t="s">
        <v>142</v>
      </c>
      <c r="C95" s="63" t="s">
        <v>143</v>
      </c>
      <c r="D95" s="34">
        <f>16171+839</f>
        <v>17010</v>
      </c>
      <c r="E95" s="34">
        <v>3593.97</v>
      </c>
      <c r="F95" s="35">
        <f t="shared" si="3"/>
        <v>20603.97</v>
      </c>
    </row>
    <row r="96" ht="102.75" spans="1:6">
      <c r="A96" s="71">
        <f t="shared" si="4"/>
        <v>76</v>
      </c>
      <c r="B96" s="49" t="s">
        <v>144</v>
      </c>
      <c r="C96" s="72" t="s">
        <v>145</v>
      </c>
      <c r="D96" s="43">
        <v>13706.28</v>
      </c>
      <c r="E96" s="43">
        <v>11761.45</v>
      </c>
      <c r="F96" s="69">
        <f t="shared" si="3"/>
        <v>25467.73</v>
      </c>
    </row>
    <row r="97" ht="15.75" spans="1:6">
      <c r="A97" s="74"/>
      <c r="B97" s="74"/>
      <c r="C97" s="75"/>
      <c r="D97" s="76">
        <f>SUM(D9:D96)</f>
        <v>352262.6</v>
      </c>
      <c r="E97" s="76">
        <f t="shared" ref="E97:F97" si="5">SUM(E9:E96)</f>
        <v>407632.08</v>
      </c>
      <c r="F97" s="77">
        <f t="shared" si="5"/>
        <v>759894.68</v>
      </c>
    </row>
  </sheetData>
  <mergeCells count="25">
    <mergeCell ref="A1:F1"/>
    <mergeCell ref="A2:F2"/>
    <mergeCell ref="A3:F3"/>
    <mergeCell ref="A4:F4"/>
    <mergeCell ref="A97:C97"/>
    <mergeCell ref="A6:A8"/>
    <mergeCell ref="A9:A20"/>
    <mergeCell ref="A85:A86"/>
    <mergeCell ref="B6:B8"/>
    <mergeCell ref="C6:C8"/>
    <mergeCell ref="C9:C20"/>
    <mergeCell ref="C21:C37"/>
    <mergeCell ref="C38:C55"/>
    <mergeCell ref="C56:C69"/>
    <mergeCell ref="D9:D20"/>
    <mergeCell ref="D58:D60"/>
    <mergeCell ref="D85:D86"/>
    <mergeCell ref="E9:E20"/>
    <mergeCell ref="E58:E60"/>
    <mergeCell ref="E85:E86"/>
    <mergeCell ref="F6:F8"/>
    <mergeCell ref="F9:F20"/>
    <mergeCell ref="F58:F60"/>
    <mergeCell ref="F85:F86"/>
    <mergeCell ref="D6:E7"/>
  </mergeCells>
  <pageMargins left="0.511811023622047" right="0.511811023622047" top="0.866141732283464" bottom="0.78740157480315" header="0.31496062992126" footer="0.31496062992126"/>
  <pageSetup paperSize="9" orientation="landscape"/>
  <headerFooter>
    <oddHeader>&amp;L&amp;G&amp;CProcesso 23069.150046/2026-27
PE 900xx/2026
&amp;R&amp;G</oddHeader>
    <oddFooter>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Anexo IA</vt:lpstr>
      <vt:lpstr>Anexo IB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Juliana Borsoi</cp:lastModifiedBy>
  <dcterms:created xsi:type="dcterms:W3CDTF">2021-01-25T02:08:00Z</dcterms:created>
  <cp:lastPrinted>2026-01-23T02:47:00Z</cp:lastPrinted>
  <dcterms:modified xsi:type="dcterms:W3CDTF">2026-02-02T13:44:57Z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3B44C57C32FF480DADB882E510B6714B_12</vt:lpwstr>
  </property>
  <property fmtid="{D5CDD505-2E9C-101B-9397-08002B2CF9AE}" pid="3" name="KSOProductBuildVer">
    <vt:lpwstr>1046-12.2.0.23196</vt:lpwstr>
  </property>
</Properties>
</file>