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tabRatio="599" firstSheet="6" activeTab="9"/>
  </bookViews>
  <sheets>
    <sheet name="MENU PLANILHA" sheetId="1" r:id="rId1"/>
    <sheet name="Anexo II-A Endereço" sheetId="3" r:id="rId2"/>
    <sheet name="Anexo II-B Salários" sheetId="4" r:id="rId3"/>
    <sheet name="Anexo II-C Distribuição Postos" sheetId="10" r:id="rId4"/>
    <sheet name="Anexo III-A Equip." sheetId="11" r:id="rId5"/>
    <sheet name="Anexo III-B Uniformes" sheetId="12" r:id="rId6"/>
    <sheet name="Anexo III-C Materiais" sheetId="13" r:id="rId7"/>
    <sheet name="An IV A Custo G1" sheetId="8" r:id="rId8"/>
    <sheet name="An IV A Custo G2" sheetId="14" r:id="rId9"/>
    <sheet name="Anexo IV B - Custo Total MDO" sheetId="9" r:id="rId10"/>
  </sheets>
  <definedNames>
    <definedName name="_xlnm.Print_Area" localSheetId="7">'An IV A Custo G1'!$A$1:$L$161</definedName>
    <definedName name="_xlnm.Print_Area" localSheetId="8">'An IV A Custo G2'!$A$1:$L$161</definedName>
    <definedName name="_xlnm.Print_Area" localSheetId="4">'Anexo III-A Equip.'!$A$1:$F$13</definedName>
    <definedName name="_xlnm.Print_Area" localSheetId="5">'Anexo III-B Uniformes'!$A$1:$H$170</definedName>
    <definedName name="_xlnm.Print_Area" localSheetId="6">'Anexo III-C Materiais'!$A$1:$F$36</definedName>
    <definedName name="_xlnm.Print_Area" localSheetId="9">'Anexo IV B - Custo Total MDO'!$A$2:$H$29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<sst xmlns="http://schemas.openxmlformats.org/spreadsheetml/2006/main" count="1670" uniqueCount="543">
  <si>
    <t>PRÓ-REITORIA DE ADMINISTRAÇÃO</t>
  </si>
  <si>
    <t>COORDENAÇÃO DE CONTRATOS</t>
  </si>
  <si>
    <t>Contratação de empresa para prestação de serviços continuados de Apoio Logístico, com regime de dedicação exclusiva de mão de obra, com fornecimento de materiais de reposição e atendimento da Universidade Federal Fluminense</t>
  </si>
  <si>
    <t>LOTE 1 - MÃO DE OBRA APOIO LOGÍSTICO</t>
  </si>
  <si>
    <t>dos Equipamentos (preenchimento licitante)</t>
  </si>
  <si>
    <t>Anexo II - A - ENDEREÇO DAS UNIDADES</t>
  </si>
  <si>
    <t>Item</t>
  </si>
  <si>
    <t>Descrição</t>
  </si>
  <si>
    <t>Prédio</t>
  </si>
  <si>
    <t>Endereço</t>
  </si>
  <si>
    <t>Reitoria</t>
  </si>
  <si>
    <t>Prédio Principal: 8 andares</t>
  </si>
  <si>
    <t>Rua Miguel de Frias, 9 - Icaraí - Niterói - RJ</t>
  </si>
  <si>
    <t>Perícia Médica</t>
  </si>
  <si>
    <t>Av. Miguel de Frias, 77 - Icaraí - Niterói</t>
  </si>
  <si>
    <t>Campus do Valonguinho</t>
  </si>
  <si>
    <t>Escola de Extensão, Protocolo e outros</t>
  </si>
  <si>
    <t>Av. Visconde do Rio Branco s/n.º, bairro Centro, Niterói - RJ</t>
  </si>
  <si>
    <t>Biblioteca Central e DCE</t>
  </si>
  <si>
    <t>Facu. Administração (antiga matematica)</t>
  </si>
  <si>
    <t>Dispensário “Mazine Bueno”</t>
  </si>
  <si>
    <t>Núcleo de Animais de Laboratório - NAL</t>
  </si>
  <si>
    <t>LANTE</t>
  </si>
  <si>
    <t>Faculdades de Nutrição e Administração</t>
  </si>
  <si>
    <t>Faculdade de Odontologia</t>
  </si>
  <si>
    <t>Pórtico de Entrada Valonguinho</t>
  </si>
  <si>
    <t>Complexo Instituto de Química</t>
  </si>
  <si>
    <t xml:space="preserve">Instituto de Química </t>
  </si>
  <si>
    <t>Instituto de Química</t>
  </si>
  <si>
    <t>Complexo Inst. Biomédico</t>
  </si>
  <si>
    <t>Bloco B - DST</t>
  </si>
  <si>
    <t>Bloco C - Salas de Aula</t>
  </si>
  <si>
    <t>Bloco D - Anatômico</t>
  </si>
  <si>
    <t>Bloco E - Pesquisas</t>
  </si>
  <si>
    <t>Bloco A - Prédio Central</t>
  </si>
  <si>
    <t xml:space="preserve">Rua Professor Hernani Mello, 101 São Domingos Niterói – RJ </t>
  </si>
  <si>
    <t>Complexo Inst. Biologia</t>
  </si>
  <si>
    <t>Instituto de Biologia Bloco Principal</t>
  </si>
  <si>
    <t>Instituto de Biologia Bloco Anexo</t>
  </si>
  <si>
    <t>Prédio Salas de Aulas Biologia (Antigo Inst. Física)</t>
  </si>
  <si>
    <t>Campus do Gragoatá</t>
  </si>
  <si>
    <t>Bloco D - Faculdade de Educação</t>
  </si>
  <si>
    <t>Av. Visconde do Rio Branco s/n.º, bairro de São Domingos, Niterói - RJ</t>
  </si>
  <si>
    <t>Bloco E - Escola de Serviço Social</t>
  </si>
  <si>
    <t>Bloco F - Faculdade de Economia</t>
  </si>
  <si>
    <t>Bloco G - Instituto de Matemática e Estatística e Faculdade de Turismo</t>
  </si>
  <si>
    <t>Bloco H - Faculdade de Turismo e Hotelaria</t>
  </si>
  <si>
    <t>Biologia NOVO Bloco M - Gragoatá</t>
  </si>
  <si>
    <t>Superintendência de Documentação - SDC</t>
  </si>
  <si>
    <t>Faculdade de Educação Física - FACDEF</t>
  </si>
  <si>
    <t>Pórtico Faculdade de Educação Física</t>
  </si>
  <si>
    <t>Pórtico Principal Campus Gragoatá</t>
  </si>
  <si>
    <t>Complexo ICHF</t>
  </si>
  <si>
    <t>Bloco N - Instituto de Ciências Humanas e Filosofia - ICHF</t>
  </si>
  <si>
    <t>R. Alexandre Moura, 8 - São Domingos, Niterói - RJ, 24210-200</t>
  </si>
  <si>
    <t>Bloco O - Instituto de Ciências Humanas e Filosofia - ICHF</t>
  </si>
  <si>
    <t>Bloco P  - Instituto de Ciências Humanas e Filosofia - ICHF</t>
  </si>
  <si>
    <t>Complexo Instituto de Letras</t>
  </si>
  <si>
    <t>Bloco B - Instituto de Letras</t>
  </si>
  <si>
    <t>Bloco C - Instituto de Letras</t>
  </si>
  <si>
    <t>Campus da Praia Vermelha</t>
  </si>
  <si>
    <t>Escola de Arquitetura (e anexos)</t>
  </si>
  <si>
    <t>Rua Passo da Pátria, n.º 156, bairro São Domingos, Niterói - RJ</t>
  </si>
  <si>
    <t>Instituto de Geociências</t>
  </si>
  <si>
    <t>Biblioteca do Campus</t>
  </si>
  <si>
    <t>Horto Viveiro</t>
  </si>
  <si>
    <t>Pórtico Passos da Pátria</t>
  </si>
  <si>
    <t>Pórtico Boa Viagem</t>
  </si>
  <si>
    <t>Pórtico Avenida Litorânea</t>
  </si>
  <si>
    <t>Complexo Escola de Engenharia</t>
  </si>
  <si>
    <t>Bloco D  - Escola de Engenharia - Niterói</t>
  </si>
  <si>
    <t>Bloco  E - Escola de Engenharia Niterói</t>
  </si>
  <si>
    <t>Complexo Instituto de Computação</t>
  </si>
  <si>
    <t>Instituto de Computação - Laboratórios</t>
  </si>
  <si>
    <t>Instituto de Computação - Salas de Aula UFAS</t>
  </si>
  <si>
    <t>ADDLABS</t>
  </si>
  <si>
    <t>Complexo Instituto de Física</t>
  </si>
  <si>
    <t>Instituto de Física - Bloco F</t>
  </si>
  <si>
    <t>UFASA Física</t>
  </si>
  <si>
    <t>Complexo PROAES</t>
  </si>
  <si>
    <t>Restaurante Universitário - Gragoatá</t>
  </si>
  <si>
    <t>Restaurante Universitário - Praia Vermelha</t>
  </si>
  <si>
    <t>Restaurante Universitário - HUAP</t>
  </si>
  <si>
    <t>Rua Marquês de Paraná 303 - Centro, Niterói - RJ</t>
  </si>
  <si>
    <t>Restaurante Universitário - Reitoria</t>
  </si>
  <si>
    <t>Moradia Estudantil - Niterói</t>
  </si>
  <si>
    <t>Moradia Estudantil - Rio das Ostras</t>
  </si>
  <si>
    <t>Rua Recife. Quadra 07, Jardim Bela Vista, Rio das Ostras - RJ</t>
  </si>
  <si>
    <t xml:space="preserve"> UNIDADES ISOLADAS  NITERÓI</t>
  </si>
  <si>
    <t>Instituto de Artes e Comunicação Social - IACS</t>
  </si>
  <si>
    <t>Rua Lara Vilela, 126 - São Domingos, Niterói - RJ</t>
  </si>
  <si>
    <t>Arquivo SDC - Jurujuba</t>
  </si>
  <si>
    <t>Av. Bento Maria da Costa, 115 A - Jurujuba, Niterói - RJ</t>
  </si>
  <si>
    <t>CRIAA - Barreto</t>
  </si>
  <si>
    <t>Rua General Castrioto, 588, Barreto, Niterói - RJ</t>
  </si>
  <si>
    <t>CAJUFF e NEPHU</t>
  </si>
  <si>
    <t>Almirante Teffé, 637, Centro, Niterói - RJ</t>
  </si>
  <si>
    <t>Escola de Enfermagem</t>
  </si>
  <si>
    <t>Rua Dr. Celestino,78- Centro, Niterói - RJ</t>
  </si>
  <si>
    <t xml:space="preserve">Faculdade de Medicina </t>
  </si>
  <si>
    <t>Instituto de Saúde da Comunidade</t>
  </si>
  <si>
    <t>Rua Marquês de Paraná, 303 - Centro, Niterói - RJ</t>
  </si>
  <si>
    <t>Mequinho</t>
  </si>
  <si>
    <t>Av.  Jansem de Mello, 174/Fundos – Centro, Niterói - RJ</t>
  </si>
  <si>
    <t>Complexo Fac. Direito</t>
  </si>
  <si>
    <t>Faculdade de Direito</t>
  </si>
  <si>
    <t>Rua Presidente Pedreira,62 - Ingá, Niterói - RJ</t>
  </si>
  <si>
    <t>Faculdade de Direito II</t>
  </si>
  <si>
    <t>Rua Tiradentes, 17 - Ingá, Niterói - RJ</t>
  </si>
  <si>
    <t>Complexo Fac. Farmácia</t>
  </si>
  <si>
    <t>Faculdade de Farmácia</t>
  </si>
  <si>
    <t>Rua Mário Viana. 523 - Santa Rosa, Niterói - RJ</t>
  </si>
  <si>
    <t>Farmácia Universitária</t>
  </si>
  <si>
    <t>Rua Marquês do Paraná, 282 – Centro, Niterói - RJ</t>
  </si>
  <si>
    <t>Complexo COLUNI</t>
  </si>
  <si>
    <t>Colégio Universitário Geraldo Reis - COLUNI</t>
  </si>
  <si>
    <t>Rua Alexandre Moura, 8 - São Domingos, Niterói - RJ</t>
  </si>
  <si>
    <t>Creche UFF</t>
  </si>
  <si>
    <t>Complexo PROGRAD</t>
  </si>
  <si>
    <t>Bloco A - UFASA PROGRAD Gragoatá</t>
  </si>
  <si>
    <t>Bloco H - UFFASA PROGRAD - Praia Vermelha</t>
  </si>
  <si>
    <t>Unidades do Interior</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</si>
  <si>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</si>
  <si>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</si>
  <si>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</si>
  <si>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</si>
  <si>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</si>
  <si>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</si>
  <si>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</si>
  <si>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</si>
  <si>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</si>
  <si>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</si>
  <si>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</si>
  <si>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</si>
  <si>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</si>
  <si>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Complexo Faculdade de Veterinária</t>
  </si>
  <si>
    <t>Faculdade de Veterinária</t>
  </si>
  <si>
    <t>Rua Vital Brazil Filho, 64 - Vital Brazil, Niteroi - RJ</t>
  </si>
  <si>
    <t>Hospital Veterinário - HUVET</t>
  </si>
  <si>
    <t>Núcleo Experimental de Iguaba</t>
  </si>
  <si>
    <t>Rod. Amaral Peixoto, Km 100 - Iguaba Grande - RJ</t>
  </si>
  <si>
    <t>Fazenda Escola da Faculdade de Veterinária</t>
  </si>
  <si>
    <t>Rod. RJ 122, Km 32 - Funchal - Cachoeira de Macacu - RJ</t>
  </si>
  <si>
    <t>Complexo Volta Redonda</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</si>
  <si>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</si>
  <si>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</si>
  <si>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</si>
  <si>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</si>
  <si>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</si>
  <si>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Complexo Angra dos Reis</t>
  </si>
  <si>
    <t>Instituto de Educação de Angra dos Reis</t>
  </si>
  <si>
    <t>Av. do Trabalhador, 179 - Jacuecanga - Angra dos Reis</t>
  </si>
  <si>
    <t>Angra dos Reis II</t>
  </si>
  <si>
    <t>Av. Vereador Benedito Adelino - Retiro, Angra dos Reis - RJ</t>
  </si>
  <si>
    <t>Anexo II - B - Composição dos salários</t>
  </si>
  <si>
    <t>Descrição/Especificação</t>
  </si>
  <si>
    <t>CBO</t>
  </si>
  <si>
    <t>Quantidade de Pessoal</t>
  </si>
  <si>
    <t>CCT RJ1105/2025</t>
  </si>
  <si>
    <t>CCT RJ 00738/2024</t>
  </si>
  <si>
    <t>Almoxarife</t>
  </si>
  <si>
    <t>4141-05</t>
  </si>
  <si>
    <t>Líder de Almoxarife</t>
  </si>
  <si>
    <t>Auxiliar de Logística</t>
  </si>
  <si>
    <t>4140-40</t>
  </si>
  <si>
    <t>Líder de Auxiliar de Logística</t>
  </si>
  <si>
    <t>Copeiro</t>
  </si>
  <si>
    <t>5134-25</t>
  </si>
  <si>
    <t>Líder de Copeiro</t>
  </si>
  <si>
    <t>Auxiliar de Escriturário</t>
  </si>
  <si>
    <t>4110-05</t>
  </si>
  <si>
    <t>Guardião de Piscina</t>
  </si>
  <si>
    <t>5171-15</t>
  </si>
  <si>
    <t>Auxiliar de Mecânica</t>
  </si>
  <si>
    <t>7250-10</t>
  </si>
  <si>
    <t>Agente Educacional</t>
  </si>
  <si>
    <t>5153-25</t>
  </si>
  <si>
    <t>Auxiliar de desenvolvimento infantil</t>
  </si>
  <si>
    <t>2394-10</t>
  </si>
  <si>
    <t>Cuidador de Alunos</t>
  </si>
  <si>
    <t>5162-20</t>
  </si>
  <si>
    <t>Orientador Educacional</t>
  </si>
  <si>
    <t>Encarregado Geral</t>
  </si>
  <si>
    <t>7102-05</t>
  </si>
  <si>
    <t>Técnico em Manutenção</t>
  </si>
  <si>
    <t>3131-30</t>
  </si>
  <si>
    <t>Bombeiro Hidráulico</t>
  </si>
  <si>
    <t>7241-10</t>
  </si>
  <si>
    <t>Ajudante de Manutenção</t>
  </si>
  <si>
    <t>7170-20</t>
  </si>
  <si>
    <t>Operador de Trator</t>
  </si>
  <si>
    <t>7151-25</t>
  </si>
  <si>
    <t>TOTAL</t>
  </si>
  <si>
    <t>Anexo II - A - DISTRIBUIÇÃO DOS POSTOS POR LOCALIDADE</t>
  </si>
  <si>
    <t>Custo total da mão de obra (permanente)</t>
  </si>
  <si>
    <t>ORDEM</t>
  </si>
  <si>
    <t>DISCRIMINAÇÃO DO POSTO</t>
  </si>
  <si>
    <t>QUANT POSTOS</t>
  </si>
  <si>
    <t>FUNCIONÁRIOS</t>
  </si>
  <si>
    <t>UNIDADE</t>
  </si>
  <si>
    <t>MUNICÍPIO</t>
  </si>
  <si>
    <t>CMAT/AD</t>
  </si>
  <si>
    <t>Niterói</t>
  </si>
  <si>
    <t>CAP/Plan</t>
  </si>
  <si>
    <t>STI</t>
  </si>
  <si>
    <t>CGRU/Proaes</t>
  </si>
  <si>
    <t>CTSL/SOMA</t>
  </si>
  <si>
    <t>CAF/Proppi</t>
  </si>
  <si>
    <t>IEF</t>
  </si>
  <si>
    <t>4141-40</t>
  </si>
  <si>
    <t>CMA/SOMA</t>
  </si>
  <si>
    <t>Coluni</t>
  </si>
  <si>
    <t>Proaes Rio das Ostras</t>
  </si>
  <si>
    <t>Rio das Ostras</t>
  </si>
  <si>
    <t>Proaes Angra</t>
  </si>
  <si>
    <t>Angra dos Reis</t>
  </si>
  <si>
    <t>Proad</t>
  </si>
  <si>
    <t>Líder de Aux. Logística</t>
  </si>
  <si>
    <t>Gabinete Reitor</t>
  </si>
  <si>
    <t>Copeiro Líder</t>
  </si>
  <si>
    <t>Proger</t>
  </si>
  <si>
    <t>Huvet</t>
  </si>
  <si>
    <t>Eduff</t>
  </si>
  <si>
    <t>SOMA</t>
  </si>
  <si>
    <t>IQ</t>
  </si>
  <si>
    <t>Coluni e Proaes</t>
  </si>
  <si>
    <t>Estado RJ</t>
  </si>
  <si>
    <r>
      <rPr>
        <b/>
        <sz val="9"/>
        <rFont val="Verdana"/>
        <charset val="134"/>
      </rPr>
      <t>Anexo III - A - PLANILHA DE COMPOSIÇÃO DE CUSTOS E FORMAÇÃO DE PREÇOS</t>
    </r>
    <r>
      <rPr>
        <sz val="9"/>
        <rFont val="Verdana"/>
        <charset val="134"/>
      </rPr>
      <t xml:space="preserve"> (Anexo VII da I.N. da SLTI/MPOG n.º 5 de 26/Maio/2017			</t>
    </r>
  </si>
  <si>
    <t>Disponibilização de Equipamentos para os postos de Líder de Almoxarife</t>
  </si>
  <si>
    <t>Qnt</t>
  </si>
  <si>
    <t>Valor unitário</t>
  </si>
  <si>
    <t>Valor Total</t>
  </si>
  <si>
    <t>Contratação de serviço para controle de ponto eletrônico, através de software, a ser instalado em computador convencional, sem necessidade de relógio físico específico, com as seguintes especificações mínimas: software de controle de ponto eletrônico, com suporte mínimo a 30 (trinta) colaboradores, controle biométrico, com solução de gestão e controle da jornada, notificações de atrasos, horas extras, alerta de suspeita de fraudes, bloqueio da batida em razão de férias, licença ou desligamento, com custódia dos arquivos de ponto em servidores na nuvem, apto à instalação em aparelho de computação com suporte ao sistema operacional Windows e celulares com sistema android e ios. Incluso treinamento, configuração e suporte.</t>
  </si>
  <si>
    <t>Total da Solução</t>
  </si>
  <si>
    <t>Total dos equipamentos por mês posto Líder de Almoxarife</t>
  </si>
  <si>
    <r>
      <rPr>
        <b/>
        <sz val="9"/>
        <rFont val="Verdana"/>
        <charset val="134"/>
      </rPr>
      <t>Anexo III - B - PLANILHA DE COMPOSIÇÃO DE CUSTOS E FORMAÇÃO DE PREÇOS</t>
    </r>
    <r>
      <rPr>
        <sz val="9"/>
        <rFont val="Verdana"/>
        <charset val="134"/>
      </rPr>
      <t xml:space="preserve"> </t>
    </r>
  </si>
  <si>
    <t>COMPOSIÇÃO DE CUSTO DE UNIFORME PARA OS CARGOS DE ALMOXARIFAE, LÍDER E AUXILIAR DE LOGÍSTICA E LÍDER (ITEM 1 A 4)</t>
  </si>
  <si>
    <t>ITEM</t>
  </si>
  <si>
    <t>DISCRIMINAÇÃO UNIFORME</t>
  </si>
  <si>
    <t>QUANT. ANUAL POR FUNCIONÁRIO</t>
  </si>
  <si>
    <t>VALOR UNITÁRIO</t>
  </si>
  <si>
    <t>VALOR TOTAL</t>
  </si>
  <si>
    <t>Jalecos: operacional tradicional, em tecido Oxford, manga longa com dois bolsos inferiores, gola e manga com bico, com logomarca;</t>
  </si>
  <si>
    <t>Blusas/camisetas: operacional tradicional, em tecido de algodão, na cor azul manga curta, com destaque nas costas escrito A SERVIÇO DA UFF, e brasão/emblema da contratada.</t>
  </si>
  <si>
    <t>Calças: operacional tradicional, em tecido Oxford, com elástico e cordão, um bolso traseiro e dois dianteiros.</t>
  </si>
  <si>
    <t>Meias: meia  adulto, em tecido poliéster na cor preta.</t>
  </si>
  <si>
    <t>Luva de vaqueta de couro mista, cano curto (PAR)</t>
  </si>
  <si>
    <t>Crachá funcional, em pvc, com foto, nome e cargo.</t>
  </si>
  <si>
    <t>Capacete de Segurança com jugular, tipo A</t>
  </si>
  <si>
    <t>Capa de chuva plástica, com faixas fluorescentes, material pvc, uso profissional.</t>
  </si>
  <si>
    <t>Cinta lombar ergonômica</t>
  </si>
  <si>
    <t>PROTETOR AURICULAR, TIPO CONCHA DUPLA, MATERIAL ABS- ACRILONITRILE/BUTADIENE/ STIRENE, MATERIAL HASTE AÇO INOXIDÁVEL, MATERIAL ALMOFADA ESPUMA, CARACTERÍSTICAS ADICIONAIS CINTA REGULÁVEL E FECHO DE VELCRO - PROTETOR AURICULAR, TIPO CONCHA DUPLA, MATERIAL ABS- ACRILONITRILE/BUTADIENE/ STIRENE, MATERIAL HASTE AÇO INOXIDÁVEL, MATERIAL ALMOFADA ESPUMA, CARACTERÍSTICAS ADICIONAIS CINTA REGULÁVEL E FECHO DE VELCRO</t>
  </si>
  <si>
    <t>Óculos de segurança incolor para proteção dos olhos contra impactos de partículas volantes e contra raios ultravioletas</t>
  </si>
  <si>
    <t>Máscara de Proteção tipo PFF2. Caixa com 100 unidades</t>
  </si>
  <si>
    <t>Sapatos: operacional tradicional, fechado, cor preta, solado antiderrapante</t>
  </si>
  <si>
    <t>Valor anual por funcionário</t>
  </si>
  <si>
    <t>Valor mensal por funcionário</t>
  </si>
  <si>
    <t>Obs.: Quantidade estimada por ano, sendo 1 conjunto composto de 1 jaleco, 2 blusas, 2 calças, 2 pares de luvas, 4 pares de meia e 1 sapato entregue na admissão e outro após 6 meses, ou quando apresentarem defeito ou desgastes, independente do prazo mínimo estabelecido, conforme Cláusula 53ª da CCT.</t>
  </si>
  <si>
    <t>COMPOSIÇÃO DE CUSTO DE UNIFORME PARA OS CARGOS DE COPEIRO</t>
  </si>
  <si>
    <t>Calça comprida com zíper de gabardine ou microfibra.</t>
  </si>
  <si>
    <t>Blusa tipo camisa com botões, em gabardine ou microfibra e emblema da empresa no lado esquerdo superior, manga curta.</t>
  </si>
  <si>
    <t>Touca de filó com aba (Pacote com 100 Unid)</t>
  </si>
  <si>
    <t>Meia social (longa)</t>
  </si>
  <si>
    <t>Calçado em couro, tipo mocassim, fechado, salto de até 3 cm ou sapatilha em couro, antiderrapantes.</t>
  </si>
  <si>
    <t>Avental, em oxford ou tergal, com amarras dos lados.</t>
  </si>
  <si>
    <t>Obs.: Quantidade estimada por ano, sendo 1 conjunto composto de 2 blusas, 2 calças, 2 toucas, 2 pares de meia, 2 calçados e 2 aventais entregue na admissão e outro após 6 meses, ou quando apresentarem defeito ou desgastes, independente do prazo mínimo estabelecido, conforme Cláusula 53ª da CCT.</t>
  </si>
  <si>
    <t xml:space="preserve">COMPOSIÇÃO DE CUSTO DE UNIFORME PARA OS CARGOS DE GUARDIÃO DE PISCINA </t>
  </si>
  <si>
    <t>REGATA GUARDA-VIDAS - ESTAMPADA NAS COSTAS E BORDADO NA FRENTE - TECIDO KACHARREL.</t>
  </si>
  <si>
    <t>Boné Bordado Tecido Ripstop vermelho c/ bordado guarda-vidas.</t>
  </si>
  <si>
    <t>Sunga  c/ bordado PET guarda- vidas. Possui modelagem slip e cós elástico. Material:	Poliamida Composição: 84% Poliamida e 16% elastano. Cor:	Vermelho</t>
  </si>
  <si>
    <t>Short Guarda-Vidas, na cor vermelha. Tecido: Dry- Fit  Bordado: Guarda vidas e seu brasão. Elástico e Cordão para melhor ajuste.</t>
  </si>
  <si>
    <t>Obs.: Quantidade estimada por ano, sendo 1 conjunto composto de 2 regatas, 1 boné, 1 sunga e 2 shorts entregue na admissão e outro após 6 meses, ou quando apresentarem defeito ou desgastes, independente do prazo mínimo estabelecido, conforme Cláusula 53ª da CCT.</t>
  </si>
  <si>
    <t>COMPOSIÇÃO DE CUSTO DE UNIFORME PARA OS CARGOS DE AGENTE EDUCACIONAL, MEDIADOR DE ALUNOS, CUIDADOR DE ALUNOS, Profissional Apoio Escolar na Educação Inclusiva</t>
  </si>
  <si>
    <t>Camiseta gola pólo em tecido 100% algodão, na cor branca, com destaque nas costas escrito A SERVIÇO DA UFF, e brasão/emblema da contratada.</t>
  </si>
  <si>
    <t>Obs.: Quantidade estimada por ano, sendo 2 camisetas entregues na admissão e outras 2 após 6 meses, ou quando apresentarem defeito ou desgastes, independente do prazo mínimo estabelecido, conforme decisão Administrativa e Cláusula 53ª da CCT.</t>
  </si>
  <si>
    <t>COMPOSIÇÃO DE CUSTO DE UNIFORME PARA OS CARGOS DE AUX. MECÂNICA, AUX. ESCRITURÁRIO</t>
  </si>
  <si>
    <t>COMPOSIÇÃO DE CUSTO DE UNIFORME PARA TODOS OS POSTOS DE ENCARREGADO E TÉCNICO DE MANUTENÇÃO</t>
  </si>
  <si>
    <t>QUANT.INICIAL</t>
  </si>
  <si>
    <t>QT. SEMESTRE</t>
  </si>
  <si>
    <t xml:space="preserve">QUANT. ANUAL </t>
  </si>
  <si>
    <t>Calça comprida, material brim, modelo unissex, com elástico e cordão na cintura, 2 bolsos laterais e 2 traseiros</t>
  </si>
  <si>
    <t>unid.</t>
  </si>
  <si>
    <t>Camiseta, material 100% algodão, tipo manga curta, gola redonda, identificada com logomarca da empresa  os dizeres A SERVIÇO DA UFF</t>
  </si>
  <si>
    <t>Jaleco profissional em brim leve, manga curta, fechamento com botões, com um bolso frontal, gola esporte e com logomarca da empresa.</t>
  </si>
  <si>
    <t>Par de meia, mínimo de 70% algodão, cano médio</t>
  </si>
  <si>
    <t>Boné com proteção de pescoço</t>
  </si>
  <si>
    <t xml:space="preserve">Bota de Segurança para eletricista confeccionada em couro, sem componentes metálicos, com biqueira de composite e solado em PU bidensidade injetado </t>
  </si>
  <si>
    <t>Capacete de segurança classe B aba total , com jugular (UN)</t>
  </si>
  <si>
    <t>Cinto de segurança, tipo PQD, com regulagem de cintura, coxas e suspensório e com 3 argolas (UN)</t>
  </si>
  <si>
    <t>Luva de algodão tricotada pigmentada (PAR)</t>
  </si>
  <si>
    <t>Luva de segurança de tipo cobertura, em vaqueta e raspa (PAR)</t>
  </si>
  <si>
    <t>Luva isolante para eletricista, classe 0, máxima tensão de uso 1.000V (PAR)</t>
  </si>
  <si>
    <t>Protetor auditivo do tipo inserção pré-moldado, de silicone com cordão</t>
  </si>
  <si>
    <t>Protetor Facial contra arco elétrico para uso em conjunto com o capacete de segurança, classe B, tipo II</t>
  </si>
  <si>
    <t>Talabarte duplo para cinto de segurança com elástico e absorvedor de energia (UN)</t>
  </si>
  <si>
    <t>Trava queda para corda até 12mm (UN)</t>
  </si>
  <si>
    <t>COMPOSIÇÃO DE CUSTO DE UNIFORME PARA TODOS OS POSTOS DE AJUDANTE</t>
  </si>
  <si>
    <t>Camiseta Golo Polo Branco, 100% algodão, com emblema da empresa fixado no bolso, e a Informação A SERVIÇO DA UFF, na parte de trás</t>
  </si>
  <si>
    <t>par</t>
  </si>
  <si>
    <t>Crachá com cordão e fototransparente.</t>
  </si>
  <si>
    <t>Avental de raspa (UN)</t>
  </si>
  <si>
    <t>Bota de PVC cano longo (PAR)</t>
  </si>
  <si>
    <t>Botina de segurança com elástico coberto, cabedal confeccionado em couro curtido ao cromo, com forração em sintético, solado de PU, Bi densidade, injetado diretamente ao cabedal. Marca Marluvas ou similar. (PAR)</t>
  </si>
  <si>
    <t>Capacete de segurança classe A, com jugular (UN)</t>
  </si>
  <si>
    <t>Luva antivibração</t>
  </si>
  <si>
    <t>Luva de látex cano longo (PAR)</t>
  </si>
  <si>
    <t>Luva de raspa soldador (PAR)</t>
  </si>
  <si>
    <t>Luva de vaqueta</t>
  </si>
  <si>
    <t>Luva nitrílica com forro cano médio</t>
  </si>
  <si>
    <t>Mangote de raspa (par)</t>
  </si>
  <si>
    <t>Óculos de Segurança com lentes cinza para proteção contra luminosidade intensa</t>
  </si>
  <si>
    <t>Protetor auditivo tipo concha com parte externa em ABS, haste de sustentação em aço inoxidável, preenchido com espumas e almofadas desmontáveis.</t>
  </si>
  <si>
    <t xml:space="preserve">Protetor facial com visor incolor para proteção dos olhos contra impactos de partículas volantes e contra raios ultravioletas </t>
  </si>
  <si>
    <t>Respirador purificador de ar tipo peças semifaciais filtrantes para partículas, no formato dobrável, tipo PFF2, classe S, com válvula de exalação</t>
  </si>
  <si>
    <t>1. UNIFORME: BOMBEIRO HIDRÁULICO</t>
  </si>
  <si>
    <t>Quantidade Anual</t>
  </si>
  <si>
    <t>Unidade</t>
  </si>
  <si>
    <t>Custo</t>
  </si>
  <si>
    <t>Conjunto de uniforme</t>
  </si>
  <si>
    <t>Unitário</t>
  </si>
  <si>
    <t>Total Anual por Funcionário</t>
  </si>
  <si>
    <t>1.1</t>
  </si>
  <si>
    <t>Cada conjunto de uniforme será composto por: 3 calças, 3 camisetas, 5 pares de meia, 1 capa de chuva, 2 jalecos e 1 crachá.</t>
  </si>
  <si>
    <t>1.2</t>
  </si>
  <si>
    <t>1.3</t>
  </si>
  <si>
    <t>1.4</t>
  </si>
  <si>
    <t>1.5</t>
  </si>
  <si>
    <t>1.6</t>
  </si>
  <si>
    <t>Custo Anual por Funcionário</t>
  </si>
  <si>
    <t>Custo Mensal com Uniforme por Funcionário</t>
  </si>
  <si>
    <t>2. EPIs: BOMBEIRO HIDRÁULICO</t>
  </si>
  <si>
    <t>Quantidade por Funcionário</t>
  </si>
  <si>
    <t>Prazo para Troca</t>
  </si>
  <si>
    <t>Quantidade Anual por Funcionário</t>
  </si>
  <si>
    <t>Valor unitário estimado</t>
  </si>
  <si>
    <t>Valor total anual</t>
  </si>
  <si>
    <t>2.1</t>
  </si>
  <si>
    <t>12 meses</t>
  </si>
  <si>
    <t>2.2</t>
  </si>
  <si>
    <t>2.3</t>
  </si>
  <si>
    <t>2.4</t>
  </si>
  <si>
    <t>2.5</t>
  </si>
  <si>
    <t>24 meses</t>
  </si>
  <si>
    <t>2.6</t>
  </si>
  <si>
    <t>Luva Antivibração</t>
  </si>
  <si>
    <t>2.7</t>
  </si>
  <si>
    <t>1 mês</t>
  </si>
  <si>
    <t>2.8</t>
  </si>
  <si>
    <t>2.9</t>
  </si>
  <si>
    <t>Macacão Saneamento Impermeável Com Bota E Luva Acopladas Pvc</t>
  </si>
  <si>
    <t>2.10</t>
  </si>
  <si>
    <t>2.11</t>
  </si>
  <si>
    <t>2 meses</t>
  </si>
  <si>
    <t>2.12</t>
  </si>
  <si>
    <t>2.13</t>
  </si>
  <si>
    <t>2.14</t>
  </si>
  <si>
    <t>Custo Anual por funcionário</t>
  </si>
  <si>
    <t>Custo Mensal com EPIs por Funcionário</t>
  </si>
  <si>
    <t>Custo Mensal com Uniformes e EPIs por Funcionário</t>
  </si>
  <si>
    <t>COMPOSIÇÃO DE CUSTO DE UNIFORME E EPIS PARA O CARGO DE  TRATORISTA</t>
  </si>
  <si>
    <t>Calça comprida com elástico e cordão, de tecido em brim profissional e resistente 100% algodão, na cor azul escuro (base 518 da Santista).</t>
  </si>
  <si>
    <t>peça</t>
  </si>
  <si>
    <t>Camisa azul-claro, com gola em V e manga curta. Malha mercerizada, 100% algodão com emblema da empresa fixado no bolso</t>
  </si>
  <si>
    <t>Meia Vestuário,, Material: Algodão, Poliamida E Elastano, Tipo: Social, Cor: Variada, Tamanho: Sob Medida</t>
  </si>
  <si>
    <t xml:space="preserve">Botina de segurança com elástico coberto, cabedal confeccionado em couro curtido ao cromo, com forração em sintético, palmilha de montagem em sintético fixada pelo processo strobel, solado de PU, Bi densidade, bicolor (chumbo / preto) injetado diretamente ao cabedal. Marca Marluvas ou similar. </t>
  </si>
  <si>
    <t>Luva de raspa cano curto reforçada, com tira de reforçao externo em raspa entre os dedos polegar e indicador, com reforço interno na palma e face palmar dos dedos, punho de 7 cm, marca Hércules ou similar.</t>
  </si>
  <si>
    <t>Luva de algodão tricotada pigmentada</t>
  </si>
  <si>
    <t>Boné protetor de radiação solar, com protetor para nuca e pescoço</t>
  </si>
  <si>
    <t>Toalha de banho 100% algodão</t>
  </si>
  <si>
    <t>Protetor Facial WP96 com suspensão com catraca. Visor em policarbonato transparente. Ajuste da circunferência para melhor conforto</t>
  </si>
  <si>
    <t>Óculos de segurança com visor, apoio nasal e proteção lateral injetados em uma mesma peça. Visor e hastes em policarbonato incolor; Visor com tratamento anti embaçante. Modelo Virtura marca 3M ou similar.</t>
  </si>
  <si>
    <t>Protetor auditivo tipo concha, abafador 3M CA: 29176. 20 dB</t>
  </si>
  <si>
    <t>Perneira de segurança confeccionada em duas camadas de material sintético, três talas em pvc frontais fixadas por solda eletrônica, fechamento nas bordas através de viés com costuras e solda eletrônica</t>
  </si>
  <si>
    <t>Avental de raspa  largura: 70 cm. altura 90 cm</t>
  </si>
  <si>
    <t>Bota Segurança Material: Pvc - Cloreto De Polivinila , Tipo Cano: Longo , Material Sola: Antiderrapante , Cor: Preta , Características Adicionais: Forrada Em Náilon</t>
  </si>
  <si>
    <r>
      <rPr>
        <b/>
        <sz val="9"/>
        <rFont val="Verdana"/>
        <charset val="134"/>
      </rPr>
      <t>Anexo III - C - PLANILHA DE COMPOSIÇÃO DE CUSTOS E FORMAÇÃO DE PREÇOS</t>
    </r>
    <r>
      <rPr>
        <sz val="9"/>
        <rFont val="Verdana"/>
        <charset val="134"/>
      </rPr>
      <t xml:space="preserve"> (Anexo VII da I.N. da SLTI/MPOG n.º 5 de 26/Maio/2017			</t>
    </r>
  </si>
  <si>
    <t>COMPOSIÇÃO DE CUSTO DE MATERIAL -COPEIRO</t>
  </si>
  <si>
    <t>Quantitativo mensal máximo a ser fornecido por posto</t>
  </si>
  <si>
    <t>DISCRIMINAÇÃO</t>
  </si>
  <si>
    <t>QUANT.</t>
  </si>
  <si>
    <t>PARCIAL MENSAL</t>
  </si>
  <si>
    <t>Esponja antibactéria para limpeza, dupla face formato retangular (bucha)</t>
  </si>
  <si>
    <t>pct 4 und</t>
  </si>
  <si>
    <t>Detergente líquido neutro, desengordurante garrafa com 500 ml</t>
  </si>
  <si>
    <t>Pano para limpeza multiuso com furos 60x33 cm</t>
  </si>
  <si>
    <t>pct 5 und</t>
  </si>
  <si>
    <t>PANO LIMPEZA, MATERIAL MICROFIBRA. COMPRIMENTO 60 CM LARGURA 40 CM CARACTERÍSTICAS ADICIONAIS ALTO GRAU ABSORÇÃO APLICAÇÃO USO GERAL TIPO TOALHA</t>
  </si>
  <si>
    <t>Saco de lixo de plástico reforçado com alça preto, com capacidade de 100 litros.</t>
  </si>
  <si>
    <t>pct 100 unid</t>
  </si>
  <si>
    <t>Saco alvejado para limpeza de chão 90% algodão - pano de chão 42 x 72 cm</t>
  </si>
  <si>
    <t>Alcool líquido 70º INPM com 1 litro</t>
  </si>
  <si>
    <t>Coador de café de flanela 100% de algodão, com cabo de madeira, aro de metal, arame galvanizado, diâmetro de 130 mm - Coador para maquina indristrial de café tamanho M</t>
  </si>
  <si>
    <t>Desinfetante pinho para limpar e desinfetar o ambiente, em recipiente de 500 ml</t>
  </si>
  <si>
    <t>Sabão de côco em barra de 200 g</t>
  </si>
  <si>
    <t>Guardanapos de papel 33 x 30 mm, pacote com 50 unidades</t>
  </si>
  <si>
    <t>pacote</t>
  </si>
  <si>
    <t>Copo de plástico descartável para água de 200 ml, pacote com 100 unidades</t>
  </si>
  <si>
    <t>Copo de plástico descartável para café de 50 ml, pacote com 100 unidades</t>
  </si>
  <si>
    <t>Café em pó homogêneo, torrado e moído, de qualidade tipo “Superior”, condicionado em embalagem a vácuo puro aluminizada, validade de prazo mínimo de 1 ano, sendo extra forte. Sugestão: Melitta, Pilão ou similar</t>
  </si>
  <si>
    <t>pct 500g</t>
  </si>
  <si>
    <t>Açúcar, tipo refinado, origem vegetal, sacarose de cana de açúcar, aplicação adoçante, característica adicional de 1ª qualidade.</t>
  </si>
  <si>
    <t>kilo</t>
  </si>
  <si>
    <t>Adoçante, tipo sucralose, com bico dosador (100ml).</t>
  </si>
  <si>
    <t>frasco 100 ml</t>
  </si>
  <si>
    <t>Valor total mensal por funcionário</t>
  </si>
  <si>
    <t>Valor total mensal por funcionário Líder de Copeiro</t>
  </si>
  <si>
    <t>COMPOSIÇÃO DE CUSTO DE MATERIAL -ENCARREGADO GERAL</t>
  </si>
  <si>
    <r>
      <rPr>
        <sz val="11"/>
        <rFont val="Calibri"/>
        <charset val="134"/>
        <scheme val="minor"/>
      </rPr>
      <t xml:space="preserve">Verba para aquisição de materiais de consumo para manutenção, como fio, termostatos, capacitores, fitas, canos, ferramentas e outros. </t>
    </r>
    <r>
      <rPr>
        <b/>
        <sz val="11"/>
        <color rgb="FFFF0000"/>
        <rFont val="Calibri"/>
        <charset val="134"/>
        <scheme val="minor"/>
      </rPr>
      <t>VALOR FIXO, NÃO DEVE SER REDUZIDO SOB PENA DE RECUSA DA PROPOSTA.</t>
    </r>
    <r>
      <rPr>
        <sz val="11"/>
        <rFont val="Calibri"/>
        <charset val="134"/>
        <scheme val="minor"/>
      </rPr>
      <t xml:space="preserve"> Conforme TR o valor só será pago pela UFF, se comprovado o abastecimento mensal.</t>
    </r>
  </si>
  <si>
    <t>unid</t>
  </si>
  <si>
    <t>Valor total mensal por funcionário Encarregado Geral</t>
  </si>
  <si>
    <t>Anexo IV-A  - FORMAÇÃO CUSTOS POSTOS GRUPO 1</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</si>
  <si>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</si>
  <si>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</si>
  <si>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</si>
  <si>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</si>
  <si>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</si>
  <si>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</si>
  <si>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</si>
  <si>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</si>
  <si>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</si>
  <si>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</si>
  <si>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</si>
  <si>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</si>
  <si>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</si>
  <si>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Salário</t>
  </si>
  <si>
    <t>MÓDULO 1 : COMPOSIÇÃO DA REMUNERAÇÃO</t>
  </si>
  <si>
    <t>Composição da Remuneração</t>
  </si>
  <si>
    <t>Valor(R$)</t>
  </si>
  <si>
    <t>A</t>
  </si>
  <si>
    <t>Salário Base</t>
  </si>
  <si>
    <t>B</t>
  </si>
  <si>
    <t xml:space="preserve">Adicional de Periculosidade </t>
  </si>
  <si>
    <t>C</t>
  </si>
  <si>
    <t>Adicional de Insalubridade (20% Grau médio NR 15)</t>
  </si>
  <si>
    <t>D</t>
  </si>
  <si>
    <t>Adicional Noturno</t>
  </si>
  <si>
    <t>E</t>
  </si>
  <si>
    <t>Adicional de Hora Noturna Reduzida</t>
  </si>
  <si>
    <t>F</t>
  </si>
  <si>
    <t>Gratificação Liderança (15% ou 30%) (Cláusula 16ª CCT)</t>
  </si>
  <si>
    <t>Total de Remuneração</t>
  </si>
  <si>
    <t>MÓDULO 2: ENCARGOS E BENEFÍCIOS ANUAIS, MENSAIS E DIÁRIOS</t>
  </si>
  <si>
    <t>Submódulo 2.1 - 13º (décimo terceiro) Salário, Férias e Adicional de Férias</t>
  </si>
  <si>
    <t>13º (décimo terceiro) Salário</t>
  </si>
  <si>
    <t>Férias e Adicional de Férias</t>
  </si>
  <si>
    <t>Total</t>
  </si>
  <si>
    <t>Incidência do Submódulo 2.2 - Encargos previdenciários (GPS), FGTS e outras contribuições (Cálculo sobre a remuneração, pois será adotada a Conta Vinculada)</t>
  </si>
  <si>
    <t>Submódulo 2.2 - Encargos Previdenciários (GPS), Fundo de Garantia por Tempo de Serviço (FGTS) e outras contribuições</t>
  </si>
  <si>
    <t>GPS, FGTS e outras contribuições</t>
  </si>
  <si>
    <t>%</t>
  </si>
  <si>
    <t>INSS</t>
  </si>
  <si>
    <t>Salário Educação</t>
  </si>
  <si>
    <t>Seguro acidente do trabalho</t>
  </si>
  <si>
    <t>SESI ou SESC</t>
  </si>
  <si>
    <t>SENAI ou SENAC</t>
  </si>
  <si>
    <t>SEBRAE</t>
  </si>
  <si>
    <t>G</t>
  </si>
  <si>
    <t>INCRA</t>
  </si>
  <si>
    <t>H</t>
  </si>
  <si>
    <t>FGTS</t>
  </si>
  <si>
    <t>Itens não aplicáveis a Optantes do SIMPLES</t>
  </si>
  <si>
    <t>Submódulo 2.3 - Benefícios Mensais e Diários</t>
  </si>
  <si>
    <t>Benefícios Mensais e Diários</t>
  </si>
  <si>
    <r>
      <rPr>
        <sz val="11"/>
        <color theme="1"/>
        <rFont val="Calibri"/>
        <charset val="134"/>
      </rPr>
      <t xml:space="preserve">Transporte -Cláusula 21ª da CCT - considerando 2 passagens/dia (BUI) - </t>
    </r>
    <r>
      <rPr>
        <i/>
        <sz val="11"/>
        <color theme="1"/>
        <rFont val="Calibri"/>
        <charset val="134"/>
      </rPr>
      <t>Benefício para renda mensal inferior ou igual a R$3.205,20</t>
    </r>
    <r>
      <rPr>
        <sz val="11"/>
        <color theme="1"/>
        <rFont val="Calibri"/>
        <charset val="134"/>
      </rPr>
      <t>. Rendas superiores, 4 bilhetes diários de R$4,45</t>
    </r>
  </si>
  <si>
    <t>Ticket Alimentação - Cláusula 20ª da CCT</t>
  </si>
  <si>
    <t>Benefício Assistencial</t>
  </si>
  <si>
    <t>Outros (Social Familiar) - Cláusula 26ª da CCT</t>
  </si>
  <si>
    <t>Total de Benefícios Mensais e Diários</t>
  </si>
  <si>
    <t>Quadro-Resumo do Módulo 2 - Encargos e Benefícios anuais, mensais e diários</t>
  </si>
  <si>
    <t>Encargos e Benefícios Anuais, Mensais e Diários</t>
  </si>
  <si>
    <t>Valor (R$)</t>
  </si>
  <si>
    <t>13º (décimo terceiro) Salário, Férias e Adicional de Férias</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</si>
  <si>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</si>
  <si>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</si>
  <si>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</si>
  <si>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</si>
  <si>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</si>
  <si>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</si>
  <si>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</si>
  <si>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</si>
  <si>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</si>
  <si>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</si>
  <si>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</si>
  <si>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</si>
  <si>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</si>
  <si>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</si>
  <si>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</si>
  <si>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</si>
  <si>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</si>
  <si>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Submódulo 4.2 - Intrajornada</t>
  </si>
  <si>
    <t>4.2</t>
  </si>
  <si>
    <t>Intrajornada</t>
  </si>
  <si>
    <t>Intervalo para repouso ou alimentação</t>
  </si>
  <si>
    <t>Quadro-Resumo do Módulo 4 - Custo de Reposição do Profissional Ausente</t>
  </si>
  <si>
    <t>Custo de reposição</t>
  </si>
  <si>
    <t>Ausências legais</t>
  </si>
  <si>
    <t>MÓDULO 5: INSUMOS DIVERSOS</t>
  </si>
  <si>
    <t>Insumos Diversos</t>
  </si>
  <si>
    <t>Uniformes E EPIS</t>
  </si>
  <si>
    <t>Materiais</t>
  </si>
  <si>
    <t>Equipamentos</t>
  </si>
  <si>
    <t xml:space="preserve">Outros </t>
  </si>
  <si>
    <t>Total de Insumos Diversos</t>
  </si>
  <si>
    <t>MÓDULO 6: CUSTOS INDIRETOS, TRIBUTOS E LUCRO – (LUCRO PRESUMIDO)</t>
  </si>
  <si>
    <t>Custos Indiretos, Tributos e Lucro</t>
  </si>
  <si>
    <t>Custos Indiretos</t>
  </si>
  <si>
    <t>Lucro</t>
  </si>
  <si>
    <t>Tributos</t>
  </si>
  <si>
    <t>C.1) Tributos Federais (PIS = 0,65% e COFINS = 3%)</t>
  </si>
  <si>
    <t>C.2) Tributos Estaduais (especificar)</t>
  </si>
  <si>
    <t>C.3) Tributos Municipais (ISS = 5,0%)</t>
  </si>
  <si>
    <t>C.4) Outros tributos (especificar)</t>
  </si>
  <si>
    <t>Quadro-resumo do Custo por Empregado (LUCRO PRESUMIDO)</t>
  </si>
  <si>
    <t>LUCRO PRESUMIDO</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</si>
  <si>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</si>
  <si>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</si>
  <si>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</si>
  <si>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</si>
  <si>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</si>
  <si>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</si>
  <si>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</si>
  <si>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</si>
  <si>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</si>
  <si>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</si>
  <si>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MÓDULO 6: CUSTOS INDIRETOS, TRIBUTOS E LUCRO – (LUCRO REAL)</t>
  </si>
  <si>
    <t>C.1) Tributos Federais (PIS = 1,65% e COFINS = 7,60%)</t>
  </si>
  <si>
    <t>Quadro-resumo do Custo por Empregado (LUCRO REAL)</t>
  </si>
  <si>
    <t>LUCRO REAL</t>
  </si>
  <si>
    <t>Adicional de Periculosidade (30%)</t>
  </si>
  <si>
    <r>
      <rPr>
        <sz val="11"/>
        <color theme="1"/>
        <rFont val="Calibri"/>
        <charset val="134"/>
      </rPr>
      <t xml:space="preserve">Transporte -Cláusula 21ª da CCT - considerando 2 passagens/dia (BUI) - </t>
    </r>
    <r>
      <rPr>
        <i/>
        <sz val="11"/>
        <color theme="1"/>
        <rFont val="Calibri"/>
        <charset val="134"/>
      </rPr>
      <t>Benefício para renda mensal inferior ou igual a R$3.205,20</t>
    </r>
    <r>
      <rPr>
        <sz val="11"/>
        <color theme="1"/>
        <rFont val="Calibri"/>
        <charset val="134"/>
      </rPr>
      <t>. Rendas superiores, 4 bilhetes diários de R$5,15</t>
    </r>
  </si>
  <si>
    <t>Mediador de Alunos</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</si>
  <si>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</si>
  <si>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</si>
  <si>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</si>
  <si>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</si>
  <si>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</si>
  <si>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23069.182202/2024-57</t>
  </si>
  <si>
    <t>Custo total da contratação</t>
  </si>
  <si>
    <t>POSTOS</t>
  </si>
  <si>
    <t>VALOR MENSAL POR POSTO</t>
  </si>
  <si>
    <t>TOTAL MENSAL</t>
  </si>
  <si>
    <t>TOTAL ANUAL</t>
  </si>
  <si>
    <t>TOTAL 24 MÊS</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</si>
</sst>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
    <numFmt numFmtId="183" formatCode="&quot;R$&quot;\ #,##0.00;[Red]\-&quot;R$&quot;\ #,##0.00"/>
    <numFmt numFmtId="184" formatCode="_-&quot;R$&quot;\ * #,##0.00_-;\-&quot;R$&quot;\ * #,##0.00_-;_-&quot;R$&quot;\ * &quot;-&quot;??_-;_-@"/>
    <numFmt numFmtId="185" formatCode="#,##0.00_);\(#,##0.00\)"/>
  </numFmts>
  <fonts count="64">
    <font>
      <sz val="11"/>
      <color theme="1"/>
      <name val="Calibri"/>
      <charset val="134"/>
      <scheme val="minor"/>
    </font>
    <font>
      <sz val="10"/>
      <color rgb="FFFF0000"/>
      <name val="Arial"/>
      <charset val="134"/>
    </font>
    <font>
      <sz val="9"/>
      <color theme="1"/>
      <name val="Arial"/>
      <charset val="134"/>
    </font>
    <font>
      <b/>
      <sz val="9"/>
      <color rgb="FFFF0000"/>
      <name val="Arial"/>
      <charset val="134"/>
    </font>
    <font>
      <b/>
      <sz val="9"/>
      <color theme="1"/>
      <name val="Arial"/>
      <charset val="134"/>
    </font>
    <font>
      <b/>
      <sz val="9"/>
      <color theme="1"/>
      <name val="Verdana"/>
      <charset val="134"/>
    </font>
    <font>
      <sz val="11"/>
      <color theme="1"/>
      <name val="Calibri"/>
      <charset val="134"/>
    </font>
    <font>
      <b/>
      <sz val="10"/>
      <color theme="1"/>
      <name val="Arial"/>
      <charset val="134"/>
    </font>
    <font>
      <sz val="11"/>
      <name val="Calibri"/>
      <charset val="134"/>
    </font>
    <font>
      <b/>
      <sz val="11"/>
      <color theme="1"/>
      <name val="Calibri"/>
      <charset val="134"/>
    </font>
    <font>
      <sz val="12"/>
      <color theme="1"/>
      <name val="Calibri"/>
      <charset val="134"/>
      <scheme val="minor"/>
    </font>
    <font>
      <sz val="11"/>
      <name val="Calibri"/>
      <charset val="134"/>
      <scheme val="minor"/>
    </font>
    <font>
      <sz val="11"/>
      <color theme="1"/>
      <name val="Calibri"/>
      <charset val="134"/>
      <scheme val="minor"/>
    </font>
    <font>
      <b/>
      <sz val="11"/>
      <color rgb="FFFF0000"/>
      <name val="Calibri"/>
      <charset val="134"/>
      <scheme val="minor"/>
    </font>
    <font>
      <b/>
      <sz val="14"/>
      <color theme="1"/>
      <name val="Calibri"/>
      <charset val="134"/>
    </font>
    <font>
      <b/>
      <sz val="11"/>
      <color rgb="FFFF0000"/>
      <name val="Calibri"/>
      <charset val="134"/>
    </font>
    <font>
      <b/>
      <sz val="10"/>
      <color theme="1"/>
      <name val="Calibri"/>
      <charset val="134"/>
    </font>
    <font>
      <sz val="11"/>
      <color rgb="FF000000"/>
      <name val="Calibri"/>
      <charset val="134"/>
    </font>
    <font>
      <b/>
      <sz val="11"/>
      <color rgb="FF000000"/>
      <name val="Calibri"/>
      <charset val="134"/>
    </font>
    <font>
      <sz val="12"/>
      <color theme="1"/>
      <name val="Calibri"/>
      <charset val="134"/>
      <scheme val="minor"/>
    </font>
    <font>
      <b/>
      <sz val="11"/>
      <color theme="1"/>
      <name val="Calibri"/>
      <charset val="134"/>
      <scheme val="minor"/>
    </font>
    <font>
      <sz val="11"/>
      <color rgb="FF800080"/>
      <name val="Calibri"/>
      <charset val="134"/>
    </font>
    <font>
      <b/>
      <sz val="10"/>
      <color theme="1"/>
      <name val="Calibri"/>
      <charset val="134"/>
      <scheme val="minor"/>
    </font>
    <font>
      <b/>
      <sz val="9"/>
      <name val="Verdana"/>
      <charset val="134"/>
    </font>
    <font>
      <sz val="11"/>
      <color rgb="FFFF0000"/>
      <name val="Calibri"/>
      <charset val="134"/>
      <scheme val="minor"/>
    </font>
    <font>
      <b/>
      <sz val="12"/>
      <color theme="1"/>
      <name val="Calibri"/>
      <charset val="134"/>
      <scheme val="minor"/>
    </font>
    <font>
      <sz val="11"/>
      <name val="Calibri"/>
      <charset val="134"/>
      <scheme val="minor"/>
    </font>
    <font>
      <sz val="11"/>
      <color rgb="FF000000"/>
      <name val="Calibri"/>
      <charset val="134"/>
      <scheme val="minor"/>
    </font>
    <font>
      <b/>
      <sz val="11"/>
      <name val="Calibri"/>
      <charset val="134"/>
      <scheme val="minor"/>
    </font>
    <font>
      <sz val="10"/>
      <color theme="1"/>
      <name val="Corbel"/>
      <charset val="134"/>
    </font>
    <font>
      <sz val="9"/>
      <color theme="1"/>
      <name val="Corbel"/>
      <charset val="134"/>
    </font>
    <font>
      <b/>
      <sz val="11"/>
      <name val="Calibri"/>
      <charset val="134"/>
      <scheme val="minor"/>
    </font>
    <font>
      <b/>
      <sz val="10"/>
      <name val="Calibri"/>
      <charset val="134"/>
      <scheme val="minor"/>
    </font>
    <font>
      <sz val="10"/>
      <name val="Calibri"/>
      <charset val="134"/>
      <scheme val="minor"/>
    </font>
    <font>
      <b/>
      <i/>
      <sz val="10"/>
      <color theme="1"/>
      <name val="Calibri"/>
      <charset val="134"/>
      <scheme val="minor"/>
    </font>
    <font>
      <sz val="10"/>
      <color theme="1"/>
      <name val="Calibri"/>
      <charset val="134"/>
      <scheme val="minor"/>
    </font>
    <font>
      <b/>
      <sz val="14"/>
      <color rgb="FFFF0000"/>
      <name val="Calibri"/>
      <charset val="134"/>
      <scheme val="minor"/>
    </font>
    <font>
      <b/>
      <sz val="12"/>
      <color rgb="FFFFFFFF"/>
      <name val="Calibri"/>
      <charset val="134"/>
    </font>
    <font>
      <sz val="10"/>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sz val="9"/>
      <color rgb="FFFF0000"/>
      <name val="Arial"/>
      <charset val="134"/>
    </font>
    <font>
      <b/>
      <i/>
      <sz val="11"/>
      <color theme="1"/>
      <name val="Calibri"/>
      <charset val="134"/>
    </font>
    <font>
      <i/>
      <sz val="8"/>
      <color theme="1"/>
      <name val="Calibri"/>
      <charset val="134"/>
    </font>
    <font>
      <i/>
      <sz val="11"/>
      <color theme="1"/>
      <name val="Calibri"/>
      <charset val="134"/>
    </font>
  </fonts>
  <fills count="47">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indexed="9"/>
        <bgColor indexed="26"/>
      </patternFill>
    </fill>
    <fill>
      <patternFill patternType="solid">
        <fgColor rgb="FFD9E2F3"/>
        <bgColor rgb="FFD9E2F3"/>
      </patternFill>
    </fill>
    <fill>
      <patternFill patternType="solid">
        <fgColor theme="0"/>
        <bgColor theme="0"/>
      </patternFill>
    </fill>
    <fill>
      <patternFill patternType="solid">
        <fgColor theme="4" tint="0.799981688894314"/>
        <bgColor indexed="64"/>
      </patternFill>
    </fill>
    <fill>
      <patternFill patternType="solid">
        <fgColor theme="0" tint="-0.149998474074526"/>
        <bgColor indexed="64"/>
      </patternFill>
    </fill>
    <fill>
      <patternFill patternType="solid">
        <fgColor rgb="FFB8CCE4"/>
        <bgColor rgb="FFB8CCE4"/>
      </patternFill>
    </fill>
    <fill>
      <patternFill patternType="solid">
        <fgColor theme="4" tint="0.599993896298105"/>
        <bgColor indexed="64"/>
      </patternFill>
    </fill>
    <fill>
      <patternFill patternType="solid">
        <fgColor theme="0"/>
        <bgColor indexed="64"/>
      </patternFill>
    </fill>
    <fill>
      <patternFill patternType="solid">
        <fgColor indexed="22"/>
        <bgColor indexed="31"/>
      </patternFill>
    </fill>
    <fill>
      <patternFill patternType="solid">
        <fgColor rgb="FFFFFFFF"/>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xf numFmtId="176" fontId="38" fillId="0" borderId="0" applyFont="0" applyFill="0" applyBorder="0" applyAlignment="0" applyProtection="0">
      <alignment vertical="center"/>
    </xf>
    <xf numFmtId="177" fontId="0" fillId="0" borderId="0" applyFont="0" applyFill="0" applyBorder="0" applyAlignment="0" applyProtection="0"/>
    <xf numFmtId="9" fontId="38" fillId="0" borderId="0" applyFont="0" applyFill="0" applyBorder="0" applyAlignment="0" applyProtection="0">
      <alignment vertical="center"/>
    </xf>
    <xf numFmtId="178" fontId="38" fillId="0" borderId="0" applyFont="0" applyFill="0" applyBorder="0" applyAlignment="0" applyProtection="0">
      <alignment vertical="center"/>
    </xf>
    <xf numFmtId="179" fontId="38"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8" fillId="16" borderId="49"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50" applyNumberFormat="0" applyFill="0" applyAlignment="0" applyProtection="0">
      <alignment vertical="center"/>
    </xf>
    <xf numFmtId="0" fontId="45" fillId="0" borderId="50" applyNumberFormat="0" applyFill="0" applyAlignment="0" applyProtection="0">
      <alignment vertical="center"/>
    </xf>
    <xf numFmtId="0" fontId="46" fillId="0" borderId="51" applyNumberFormat="0" applyFill="0" applyAlignment="0" applyProtection="0">
      <alignment vertical="center"/>
    </xf>
    <xf numFmtId="0" fontId="46" fillId="0" borderId="0" applyNumberFormat="0" applyFill="0" applyBorder="0" applyAlignment="0" applyProtection="0">
      <alignment vertical="center"/>
    </xf>
    <xf numFmtId="0" fontId="47" fillId="17" borderId="52" applyNumberFormat="0" applyAlignment="0" applyProtection="0">
      <alignment vertical="center"/>
    </xf>
    <xf numFmtId="0" fontId="48" fillId="18" borderId="53" applyNumberFormat="0" applyAlignment="0" applyProtection="0">
      <alignment vertical="center"/>
    </xf>
    <xf numFmtId="0" fontId="49" fillId="18" borderId="52" applyNumberFormat="0" applyAlignment="0" applyProtection="0">
      <alignment vertical="center"/>
    </xf>
    <xf numFmtId="0" fontId="50" fillId="19" borderId="54" applyNumberFormat="0" applyAlignment="0" applyProtection="0">
      <alignment vertical="center"/>
    </xf>
    <xf numFmtId="0" fontId="51" fillId="0" borderId="55" applyNumberFormat="0" applyFill="0" applyAlignment="0" applyProtection="0">
      <alignment vertical="center"/>
    </xf>
    <xf numFmtId="0" fontId="52" fillId="0" borderId="56" applyNumberFormat="0" applyFill="0" applyAlignment="0" applyProtection="0">
      <alignment vertical="center"/>
    </xf>
    <xf numFmtId="0" fontId="53" fillId="20" borderId="0" applyNumberFormat="0" applyBorder="0" applyAlignment="0" applyProtection="0">
      <alignment vertical="center"/>
    </xf>
    <xf numFmtId="0" fontId="54" fillId="21" borderId="0" applyNumberFormat="0" applyBorder="0" applyAlignment="0" applyProtection="0">
      <alignment vertical="center"/>
    </xf>
    <xf numFmtId="0" fontId="55" fillId="22" borderId="0" applyNumberFormat="0" applyBorder="0" applyAlignment="0" applyProtection="0">
      <alignment vertical="center"/>
    </xf>
    <xf numFmtId="0" fontId="56"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7" fillId="32" borderId="0" applyNumberFormat="0" applyBorder="0" applyAlignment="0" applyProtection="0">
      <alignment vertical="center"/>
    </xf>
    <xf numFmtId="0" fontId="57" fillId="33" borderId="0" applyNumberFormat="0" applyBorder="0" applyAlignment="0" applyProtection="0">
      <alignment vertical="center"/>
    </xf>
    <xf numFmtId="0" fontId="56" fillId="34" borderId="0" applyNumberFormat="0" applyBorder="0" applyAlignment="0" applyProtection="0">
      <alignment vertical="center"/>
    </xf>
    <xf numFmtId="0" fontId="56" fillId="35" borderId="0" applyNumberFormat="0" applyBorder="0" applyAlignment="0" applyProtection="0">
      <alignment vertical="center"/>
    </xf>
    <xf numFmtId="0" fontId="57" fillId="36" borderId="0" applyNumberFormat="0" applyBorder="0" applyAlignment="0" applyProtection="0">
      <alignment vertical="center"/>
    </xf>
    <xf numFmtId="0" fontId="57" fillId="37" borderId="0" applyNumberFormat="0" applyBorder="0" applyAlignment="0" applyProtection="0">
      <alignment vertical="center"/>
    </xf>
    <xf numFmtId="0" fontId="56" fillId="38" borderId="0" applyNumberFormat="0" applyBorder="0" applyAlignment="0" applyProtection="0">
      <alignment vertical="center"/>
    </xf>
    <xf numFmtId="0" fontId="56" fillId="39" borderId="0" applyNumberFormat="0" applyBorder="0" applyAlignment="0" applyProtection="0">
      <alignment vertical="center"/>
    </xf>
    <xf numFmtId="0" fontId="57" fillId="40" borderId="0" applyNumberFormat="0" applyBorder="0" applyAlignment="0" applyProtection="0">
      <alignment vertical="center"/>
    </xf>
    <xf numFmtId="0" fontId="57" fillId="41" borderId="0" applyNumberFormat="0" applyBorder="0" applyAlignment="0" applyProtection="0">
      <alignment vertical="center"/>
    </xf>
    <xf numFmtId="0" fontId="56" fillId="42" borderId="0" applyNumberFormat="0" applyBorder="0" applyAlignment="0" applyProtection="0">
      <alignment vertical="center"/>
    </xf>
    <xf numFmtId="0" fontId="56" fillId="43" borderId="0" applyNumberFormat="0" applyBorder="0" applyAlignment="0" applyProtection="0">
      <alignment vertical="center"/>
    </xf>
    <xf numFmtId="0" fontId="57" fillId="44" borderId="0" applyNumberFormat="0" applyBorder="0" applyAlignment="0" applyProtection="0">
      <alignment vertical="center"/>
    </xf>
    <xf numFmtId="0" fontId="57" fillId="45" borderId="0" applyNumberFormat="0" applyBorder="0" applyAlignment="0" applyProtection="0">
      <alignment vertical="center"/>
    </xf>
    <xf numFmtId="0" fontId="56" fillId="46" borderId="0" applyNumberFormat="0" applyBorder="0" applyAlignment="0" applyProtection="0">
      <alignment vertical="center"/>
    </xf>
    <xf numFmtId="177" fontId="12" fillId="0" borderId="0" applyFont="0" applyFill="0" applyBorder="0" applyAlignment="0" applyProtection="0"/>
    <xf numFmtId="180" fontId="58" fillId="0" borderId="0" applyFont="0" applyFill="0" applyBorder="0" applyAlignment="0" applyProtection="0"/>
    <xf numFmtId="181" fontId="59" fillId="0" borderId="0" applyFont="0" applyFill="0" applyBorder="0" applyAlignment="0" applyProtection="0"/>
    <xf numFmtId="0" fontId="58" fillId="0" borderId="0"/>
    <xf numFmtId="0" fontId="12" fillId="0" borderId="0"/>
    <xf numFmtId="0" fontId="59" fillId="0" borderId="0"/>
  </cellStyleXfs>
  <cellXfs count="384">
    <xf numFmtId="0" fontId="0" fillId="0" borderId="0" xfId="0"/>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4" fillId="0" borderId="0" xfId="0" applyFont="1" applyAlignment="1">
      <alignment horizontal="center" vertical="center" shrinkToFit="1" readingOrder="1"/>
    </xf>
    <xf numFmtId="0" fontId="5" fillId="0" borderId="0" xfId="0" applyFont="1" applyAlignment="1">
      <alignment horizontal="center" vertical="center" wrapText="1"/>
    </xf>
    <xf numFmtId="0" fontId="4" fillId="0" borderId="0" xfId="0" applyFont="1" applyAlignment="1">
      <alignment horizontal="center"/>
    </xf>
    <xf numFmtId="0" fontId="4" fillId="0" borderId="0" xfId="0" applyFont="1"/>
    <xf numFmtId="0" fontId="6" fillId="2" borderId="0" xfId="0" applyFont="1" applyFill="1" applyBorder="1" applyAlignment="1">
      <alignment vertical="center"/>
    </xf>
    <xf numFmtId="0" fontId="6" fillId="2" borderId="0" xfId="0" applyFont="1" applyFill="1" applyBorder="1" applyAlignment="1">
      <alignment horizontal="center" vertical="center"/>
    </xf>
    <xf numFmtId="0" fontId="7" fillId="3" borderId="1" xfId="0" applyFont="1" applyFill="1" applyBorder="1" applyAlignment="1">
      <alignment horizontal="center"/>
    </xf>
    <xf numFmtId="0" fontId="8" fillId="0" borderId="2" xfId="0" applyFont="1" applyBorder="1"/>
    <xf numFmtId="0" fontId="8" fillId="0" borderId="3" xfId="0" applyFont="1" applyBorder="1"/>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6" fillId="0" borderId="4" xfId="0" applyFont="1" applyBorder="1" applyAlignment="1">
      <alignment horizontal="center" vertical="center" wrapText="1"/>
    </xf>
    <xf numFmtId="0" fontId="10" fillId="0" borderId="5" xfId="0" applyFont="1" applyBorder="1" applyAlignment="1">
      <alignment horizontal="center"/>
    </xf>
    <xf numFmtId="182" fontId="6" fillId="2" borderId="5" xfId="0" applyNumberFormat="1" applyFont="1" applyFill="1" applyBorder="1" applyAlignment="1">
      <alignment horizontal="center" vertical="center"/>
    </xf>
    <xf numFmtId="182" fontId="6" fillId="2" borderId="6" xfId="0" applyNumberFormat="1" applyFont="1" applyFill="1" applyBorder="1" applyAlignment="1">
      <alignment vertical="center"/>
    </xf>
    <xf numFmtId="182" fontId="6" fillId="2" borderId="7" xfId="0" applyNumberFormat="1" applyFont="1" applyFill="1" applyBorder="1" applyAlignment="1">
      <alignment horizontal="center" vertical="center"/>
    </xf>
    <xf numFmtId="0" fontId="10" fillId="0" borderId="5" xfId="0" applyFont="1" applyBorder="1" applyAlignment="1">
      <alignment horizontal="center" vertical="center"/>
    </xf>
    <xf numFmtId="183" fontId="11" fillId="0" borderId="5"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6" fillId="0" borderId="8" xfId="0" applyFont="1" applyBorder="1" applyAlignment="1">
      <alignment horizontal="center" vertical="center" wrapText="1"/>
    </xf>
    <xf numFmtId="183" fontId="11"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0" fontId="10" fillId="0" borderId="7" xfId="0" applyFont="1" applyBorder="1" applyAlignment="1">
      <alignment horizontal="center"/>
    </xf>
    <xf numFmtId="0" fontId="12" fillId="0" borderId="5" xfId="0" applyFont="1" applyBorder="1" applyAlignment="1">
      <alignment horizontal="center" vertical="center" wrapText="1"/>
    </xf>
    <xf numFmtId="0" fontId="12" fillId="0" borderId="9" xfId="0" applyFont="1" applyBorder="1" applyAlignment="1">
      <alignment horizontal="center" vertical="center" wrapText="1"/>
    </xf>
    <xf numFmtId="0" fontId="9" fillId="4" borderId="10" xfId="0" applyFont="1" applyFill="1" applyBorder="1" applyAlignment="1">
      <alignment horizontal="center" vertical="center" wrapText="1"/>
    </xf>
    <xf numFmtId="0" fontId="8" fillId="0" borderId="9" xfId="0" applyFont="1" applyBorder="1"/>
    <xf numFmtId="0" fontId="9" fillId="4" borderId="9" xfId="0" applyFont="1" applyFill="1" applyBorder="1" applyAlignment="1">
      <alignment horizontal="center" vertical="center" wrapText="1"/>
    </xf>
    <xf numFmtId="182" fontId="9" fillId="4" borderId="9" xfId="0" applyNumberFormat="1" applyFont="1" applyFill="1" applyBorder="1" applyAlignment="1">
      <alignment horizontal="center" vertical="center" wrapText="1"/>
    </xf>
    <xf numFmtId="182" fontId="9" fillId="4" borderId="11" xfId="0" applyNumberFormat="1" applyFont="1" applyFill="1" applyBorder="1" applyAlignment="1">
      <alignment horizontal="center" vertical="center" wrapText="1"/>
    </xf>
    <xf numFmtId="182" fontId="6" fillId="2" borderId="0" xfId="0" applyNumberFormat="1" applyFont="1" applyFill="1" applyBorder="1" applyAlignment="1">
      <alignment vertical="center"/>
    </xf>
    <xf numFmtId="182" fontId="6" fillId="2" borderId="0" xfId="0" applyNumberFormat="1" applyFont="1" applyFill="1" applyBorder="1" applyAlignment="1">
      <alignment horizontal="center" vertical="center"/>
    </xf>
    <xf numFmtId="0" fontId="13" fillId="5" borderId="0" xfId="0" applyFont="1" applyFill="1" applyAlignment="1">
      <alignment vertical="center"/>
    </xf>
    <xf numFmtId="0" fontId="6" fillId="0" borderId="0" xfId="0" applyFont="1" applyAlignment="1">
      <alignment horizontal="center"/>
    </xf>
    <xf numFmtId="0" fontId="14" fillId="0" borderId="0" xfId="0" applyFont="1" applyAlignment="1">
      <alignment horizontal="center" wrapText="1"/>
    </xf>
    <xf numFmtId="0" fontId="6" fillId="0" borderId="0" xfId="0" applyFont="1"/>
    <xf numFmtId="0" fontId="14" fillId="0" borderId="0" xfId="0" applyFont="1" applyAlignment="1">
      <alignment horizontal="center"/>
    </xf>
    <xf numFmtId="0" fontId="15" fillId="0" borderId="0" xfId="0" applyFont="1" applyAlignment="1">
      <alignment horizontal="center" vertical="center" shrinkToFit="1" readingOrder="1"/>
    </xf>
    <xf numFmtId="0" fontId="9" fillId="0" borderId="0" xfId="0" applyFont="1" applyAlignment="1">
      <alignment horizontal="center" vertical="center" wrapText="1"/>
    </xf>
    <xf numFmtId="0" fontId="9" fillId="2" borderId="0" xfId="0" applyFont="1" applyFill="1" applyBorder="1" applyAlignment="1">
      <alignment horizontal="center" vertical="center" wrapText="1"/>
    </xf>
    <xf numFmtId="0" fontId="8" fillId="0" borderId="0" xfId="0" applyFont="1" applyBorder="1"/>
    <xf numFmtId="0" fontId="9" fillId="6" borderId="12" xfId="0" applyFont="1" applyFill="1" applyBorder="1" applyAlignment="1">
      <alignment horizontal="left" vertical="center" wrapText="1"/>
    </xf>
    <xf numFmtId="0" fontId="8" fillId="0" borderId="13" xfId="0" applyFont="1" applyBorder="1"/>
    <xf numFmtId="0" fontId="9" fillId="6" borderId="14" xfId="0" applyFont="1" applyFill="1" applyBorder="1" applyAlignment="1">
      <alignment horizontal="left" vertical="center" wrapText="1"/>
    </xf>
    <xf numFmtId="0" fontId="8" fillId="0" borderId="15" xfId="0" applyFont="1" applyBorder="1"/>
    <xf numFmtId="0" fontId="8" fillId="0" borderId="16" xfId="0" applyFont="1" applyBorder="1"/>
    <xf numFmtId="0" fontId="6" fillId="2" borderId="17" xfId="0" applyFont="1" applyFill="1" applyBorder="1" applyAlignment="1">
      <alignment horizontal="center" vertical="center"/>
    </xf>
    <xf numFmtId="0" fontId="8" fillId="0" borderId="18" xfId="0" applyFont="1" applyBorder="1"/>
    <xf numFmtId="0" fontId="9" fillId="2" borderId="19" xfId="0" applyFont="1" applyFill="1" applyBorder="1" applyAlignment="1">
      <alignment horizontal="center" vertical="center"/>
    </xf>
    <xf numFmtId="0" fontId="8" fillId="0" borderId="20" xfId="0" applyFont="1" applyBorder="1"/>
    <xf numFmtId="0" fontId="8" fillId="0" borderId="21" xfId="0" applyFont="1" applyBorder="1"/>
    <xf numFmtId="0" fontId="16" fillId="2" borderId="0" xfId="0" applyFont="1" applyFill="1" applyBorder="1" applyAlignment="1">
      <alignment horizontal="left" vertical="center" wrapText="1"/>
    </xf>
    <xf numFmtId="0" fontId="16" fillId="2" borderId="0" xfId="0" applyFont="1" applyFill="1" applyBorder="1" applyAlignment="1">
      <alignment horizontal="center" vertical="center"/>
    </xf>
    <xf numFmtId="0" fontId="6" fillId="6" borderId="12" xfId="0" applyFont="1" applyFill="1" applyBorder="1" applyAlignment="1">
      <alignment horizontal="left" vertical="center"/>
    </xf>
    <xf numFmtId="0" fontId="17" fillId="7" borderId="22" xfId="0" applyFont="1" applyFill="1" applyBorder="1" applyAlignment="1">
      <alignment horizontal="left" vertical="center" wrapText="1"/>
    </xf>
    <xf numFmtId="0" fontId="8" fillId="0" borderId="23" xfId="0" applyFont="1" applyBorder="1"/>
    <xf numFmtId="0" fontId="16" fillId="2" borderId="24" xfId="0" applyFont="1" applyFill="1" applyBorder="1" applyAlignment="1">
      <alignment horizontal="center" vertical="center"/>
    </xf>
    <xf numFmtId="0" fontId="8" fillId="0" borderId="25" xfId="0" applyFont="1" applyBorder="1"/>
    <xf numFmtId="0" fontId="8" fillId="0" borderId="26" xfId="0" applyFont="1" applyBorder="1"/>
    <xf numFmtId="0" fontId="18" fillId="7" borderId="22" xfId="0" applyFont="1" applyFill="1" applyBorder="1" applyAlignment="1">
      <alignment horizontal="left" vertical="center" wrapText="1"/>
    </xf>
    <xf numFmtId="0" fontId="17" fillId="7" borderId="17" xfId="0" applyFont="1" applyFill="1" applyBorder="1" applyAlignment="1">
      <alignment horizontal="left" vertical="center" wrapText="1"/>
    </xf>
    <xf numFmtId="0" fontId="16" fillId="2" borderId="19" xfId="0" applyFont="1" applyFill="1" applyBorder="1" applyAlignment="1">
      <alignment horizontal="center" vertical="center"/>
    </xf>
    <xf numFmtId="0" fontId="9" fillId="6" borderId="1" xfId="0" applyFont="1" applyFill="1" applyBorder="1" applyAlignment="1">
      <alignment horizontal="center" vertical="center"/>
    </xf>
    <xf numFmtId="0" fontId="9" fillId="7" borderId="0" xfId="0" applyFont="1" applyFill="1" applyBorder="1" applyAlignment="1">
      <alignment vertical="center"/>
    </xf>
    <xf numFmtId="0" fontId="9" fillId="6" borderId="4" xfId="0" applyFont="1" applyFill="1" applyBorder="1" applyAlignment="1">
      <alignment horizontal="center" vertical="center"/>
    </xf>
    <xf numFmtId="0" fontId="9" fillId="6" borderId="5" xfId="0" applyFont="1" applyFill="1" applyBorder="1" applyAlignment="1">
      <alignment horizontal="center" vertical="center"/>
    </xf>
    <xf numFmtId="0" fontId="9" fillId="6" borderId="6" xfId="0" applyFont="1" applyFill="1" applyBorder="1" applyAlignment="1">
      <alignment horizontal="center" vertical="center"/>
    </xf>
    <xf numFmtId="0" fontId="6" fillId="2" borderId="4" xfId="0" applyFont="1" applyFill="1" applyBorder="1" applyAlignment="1">
      <alignment vertical="center"/>
    </xf>
    <xf numFmtId="183" fontId="10" fillId="0" borderId="5" xfId="0" applyNumberFormat="1" applyFont="1" applyBorder="1" applyAlignment="1">
      <alignment horizontal="center"/>
    </xf>
    <xf numFmtId="182" fontId="9" fillId="2" borderId="6" xfId="0" applyNumberFormat="1" applyFont="1" applyFill="1" applyBorder="1" applyAlignment="1">
      <alignment horizontal="center" vertical="center"/>
    </xf>
    <xf numFmtId="183" fontId="12" fillId="0" borderId="5" xfId="0" applyNumberFormat="1" applyFont="1" applyBorder="1" applyAlignment="1">
      <alignment horizontal="center" vertical="center" wrapText="1"/>
    </xf>
    <xf numFmtId="0" fontId="19" fillId="0" borderId="5" xfId="0" applyFont="1" applyBorder="1" applyAlignment="1">
      <alignment horizontal="center"/>
    </xf>
    <xf numFmtId="182" fontId="20" fillId="0" borderId="6" xfId="0" applyNumberFormat="1" applyFont="1" applyBorder="1" applyAlignment="1">
      <alignment horizontal="center" vertical="center"/>
    </xf>
    <xf numFmtId="0" fontId="0" fillId="0" borderId="5" xfId="0" applyBorder="1"/>
    <xf numFmtId="0" fontId="6" fillId="2" borderId="10" xfId="0" applyFont="1" applyFill="1" applyBorder="1" applyAlignment="1">
      <alignment vertical="center"/>
    </xf>
    <xf numFmtId="183" fontId="12" fillId="0" borderId="9" xfId="0" applyNumberFormat="1" applyFont="1" applyBorder="1" applyAlignment="1">
      <alignment horizontal="center" vertical="center" wrapText="1"/>
    </xf>
    <xf numFmtId="0" fontId="0" fillId="0" borderId="9" xfId="0" applyBorder="1"/>
    <xf numFmtId="182" fontId="20" fillId="0" borderId="11" xfId="0" applyNumberFormat="1" applyFont="1" applyBorder="1" applyAlignment="1">
      <alignment horizontal="center" vertical="center"/>
    </xf>
    <xf numFmtId="183" fontId="6" fillId="2" borderId="0" xfId="0" applyNumberFormat="1" applyFont="1" applyFill="1" applyBorder="1" applyAlignment="1">
      <alignment vertical="center"/>
    </xf>
    <xf numFmtId="0" fontId="20" fillId="8" borderId="2"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0" borderId="5" xfId="0" applyFont="1" applyBorder="1" applyAlignment="1">
      <alignment horizontal="left" vertical="center"/>
    </xf>
    <xf numFmtId="0" fontId="8" fillId="0" borderId="5" xfId="0" applyFont="1" applyBorder="1"/>
    <xf numFmtId="0" fontId="9" fillId="0" borderId="5" xfId="0" applyFont="1" applyBorder="1" applyAlignment="1">
      <alignment vertical="center"/>
    </xf>
    <xf numFmtId="0" fontId="6" fillId="2" borderId="4" xfId="0" applyFont="1" applyFill="1" applyBorder="1" applyAlignment="1">
      <alignment horizontal="center" vertical="center"/>
    </xf>
    <xf numFmtId="0" fontId="6" fillId="0" borderId="5" xfId="0" applyFont="1" applyBorder="1" applyAlignment="1">
      <alignment horizontal="left" vertical="center"/>
    </xf>
    <xf numFmtId="182" fontId="6" fillId="0" borderId="5" xfId="0" applyNumberFormat="1" applyFont="1" applyBorder="1"/>
    <xf numFmtId="0" fontId="6" fillId="0" borderId="5" xfId="0" applyFont="1" applyBorder="1"/>
    <xf numFmtId="0" fontId="6" fillId="0" borderId="5" xfId="0" applyFont="1" applyBorder="1" applyAlignment="1">
      <alignment horizontal="left" vertical="center" wrapText="1"/>
    </xf>
    <xf numFmtId="0" fontId="6" fillId="7" borderId="5" xfId="0" applyFont="1" applyFill="1" applyBorder="1" applyAlignment="1">
      <alignment horizontal="left" vertical="center" wrapText="1"/>
    </xf>
    <xf numFmtId="0" fontId="9" fillId="0" borderId="9" xfId="0" applyFont="1" applyBorder="1" applyAlignment="1">
      <alignment horizontal="left" vertical="center"/>
    </xf>
    <xf numFmtId="184" fontId="9" fillId="0" borderId="9" xfId="0" applyNumberFormat="1" applyFont="1" applyBorder="1" applyAlignment="1">
      <alignment vertical="center"/>
    </xf>
    <xf numFmtId="0" fontId="6" fillId="0" borderId="0" xfId="0" applyFont="1" applyAlignment="1">
      <alignment horizontal="center" vertical="center"/>
    </xf>
    <xf numFmtId="0" fontId="9" fillId="6" borderId="1" xfId="0" applyFont="1" applyFill="1" applyBorder="1" applyAlignment="1">
      <alignment horizontal="left" vertical="center"/>
    </xf>
    <xf numFmtId="0" fontId="9" fillId="0" borderId="4" xfId="0" applyFont="1" applyBorder="1" applyAlignment="1">
      <alignment horizontal="left" vertical="center" wrapText="1"/>
    </xf>
    <xf numFmtId="0" fontId="8" fillId="0" borderId="5" xfId="0" applyFont="1" applyBorder="1" applyAlignment="1">
      <alignment wrapText="1"/>
    </xf>
    <xf numFmtId="0" fontId="6" fillId="0" borderId="5" xfId="0" applyFont="1" applyBorder="1" applyAlignment="1">
      <alignment vertical="center"/>
    </xf>
    <xf numFmtId="184" fontId="17" fillId="2" borderId="5" xfId="0" applyNumberFormat="1" applyFont="1" applyFill="1" applyBorder="1" applyAlignment="1">
      <alignment vertical="center"/>
    </xf>
    <xf numFmtId="184" fontId="9" fillId="2" borderId="5" xfId="0" applyNumberFormat="1" applyFont="1" applyFill="1" applyBorder="1" applyAlignment="1">
      <alignment vertical="center"/>
    </xf>
    <xf numFmtId="0" fontId="6" fillId="2" borderId="10" xfId="0" applyFont="1" applyFill="1" applyBorder="1" applyAlignment="1">
      <alignment horizontal="center" vertical="center"/>
    </xf>
    <xf numFmtId="0" fontId="6" fillId="0" borderId="9" xfId="0" applyFont="1" applyBorder="1" applyAlignment="1">
      <alignment vertical="center" wrapText="1"/>
    </xf>
    <xf numFmtId="184" fontId="17" fillId="2" borderId="9" xfId="0" applyNumberFormat="1" applyFont="1" applyFill="1" applyBorder="1" applyAlignment="1">
      <alignment vertical="center"/>
    </xf>
    <xf numFmtId="0" fontId="9" fillId="6" borderId="1" xfId="0" applyFont="1" applyFill="1" applyBorder="1" applyAlignment="1">
      <alignment horizontal="left" vertical="center" wrapText="1"/>
    </xf>
    <xf numFmtId="0" fontId="9" fillId="0" borderId="5" xfId="0" applyFont="1" applyBorder="1" applyAlignment="1">
      <alignment horizontal="left" vertical="center" wrapText="1"/>
    </xf>
    <xf numFmtId="0" fontId="9" fillId="0" borderId="5" xfId="0" applyFont="1" applyBorder="1" applyAlignment="1">
      <alignment horizontal="center" vertical="center" wrapText="1"/>
    </xf>
    <xf numFmtId="0" fontId="9" fillId="0" borderId="5" xfId="0" applyFont="1" applyBorder="1" applyAlignment="1">
      <alignment vertical="center" wrapText="1"/>
    </xf>
    <xf numFmtId="2" fontId="6" fillId="2" borderId="5" xfId="0" applyNumberFormat="1" applyFont="1" applyFill="1" applyBorder="1" applyAlignment="1">
      <alignment horizontal="center" vertical="center"/>
    </xf>
    <xf numFmtId="0" fontId="21" fillId="0" borderId="5" xfId="0" applyFont="1" applyBorder="1" applyAlignment="1">
      <alignment horizontal="left" vertical="center" wrapText="1"/>
    </xf>
    <xf numFmtId="2" fontId="21" fillId="2" borderId="5" xfId="0" applyNumberFormat="1" applyFont="1" applyFill="1" applyBorder="1" applyAlignment="1">
      <alignment horizontal="center" vertical="center"/>
    </xf>
    <xf numFmtId="184" fontId="21" fillId="2" borderId="5" xfId="0" applyNumberFormat="1" applyFont="1" applyFill="1" applyBorder="1" applyAlignment="1">
      <alignment vertical="center"/>
    </xf>
    <xf numFmtId="0" fontId="9" fillId="0" borderId="9" xfId="0" applyFont="1" applyBorder="1" applyAlignment="1">
      <alignment horizontal="left" vertical="center" wrapText="1"/>
    </xf>
    <xf numFmtId="2" fontId="9" fillId="2" borderId="9" xfId="0" applyNumberFormat="1" applyFont="1" applyFill="1" applyBorder="1" applyAlignment="1">
      <alignment horizontal="center" vertical="center"/>
    </xf>
    <xf numFmtId="184" fontId="9" fillId="2" borderId="9" xfId="0" applyNumberFormat="1" applyFont="1" applyFill="1" applyBorder="1" applyAlignment="1">
      <alignment vertical="center"/>
    </xf>
    <xf numFmtId="0" fontId="21" fillId="2" borderId="0" xfId="0" applyFont="1" applyFill="1" applyBorder="1" applyAlignment="1">
      <alignment vertical="center"/>
    </xf>
    <xf numFmtId="0" fontId="18" fillId="6" borderId="1" xfId="0" applyFont="1" applyFill="1" applyBorder="1" applyAlignment="1">
      <alignment horizontal="left" vertical="center"/>
    </xf>
    <xf numFmtId="184" fontId="6" fillId="0" borderId="5" xfId="0" applyNumberFormat="1" applyFont="1" applyBorder="1" applyAlignment="1">
      <alignment vertical="center"/>
    </xf>
    <xf numFmtId="183" fontId="6" fillId="0" borderId="5" xfId="0" applyNumberFormat="1" applyFont="1" applyBorder="1" applyAlignment="1">
      <alignment vertical="center"/>
    </xf>
    <xf numFmtId="184" fontId="17" fillId="0" borderId="5" xfId="0" applyNumberFormat="1" applyFont="1" applyBorder="1" applyAlignment="1">
      <alignment vertical="center"/>
    </xf>
    <xf numFmtId="0" fontId="20" fillId="8" borderId="3" xfId="0" applyFont="1" applyFill="1" applyBorder="1" applyAlignment="1">
      <alignment horizontal="center" vertical="center" wrapText="1"/>
    </xf>
    <xf numFmtId="0" fontId="9" fillId="0" borderId="6" xfId="0" applyFont="1" applyBorder="1" applyAlignment="1">
      <alignment vertical="center"/>
    </xf>
    <xf numFmtId="182" fontId="6" fillId="0" borderId="6" xfId="0" applyNumberFormat="1" applyFont="1" applyBorder="1"/>
    <xf numFmtId="0" fontId="6" fillId="0" borderId="6" xfId="0" applyFont="1" applyBorder="1"/>
    <xf numFmtId="182" fontId="6" fillId="2" borderId="6" xfId="0" applyNumberFormat="1" applyFont="1" applyFill="1" applyBorder="1" applyAlignment="1">
      <alignment horizontal="center" vertical="center"/>
    </xf>
    <xf numFmtId="184" fontId="9" fillId="0" borderId="11" xfId="0" applyNumberFormat="1" applyFont="1" applyBorder="1" applyAlignment="1">
      <alignment vertical="center"/>
    </xf>
    <xf numFmtId="184" fontId="17" fillId="2" borderId="6" xfId="0" applyNumberFormat="1" applyFont="1" applyFill="1" applyBorder="1" applyAlignment="1">
      <alignment vertical="center"/>
    </xf>
    <xf numFmtId="184" fontId="9" fillId="2" borderId="6" xfId="0" applyNumberFormat="1" applyFont="1" applyFill="1" applyBorder="1" applyAlignment="1">
      <alignment vertical="center"/>
    </xf>
    <xf numFmtId="184" fontId="17" fillId="2" borderId="11" xfId="0" applyNumberFormat="1" applyFont="1" applyFill="1" applyBorder="1" applyAlignment="1">
      <alignment vertical="center"/>
    </xf>
    <xf numFmtId="0" fontId="9" fillId="0" borderId="6" xfId="0" applyFont="1" applyBorder="1" applyAlignment="1">
      <alignment vertical="center" wrapText="1"/>
    </xf>
    <xf numFmtId="184" fontId="21" fillId="2" borderId="6" xfId="0" applyNumberFormat="1" applyFont="1" applyFill="1" applyBorder="1" applyAlignment="1">
      <alignment vertical="center"/>
    </xf>
    <xf numFmtId="184" fontId="9" fillId="2" borderId="11" xfId="0" applyNumberFormat="1" applyFont="1" applyFill="1" applyBorder="1" applyAlignment="1">
      <alignment vertical="center"/>
    </xf>
    <xf numFmtId="184" fontId="6" fillId="0" borderId="6" xfId="0" applyNumberFormat="1" applyFont="1" applyBorder="1" applyAlignment="1">
      <alignment vertical="center"/>
    </xf>
    <xf numFmtId="184" fontId="17" fillId="0" borderId="6" xfId="0" applyNumberFormat="1" applyFont="1" applyBorder="1" applyAlignment="1">
      <alignment vertical="center"/>
    </xf>
    <xf numFmtId="0" fontId="9" fillId="0" borderId="0" xfId="0" applyFont="1" applyAlignment="1">
      <alignment vertical="center"/>
    </xf>
    <xf numFmtId="185" fontId="9" fillId="0" borderId="0" xfId="0" applyNumberFormat="1" applyFont="1" applyAlignment="1">
      <alignment horizontal="center" vertical="center"/>
    </xf>
    <xf numFmtId="0" fontId="6" fillId="2" borderId="4" xfId="0" applyFont="1" applyFill="1" applyBorder="1" applyAlignment="1">
      <alignment horizontal="left" vertical="center"/>
    </xf>
    <xf numFmtId="185" fontId="9" fillId="0" borderId="5" xfId="0" applyNumberFormat="1" applyFont="1" applyBorder="1" applyAlignment="1">
      <alignment vertical="center"/>
    </xf>
    <xf numFmtId="0" fontId="6" fillId="2" borderId="10" xfId="0" applyFont="1" applyFill="1" applyBorder="1" applyAlignment="1">
      <alignment horizontal="left" vertical="center"/>
    </xf>
    <xf numFmtId="0" fontId="9" fillId="0" borderId="0" xfId="0" applyFont="1" applyAlignment="1">
      <alignment horizontal="center" vertical="center"/>
    </xf>
    <xf numFmtId="4" fontId="17" fillId="0" borderId="5" xfId="0" applyNumberFormat="1" applyFont="1" applyBorder="1" applyAlignment="1">
      <alignment vertical="center"/>
    </xf>
    <xf numFmtId="4" fontId="17" fillId="2" borderId="5" xfId="0" applyNumberFormat="1" applyFont="1" applyFill="1" applyBorder="1" applyAlignment="1">
      <alignment vertical="center"/>
    </xf>
    <xf numFmtId="2" fontId="6" fillId="2" borderId="5" xfId="0" applyNumberFormat="1" applyFont="1" applyFill="1" applyBorder="1" applyAlignment="1">
      <alignment vertical="center"/>
    </xf>
    <xf numFmtId="0" fontId="6" fillId="2" borderId="5" xfId="0" applyFont="1" applyFill="1" applyBorder="1" applyAlignment="1">
      <alignment horizontal="left" vertical="center"/>
    </xf>
    <xf numFmtId="2" fontId="9" fillId="2" borderId="5" xfId="0" applyNumberFormat="1" applyFont="1" applyFill="1" applyBorder="1" applyAlignment="1">
      <alignment vertical="center"/>
    </xf>
    <xf numFmtId="2" fontId="9" fillId="2" borderId="9" xfId="0" applyNumberFormat="1" applyFont="1" applyFill="1" applyBorder="1" applyAlignment="1">
      <alignment vertical="center"/>
    </xf>
    <xf numFmtId="0" fontId="9" fillId="2" borderId="4" xfId="0" applyFont="1" applyFill="1" applyBorder="1" applyAlignment="1">
      <alignment horizontal="left" vertical="center"/>
    </xf>
    <xf numFmtId="0" fontId="9" fillId="0" borderId="4" xfId="0" applyFont="1" applyBorder="1" applyAlignment="1">
      <alignment horizontal="center" vertical="center"/>
    </xf>
    <xf numFmtId="0" fontId="6" fillId="0" borderId="4" xfId="0" applyFont="1" applyBorder="1" applyAlignment="1">
      <alignment horizontal="center" vertical="center"/>
    </xf>
    <xf numFmtId="182" fontId="8" fillId="0" borderId="5" xfId="0" applyNumberFormat="1" applyFont="1" applyBorder="1" applyAlignment="1">
      <alignment vertical="center"/>
    </xf>
    <xf numFmtId="184" fontId="8" fillId="7" borderId="5" xfId="0" applyNumberFormat="1" applyFont="1" applyFill="1" applyBorder="1" applyAlignment="1">
      <alignment vertical="center"/>
    </xf>
    <xf numFmtId="184" fontId="17" fillId="7" borderId="5" xfId="0" applyNumberFormat="1" applyFont="1" applyFill="1" applyBorder="1" applyAlignment="1">
      <alignment vertical="center"/>
    </xf>
    <xf numFmtId="0" fontId="6" fillId="0" borderId="10" xfId="0" applyFont="1" applyBorder="1" applyAlignment="1">
      <alignment vertical="center"/>
    </xf>
    <xf numFmtId="182" fontId="9" fillId="0" borderId="9" xfId="0" applyNumberFormat="1" applyFont="1" applyBorder="1" applyAlignment="1">
      <alignment vertical="center"/>
    </xf>
    <xf numFmtId="0" fontId="6" fillId="0" borderId="0" xfId="0" applyFont="1" applyAlignment="1">
      <alignment vertical="center"/>
    </xf>
    <xf numFmtId="0" fontId="9" fillId="0" borderId="0" xfId="0" applyFont="1" applyAlignment="1">
      <alignment horizontal="left" vertical="center" wrapText="1"/>
    </xf>
    <xf numFmtId="2" fontId="9" fillId="2" borderId="0" xfId="0" applyNumberFormat="1" applyFont="1" applyFill="1" applyBorder="1" applyAlignment="1">
      <alignment horizontal="center" vertical="center"/>
    </xf>
    <xf numFmtId="0" fontId="8" fillId="0" borderId="2" xfId="0" applyFont="1" applyBorder="1" applyAlignment="1">
      <alignment wrapText="1"/>
    </xf>
    <xf numFmtId="0" fontId="9" fillId="6" borderId="2" xfId="0" applyFont="1" applyFill="1" applyBorder="1" applyAlignment="1">
      <alignment vertical="center"/>
    </xf>
    <xf numFmtId="0" fontId="6" fillId="2" borderId="5" xfId="0" applyFont="1" applyFill="1" applyBorder="1" applyAlignment="1">
      <alignment horizontal="center" vertical="center"/>
    </xf>
    <xf numFmtId="0" fontId="6" fillId="0" borderId="5" xfId="0" applyFont="1" applyBorder="1" applyAlignment="1">
      <alignment horizontal="center" vertical="center"/>
    </xf>
    <xf numFmtId="0" fontId="6" fillId="0" borderId="10" xfId="0" applyFont="1" applyBorder="1" applyAlignment="1">
      <alignment horizontal="center" vertical="center"/>
    </xf>
    <xf numFmtId="0" fontId="9" fillId="2" borderId="9" xfId="0" applyFont="1" applyFill="1" applyBorder="1" applyAlignment="1">
      <alignment horizontal="center" vertical="center"/>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185" fontId="9" fillId="0" borderId="6" xfId="0" applyNumberFormat="1" applyFont="1" applyBorder="1" applyAlignment="1">
      <alignment vertical="center"/>
    </xf>
    <xf numFmtId="4" fontId="17" fillId="0" borderId="6" xfId="0" applyNumberFormat="1" applyFont="1" applyBorder="1" applyAlignment="1">
      <alignment vertical="center"/>
    </xf>
    <xf numFmtId="4" fontId="17" fillId="2" borderId="6" xfId="0" applyNumberFormat="1" applyFont="1" applyFill="1" applyBorder="1" applyAlignment="1">
      <alignment vertical="center"/>
    </xf>
    <xf numFmtId="2" fontId="6" fillId="2" borderId="6" xfId="0" applyNumberFormat="1" applyFont="1" applyFill="1" applyBorder="1" applyAlignment="1">
      <alignment vertical="center"/>
    </xf>
    <xf numFmtId="2" fontId="9" fillId="2" borderId="6" xfId="0" applyNumberFormat="1" applyFont="1" applyFill="1" applyBorder="1" applyAlignment="1">
      <alignment vertical="center"/>
    </xf>
    <xf numFmtId="2" fontId="9" fillId="2" borderId="11" xfId="0" applyNumberFormat="1" applyFont="1" applyFill="1" applyBorder="1" applyAlignment="1">
      <alignment vertical="center"/>
    </xf>
    <xf numFmtId="182" fontId="8" fillId="0" borderId="6" xfId="0" applyNumberFormat="1" applyFont="1" applyBorder="1" applyAlignment="1">
      <alignment vertical="center"/>
    </xf>
    <xf numFmtId="184" fontId="8" fillId="7" borderId="6" xfId="0" applyNumberFormat="1" applyFont="1" applyFill="1" applyBorder="1" applyAlignment="1">
      <alignment vertical="center"/>
    </xf>
    <xf numFmtId="184" fontId="17" fillId="7" borderId="6" xfId="0" applyNumberFormat="1" applyFont="1" applyFill="1" applyBorder="1" applyAlignment="1">
      <alignment vertical="center"/>
    </xf>
    <xf numFmtId="182" fontId="9" fillId="0" borderId="11" xfId="0" applyNumberFormat="1" applyFont="1" applyBorder="1" applyAlignment="1">
      <alignment vertical="center"/>
    </xf>
    <xf numFmtId="0" fontId="9" fillId="3" borderId="3" xfId="0" applyFont="1" applyFill="1" applyBorder="1" applyAlignment="1">
      <alignment horizontal="center" vertical="center"/>
    </xf>
    <xf numFmtId="0" fontId="9" fillId="2" borderId="0" xfId="0" applyFont="1" applyFill="1" applyBorder="1" applyAlignment="1">
      <alignment vertical="center"/>
    </xf>
    <xf numFmtId="2" fontId="9" fillId="2" borderId="11" xfId="0" applyNumberFormat="1" applyFont="1" applyFill="1" applyBorder="1" applyAlignment="1">
      <alignment horizontal="center" vertical="center"/>
    </xf>
    <xf numFmtId="183" fontId="10" fillId="0" borderId="9" xfId="0" applyNumberFormat="1" applyFont="1" applyBorder="1" applyAlignment="1">
      <alignment horizontal="center"/>
    </xf>
    <xf numFmtId="0" fontId="10" fillId="0" borderId="9" xfId="0" applyFont="1" applyBorder="1" applyAlignment="1">
      <alignment horizontal="center"/>
    </xf>
    <xf numFmtId="182" fontId="9" fillId="2" borderId="11" xfId="0" applyNumberFormat="1" applyFont="1" applyFill="1" applyBorder="1" applyAlignment="1">
      <alignment horizontal="center" vertical="center"/>
    </xf>
    <xf numFmtId="182" fontId="6" fillId="2" borderId="5" xfId="0" applyNumberFormat="1" applyFont="1" applyFill="1" applyBorder="1" applyAlignment="1">
      <alignment vertical="center"/>
    </xf>
    <xf numFmtId="183" fontId="20" fillId="8" borderId="3" xfId="0" applyNumberFormat="1" applyFont="1" applyFill="1" applyBorder="1" applyAlignment="1">
      <alignment horizontal="center" vertical="center" wrapText="1"/>
    </xf>
    <xf numFmtId="0" fontId="20" fillId="0" borderId="0" xfId="53" applyFont="1"/>
    <xf numFmtId="0" fontId="12" fillId="0" borderId="0" xfId="53"/>
    <xf numFmtId="0" fontId="12" fillId="0" borderId="0" xfId="53" applyAlignment="1">
      <alignment horizontal="center" vertical="center"/>
    </xf>
    <xf numFmtId="0" fontId="20" fillId="0" borderId="0" xfId="53" applyFont="1" applyAlignment="1">
      <alignment horizontal="center" wrapText="1"/>
    </xf>
    <xf numFmtId="0" fontId="20" fillId="0" borderId="0" xfId="53" applyFont="1" applyAlignment="1">
      <alignment wrapText="1"/>
    </xf>
    <xf numFmtId="0" fontId="22" fillId="0" borderId="0" xfId="53" applyFont="1" applyAlignment="1">
      <alignment wrapText="1"/>
    </xf>
    <xf numFmtId="0" fontId="20" fillId="0" borderId="0" xfId="53" applyFont="1" applyAlignment="1">
      <alignment horizontal="center"/>
    </xf>
    <xf numFmtId="0" fontId="12" fillId="0" borderId="0" xfId="53" applyAlignment="1">
      <alignment horizontal="center"/>
    </xf>
    <xf numFmtId="0" fontId="23" fillId="0" borderId="0" xfId="53" applyFont="1" applyAlignment="1">
      <alignment horizontal="center" vertical="distributed" wrapText="1" shrinkToFit="1" readingOrder="1"/>
    </xf>
    <xf numFmtId="0" fontId="23" fillId="0" borderId="0" xfId="53" applyFont="1" applyAlignment="1">
      <alignment vertical="distributed" wrapText="1" shrinkToFit="1" readingOrder="1"/>
    </xf>
    <xf numFmtId="0" fontId="23" fillId="0" borderId="0" xfId="53" applyFont="1" applyAlignment="1">
      <alignment horizontal="center" vertical="center" wrapText="1"/>
    </xf>
    <xf numFmtId="0" fontId="23" fillId="0" borderId="0" xfId="53" applyFont="1" applyAlignment="1">
      <alignment vertical="center" wrapText="1"/>
    </xf>
    <xf numFmtId="0" fontId="20" fillId="9" borderId="27" xfId="53" applyFont="1" applyFill="1" applyBorder="1" applyAlignment="1">
      <alignment horizontal="center" vertical="center" wrapText="1"/>
    </xf>
    <xf numFmtId="0" fontId="20" fillId="9" borderId="28" xfId="53" applyFont="1" applyFill="1" applyBorder="1" applyAlignment="1">
      <alignment horizontal="center" vertical="center" wrapText="1"/>
    </xf>
    <xf numFmtId="0" fontId="20" fillId="9" borderId="29" xfId="53" applyFont="1" applyFill="1" applyBorder="1" applyAlignment="1">
      <alignment horizontal="center" vertical="center" wrapText="1"/>
    </xf>
    <xf numFmtId="0" fontId="20" fillId="9" borderId="5" xfId="53" applyFont="1" applyFill="1" applyBorder="1" applyAlignment="1">
      <alignment horizontal="center"/>
    </xf>
    <xf numFmtId="0" fontId="20" fillId="9" borderId="5" xfId="53" applyFont="1" applyFill="1" applyBorder="1" applyAlignment="1">
      <alignment horizontal="center" vertical="center" wrapText="1"/>
    </xf>
    <xf numFmtId="0" fontId="12" fillId="0" borderId="5" xfId="53" applyBorder="1" applyAlignment="1">
      <alignment horizontal="center" vertical="center"/>
    </xf>
    <xf numFmtId="0" fontId="11" fillId="0" borderId="5" xfId="53" applyFont="1" applyBorder="1" applyAlignment="1">
      <alignment horizontal="center" vertical="center" wrapText="1"/>
    </xf>
    <xf numFmtId="0" fontId="11" fillId="0" borderId="5" xfId="53" applyFont="1" applyBorder="1" applyAlignment="1">
      <alignment horizontal="center" vertical="center"/>
    </xf>
    <xf numFmtId="0" fontId="12" fillId="0" borderId="5" xfId="53" applyBorder="1" applyAlignment="1">
      <alignment horizontal="center" vertical="center" wrapText="1"/>
    </xf>
    <xf numFmtId="182" fontId="12" fillId="0" borderId="5" xfId="53" applyNumberFormat="1" applyBorder="1" applyAlignment="1">
      <alignment horizontal="center" vertical="center"/>
    </xf>
    <xf numFmtId="0" fontId="24" fillId="0" borderId="0" xfId="53" applyFont="1"/>
    <xf numFmtId="0" fontId="20" fillId="9" borderId="27" xfId="53" applyFont="1" applyFill="1" applyBorder="1" applyAlignment="1">
      <alignment horizontal="center" vertical="center"/>
    </xf>
    <xf numFmtId="0" fontId="20" fillId="9" borderId="28" xfId="53" applyFont="1" applyFill="1" applyBorder="1" applyAlignment="1">
      <alignment horizontal="center" vertical="center"/>
    </xf>
    <xf numFmtId="0" fontId="20" fillId="9" borderId="29" xfId="53" applyFont="1" applyFill="1" applyBorder="1" applyAlignment="1">
      <alignment horizontal="center" vertical="center"/>
    </xf>
    <xf numFmtId="182" fontId="20" fillId="9" borderId="5" xfId="53" applyNumberFormat="1" applyFont="1" applyFill="1" applyBorder="1" applyAlignment="1">
      <alignment horizontal="center" vertical="center"/>
    </xf>
    <xf numFmtId="0" fontId="12" fillId="0" borderId="5" xfId="53" applyFont="1" applyBorder="1" applyAlignment="1">
      <alignment horizontal="center" vertical="center" wrapText="1"/>
    </xf>
    <xf numFmtId="0" fontId="25" fillId="0" borderId="0" xfId="53" applyFont="1" applyAlignment="1">
      <alignment horizontal="center" wrapText="1"/>
    </xf>
    <xf numFmtId="0" fontId="25" fillId="0" borderId="0" xfId="53" applyFont="1" applyAlignment="1">
      <alignment wrapText="1"/>
    </xf>
    <xf numFmtId="0" fontId="25" fillId="0" borderId="0" xfId="53" applyFont="1" applyAlignment="1">
      <alignment horizontal="center"/>
    </xf>
    <xf numFmtId="0" fontId="25" fillId="0" borderId="0" xfId="53" applyFont="1"/>
    <xf numFmtId="0" fontId="20" fillId="0" borderId="5" xfId="53" applyFont="1" applyBorder="1" applyAlignment="1">
      <alignment horizontal="center" vertical="center" wrapText="1"/>
    </xf>
    <xf numFmtId="0" fontId="12" fillId="0" borderId="0" xfId="0" applyFont="1" applyBorder="1" applyAlignment="1">
      <alignment horizontal="left" vertical="top" wrapText="1"/>
    </xf>
    <xf numFmtId="0" fontId="20" fillId="0" borderId="5" xfId="53" applyFont="1" applyBorder="1" applyAlignment="1">
      <alignment horizontal="center"/>
    </xf>
    <xf numFmtId="182" fontId="20" fillId="0" borderId="5" xfId="53" applyNumberFormat="1" applyFont="1" applyBorder="1"/>
    <xf numFmtId="0" fontId="12" fillId="0" borderId="5" xfId="53" applyBorder="1" applyAlignment="1">
      <alignment horizontal="center" wrapText="1"/>
    </xf>
    <xf numFmtId="0" fontId="12" fillId="0" borderId="0" xfId="53" applyAlignment="1">
      <alignment horizontal="center" wrapText="1"/>
    </xf>
    <xf numFmtId="182" fontId="12" fillId="0" borderId="5" xfId="53" applyNumberFormat="1" applyBorder="1" applyAlignment="1">
      <alignment horizontal="center" vertical="center" wrapText="1"/>
    </xf>
    <xf numFmtId="0" fontId="12" fillId="0" borderId="27" xfId="53" applyBorder="1" applyAlignment="1">
      <alignment horizontal="center" wrapText="1"/>
    </xf>
    <xf numFmtId="0" fontId="12" fillId="0" borderId="28" xfId="53" applyBorder="1" applyAlignment="1">
      <alignment horizontal="center" wrapText="1"/>
    </xf>
    <xf numFmtId="0" fontId="12" fillId="0" borderId="29" xfId="53" applyBorder="1" applyAlignment="1">
      <alignment horizontal="center" wrapText="1"/>
    </xf>
    <xf numFmtId="0" fontId="9" fillId="4" borderId="24" xfId="0" applyFont="1" applyFill="1" applyBorder="1" applyAlignment="1">
      <alignment horizontal="center" vertical="center" wrapText="1"/>
    </xf>
    <xf numFmtId="0" fontId="9" fillId="4" borderId="30" xfId="0" applyFont="1" applyFill="1" applyBorder="1" applyAlignment="1">
      <alignment horizontal="center" vertical="center" wrapText="1"/>
    </xf>
    <xf numFmtId="0" fontId="6" fillId="0" borderId="30" xfId="0" applyFont="1" applyBorder="1" applyAlignment="1">
      <alignment horizontal="right" vertical="center"/>
    </xf>
    <xf numFmtId="0" fontId="26" fillId="0" borderId="30" xfId="0" applyFont="1" applyBorder="1" applyAlignment="1">
      <alignment horizontal="left" vertical="center" wrapText="1"/>
    </xf>
    <xf numFmtId="0" fontId="6" fillId="0" borderId="30" xfId="0" applyFont="1" applyBorder="1" applyAlignment="1">
      <alignment vertical="center" wrapText="1"/>
    </xf>
    <xf numFmtId="0" fontId="6" fillId="0" borderId="30" xfId="0" applyFont="1" applyBorder="1" applyAlignment="1">
      <alignment horizontal="center" vertical="center"/>
    </xf>
    <xf numFmtId="0" fontId="26" fillId="0" borderId="30" xfId="0" applyFont="1" applyBorder="1" applyAlignment="1">
      <alignment horizontal="center" vertical="center" wrapText="1"/>
    </xf>
    <xf numFmtId="184" fontId="26" fillId="7" borderId="30" xfId="0" applyNumberFormat="1" applyFont="1" applyFill="1" applyBorder="1" applyAlignment="1">
      <alignment horizontal="right" vertical="center"/>
    </xf>
    <xf numFmtId="181" fontId="6" fillId="0" borderId="30" xfId="0" applyNumberFormat="1" applyFont="1" applyBorder="1" applyAlignment="1">
      <alignment horizontal="center" vertical="center"/>
    </xf>
    <xf numFmtId="0" fontId="11" fillId="0" borderId="30" xfId="0" applyFont="1" applyBorder="1" applyAlignment="1">
      <alignment horizontal="left" vertical="center" wrapText="1"/>
    </xf>
    <xf numFmtId="184" fontId="26" fillId="7" borderId="30" xfId="0" applyNumberFormat="1" applyFont="1" applyFill="1" applyBorder="1" applyAlignment="1">
      <alignment horizontal="left" vertical="center"/>
    </xf>
    <xf numFmtId="0" fontId="6" fillId="0" borderId="23" xfId="0" applyFont="1" applyBorder="1" applyAlignment="1">
      <alignment horizontal="right" vertical="center"/>
    </xf>
    <xf numFmtId="0" fontId="0" fillId="0" borderId="5" xfId="0" applyBorder="1" applyAlignment="1">
      <alignment horizontal="left" vertical="top" wrapText="1"/>
    </xf>
    <xf numFmtId="0" fontId="0" fillId="0" borderId="5" xfId="0" applyBorder="1" applyAlignment="1">
      <alignment horizontal="center" vertical="center"/>
    </xf>
    <xf numFmtId="177" fontId="26" fillId="0" borderId="5" xfId="2" applyFont="1" applyFill="1" applyBorder="1" applyAlignment="1">
      <alignment horizontal="center" vertical="center"/>
    </xf>
    <xf numFmtId="0" fontId="0" fillId="0" borderId="30" xfId="0" applyBorder="1" applyAlignment="1">
      <alignment horizontal="left" vertical="top" wrapText="1"/>
    </xf>
    <xf numFmtId="0" fontId="0" fillId="0" borderId="30" xfId="0" applyBorder="1" applyAlignment="1">
      <alignment horizontal="center" vertical="center"/>
    </xf>
    <xf numFmtId="177" fontId="0" fillId="7" borderId="30" xfId="2" applyFont="1" applyFill="1" applyBorder="1" applyAlignment="1">
      <alignment horizontal="center" vertical="center" wrapText="1"/>
    </xf>
    <xf numFmtId="177" fontId="0" fillId="7" borderId="30" xfId="2" applyFont="1" applyFill="1" applyBorder="1" applyAlignment="1">
      <alignment horizontal="right" vertical="center"/>
    </xf>
    <xf numFmtId="177" fontId="0" fillId="7" borderId="30" xfId="2" applyFont="1" applyFill="1" applyBorder="1" applyAlignment="1">
      <alignment horizontal="left" vertical="center"/>
    </xf>
    <xf numFmtId="177" fontId="0" fillId="0" borderId="30" xfId="2" applyFont="1" applyBorder="1" applyAlignment="1">
      <alignment horizontal="center" vertical="center"/>
    </xf>
    <xf numFmtId="0" fontId="6" fillId="0" borderId="31" xfId="0" applyFont="1" applyBorder="1" applyAlignment="1">
      <alignment horizontal="right" vertical="center"/>
    </xf>
    <xf numFmtId="0" fontId="9" fillId="0" borderId="32" xfId="0" applyFont="1" applyBorder="1" applyAlignment="1">
      <alignment horizontal="center" vertical="center" wrapText="1"/>
    </xf>
    <xf numFmtId="0" fontId="9" fillId="0" borderId="30" xfId="0" applyFont="1" applyBorder="1" applyAlignment="1">
      <alignment horizontal="center" vertical="center" wrapText="1"/>
    </xf>
    <xf numFmtId="181" fontId="6" fillId="0" borderId="30" xfId="0" applyNumberFormat="1" applyFont="1" applyBorder="1"/>
    <xf numFmtId="181" fontId="9" fillId="0" borderId="33" xfId="0" applyNumberFormat="1" applyFont="1" applyBorder="1" applyAlignment="1">
      <alignment horizontal="center" vertical="center"/>
    </xf>
    <xf numFmtId="0" fontId="6" fillId="0" borderId="34" xfId="0" applyFont="1" applyBorder="1"/>
    <xf numFmtId="0" fontId="6" fillId="0" borderId="32" xfId="0" applyFont="1" applyBorder="1" applyAlignment="1">
      <alignment horizontal="center" vertical="center"/>
    </xf>
    <xf numFmtId="0" fontId="6" fillId="0" borderId="32" xfId="0" applyFont="1" applyBorder="1" applyAlignment="1">
      <alignment horizontal="center"/>
    </xf>
    <xf numFmtId="0" fontId="6" fillId="0" borderId="32" xfId="0" applyFont="1" applyBorder="1"/>
    <xf numFmtId="181" fontId="6" fillId="0" borderId="35" xfId="0" applyNumberFormat="1" applyFont="1" applyBorder="1" applyAlignment="1">
      <alignment horizontal="center" vertical="center"/>
    </xf>
    <xf numFmtId="0" fontId="6" fillId="0" borderId="0" xfId="0" applyFont="1" applyAlignment="1">
      <alignment horizontal="right" vertical="center"/>
    </xf>
    <xf numFmtId="0" fontId="6" fillId="0" borderId="0" xfId="0" applyFont="1" applyAlignment="1">
      <alignment horizontal="left" vertical="center" wrapText="1"/>
    </xf>
    <xf numFmtId="0" fontId="9" fillId="0" borderId="0" xfId="0" applyFont="1"/>
    <xf numFmtId="0" fontId="0" fillId="0" borderId="30" xfId="0" applyBorder="1" applyAlignment="1">
      <alignment horizontal="left" wrapText="1"/>
    </xf>
    <xf numFmtId="0" fontId="0" fillId="0" borderId="30" xfId="0" applyBorder="1" applyAlignment="1">
      <alignment horizontal="left"/>
    </xf>
    <xf numFmtId="0" fontId="0" fillId="0" borderId="36" xfId="0" applyBorder="1" applyAlignment="1">
      <alignment horizontal="left" wrapText="1"/>
    </xf>
    <xf numFmtId="177" fontId="0" fillId="7" borderId="0" xfId="2" applyFont="1" applyFill="1" applyAlignment="1">
      <alignment horizontal="left" vertical="center"/>
    </xf>
    <xf numFmtId="0" fontId="26" fillId="0" borderId="30" xfId="0" applyFont="1" applyBorder="1" applyAlignment="1">
      <alignment horizontal="center" vertical="center"/>
    </xf>
    <xf numFmtId="177" fontId="26" fillId="7" borderId="30" xfId="2" applyFont="1" applyFill="1" applyBorder="1" applyAlignment="1">
      <alignment horizontal="left" vertical="center"/>
    </xf>
    <xf numFmtId="177" fontId="27" fillId="2" borderId="30" xfId="2" applyFont="1" applyFill="1" applyBorder="1" applyAlignment="1">
      <alignment horizontal="center"/>
    </xf>
    <xf numFmtId="0" fontId="28" fillId="10" borderId="12" xfId="0" applyFont="1" applyFill="1" applyBorder="1" applyAlignment="1">
      <alignment horizontal="center" vertical="center" wrapText="1"/>
    </xf>
    <xf numFmtId="0" fontId="26" fillId="0" borderId="15" xfId="0" applyFont="1" applyBorder="1"/>
    <xf numFmtId="0" fontId="26" fillId="0" borderId="16" xfId="0" applyFont="1" applyBorder="1"/>
    <xf numFmtId="0" fontId="28" fillId="10" borderId="37" xfId="0" applyFont="1" applyFill="1" applyBorder="1" applyAlignment="1">
      <alignment horizontal="center" vertical="center" wrapText="1"/>
    </xf>
    <xf numFmtId="0" fontId="28" fillId="10" borderId="36" xfId="0" applyFont="1" applyFill="1" applyBorder="1" applyAlignment="1">
      <alignment horizontal="center" vertical="center" wrapText="1"/>
    </xf>
    <xf numFmtId="0" fontId="28" fillId="10" borderId="24" xfId="0" applyFont="1" applyFill="1" applyBorder="1" applyAlignment="1">
      <alignment horizontal="center" vertical="center" wrapText="1"/>
    </xf>
    <xf numFmtId="0" fontId="26" fillId="0" borderId="23" xfId="0" applyFont="1" applyBorder="1"/>
    <xf numFmtId="177" fontId="28" fillId="10" borderId="38" xfId="2" applyFont="1" applyFill="1" applyBorder="1" applyAlignment="1">
      <alignment horizontal="center" vertical="center" wrapText="1"/>
    </xf>
    <xf numFmtId="0" fontId="26" fillId="0" borderId="39" xfId="0" applyFont="1" applyBorder="1"/>
    <xf numFmtId="0" fontId="26" fillId="0" borderId="40" xfId="0" applyFont="1" applyBorder="1" applyAlignment="1">
      <alignment horizontal="center" wrapText="1"/>
    </xf>
    <xf numFmtId="0" fontId="26" fillId="0" borderId="40" xfId="0" applyFont="1" applyBorder="1"/>
    <xf numFmtId="0" fontId="28" fillId="10" borderId="30" xfId="0" applyFont="1" applyFill="1" applyBorder="1" applyAlignment="1">
      <alignment horizontal="center" vertical="center"/>
    </xf>
    <xf numFmtId="177" fontId="28" fillId="10" borderId="30" xfId="2" applyFont="1" applyFill="1" applyBorder="1" applyAlignment="1">
      <alignment horizontal="center" vertical="center" wrapText="1"/>
    </xf>
    <xf numFmtId="177" fontId="26" fillId="0" borderId="41" xfId="2" applyFont="1" applyBorder="1"/>
    <xf numFmtId="0" fontId="26" fillId="0" borderId="31" xfId="0" applyFont="1" applyBorder="1" applyAlignment="1">
      <alignment horizontal="center" vertical="center" wrapText="1"/>
    </xf>
    <xf numFmtId="177" fontId="26" fillId="0" borderId="30" xfId="2" applyFont="1" applyBorder="1" applyAlignment="1">
      <alignment horizontal="right" vertical="center" wrapText="1"/>
    </xf>
    <xf numFmtId="177" fontId="26" fillId="0" borderId="38" xfId="2" applyFont="1" applyBorder="1" applyAlignment="1">
      <alignment horizontal="center" vertical="center" wrapText="1"/>
    </xf>
    <xf numFmtId="0" fontId="26" fillId="0" borderId="31" xfId="0" applyFont="1" applyBorder="1" applyAlignment="1">
      <alignment horizontal="center" vertical="center"/>
    </xf>
    <xf numFmtId="177" fontId="26" fillId="0" borderId="42" xfId="2" applyFont="1" applyBorder="1"/>
    <xf numFmtId="0" fontId="28" fillId="6" borderId="22" xfId="0" applyFont="1" applyFill="1" applyBorder="1" applyAlignment="1">
      <alignment horizontal="center" vertical="center"/>
    </xf>
    <xf numFmtId="0" fontId="26" fillId="0" borderId="25" xfId="0" applyFont="1" applyBorder="1"/>
    <xf numFmtId="184" fontId="28" fillId="0" borderId="24" xfId="0" applyNumberFormat="1" applyFont="1" applyBorder="1" applyAlignment="1">
      <alignment horizontal="center" vertical="center" wrapText="1"/>
    </xf>
    <xf numFmtId="0" fontId="26" fillId="0" borderId="26" xfId="0" applyFont="1" applyBorder="1"/>
    <xf numFmtId="0" fontId="28" fillId="10" borderId="43" xfId="0" applyFont="1" applyFill="1" applyBorder="1" applyAlignment="1">
      <alignment horizontal="center" vertical="center" wrapText="1"/>
    </xf>
    <xf numFmtId="0" fontId="26" fillId="0" borderId="44" xfId="0" applyFont="1" applyBorder="1"/>
    <xf numFmtId="0" fontId="26" fillId="0" borderId="45" xfId="0" applyFont="1" applyBorder="1"/>
    <xf numFmtId="177" fontId="28" fillId="10" borderId="36" xfId="2" applyFont="1" applyFill="1" applyBorder="1" applyAlignment="1">
      <alignment horizontal="center" vertical="center" wrapText="1"/>
    </xf>
    <xf numFmtId="0" fontId="26" fillId="0" borderId="5" xfId="0" applyFont="1" applyBorder="1" applyAlignment="1">
      <alignment horizontal="center" vertical="center"/>
    </xf>
    <xf numFmtId="0" fontId="26" fillId="0" borderId="5" xfId="0" applyFont="1" applyBorder="1" applyAlignment="1">
      <alignment horizontal="left" vertical="center" wrapText="1"/>
    </xf>
    <xf numFmtId="177" fontId="26" fillId="0" borderId="5" xfId="2" applyFont="1" applyBorder="1" applyAlignment="1">
      <alignment horizontal="center" vertical="center"/>
    </xf>
    <xf numFmtId="177" fontId="0" fillId="0" borderId="33" xfId="2" applyFont="1" applyBorder="1" applyAlignment="1">
      <alignment horizontal="right" vertical="center"/>
    </xf>
    <xf numFmtId="0" fontId="0" fillId="0" borderId="30" xfId="0" applyBorder="1" applyAlignment="1">
      <alignment horizontal="center" wrapText="1"/>
    </xf>
    <xf numFmtId="0" fontId="0" fillId="0" borderId="30" xfId="0" applyBorder="1" applyAlignment="1">
      <alignment horizontal="center" vertical="center" wrapText="1"/>
    </xf>
    <xf numFmtId="0" fontId="28" fillId="10" borderId="46" xfId="0" applyFont="1" applyFill="1" applyBorder="1" applyAlignment="1">
      <alignment horizontal="center" vertical="center"/>
    </xf>
    <xf numFmtId="0" fontId="28" fillId="10" borderId="47" xfId="0" applyFont="1" applyFill="1" applyBorder="1" applyAlignment="1">
      <alignment horizontal="center" vertical="center"/>
    </xf>
    <xf numFmtId="0" fontId="28" fillId="10" borderId="48" xfId="0" applyFont="1" applyFill="1" applyBorder="1" applyAlignment="1">
      <alignment horizontal="center" vertical="center"/>
    </xf>
    <xf numFmtId="177" fontId="28" fillId="7" borderId="5" xfId="2" applyFont="1" applyFill="1" applyBorder="1" applyAlignment="1">
      <alignment horizontal="center" vertical="center"/>
    </xf>
    <xf numFmtId="0" fontId="28" fillId="10" borderId="22" xfId="0" applyFont="1" applyFill="1" applyBorder="1" applyAlignment="1">
      <alignment horizontal="center" vertical="center"/>
    </xf>
    <xf numFmtId="0" fontId="28" fillId="10" borderId="17" xfId="0" applyFont="1" applyFill="1" applyBorder="1" applyAlignment="1">
      <alignment horizontal="center" vertical="center"/>
    </xf>
    <xf numFmtId="0" fontId="26" fillId="0" borderId="20" xfId="0" applyFont="1" applyBorder="1"/>
    <xf numFmtId="0" fontId="26" fillId="0" borderId="18" xfId="0" applyFont="1" applyBorder="1"/>
    <xf numFmtId="177" fontId="28" fillId="0" borderId="5" xfId="2" applyFont="1" applyBorder="1" applyAlignment="1">
      <alignment horizontal="center"/>
    </xf>
    <xf numFmtId="0" fontId="29" fillId="0" borderId="0" xfId="0" applyFont="1"/>
    <xf numFmtId="0" fontId="29" fillId="0" borderId="0" xfId="0" applyFont="1" applyAlignment="1">
      <alignment wrapText="1"/>
    </xf>
    <xf numFmtId="0" fontId="30" fillId="0" borderId="0" xfId="0" applyFont="1"/>
    <xf numFmtId="0" fontId="6" fillId="0" borderId="30" xfId="0" applyFont="1" applyBorder="1" applyAlignment="1">
      <alignment wrapText="1"/>
    </xf>
    <xf numFmtId="0" fontId="31" fillId="11" borderId="1" xfId="53" applyFont="1" applyFill="1" applyBorder="1" applyAlignment="1">
      <alignment horizontal="center" vertical="top" wrapText="1"/>
    </xf>
    <xf numFmtId="0" fontId="31" fillId="11" borderId="2" xfId="53" applyFont="1" applyFill="1" applyBorder="1" applyAlignment="1">
      <alignment horizontal="center" vertical="top" wrapText="1"/>
    </xf>
    <xf numFmtId="0" fontId="32" fillId="0" borderId="4" xfId="53" applyFont="1" applyBorder="1" applyAlignment="1">
      <alignment horizontal="center" vertical="center" wrapText="1"/>
    </xf>
    <xf numFmtId="0" fontId="32" fillId="0" borderId="5" xfId="53" applyFont="1" applyBorder="1" applyAlignment="1">
      <alignment horizontal="center" vertical="center" wrapText="1"/>
    </xf>
    <xf numFmtId="0" fontId="33" fillId="0" borderId="0" xfId="53" applyFont="1"/>
    <xf numFmtId="0" fontId="33" fillId="0" borderId="4" xfId="53" applyFont="1" applyBorder="1" applyAlignment="1">
      <alignment horizontal="center" vertical="center" wrapText="1"/>
    </xf>
    <xf numFmtId="0" fontId="33" fillId="0" borderId="5" xfId="53" applyFont="1" applyBorder="1" applyAlignment="1">
      <alignment horizontal="left" vertical="center" wrapText="1"/>
    </xf>
    <xf numFmtId="0" fontId="33" fillId="12" borderId="5" xfId="53" applyFont="1" applyFill="1" applyBorder="1" applyAlignment="1">
      <alignment horizontal="center" vertical="center" wrapText="1"/>
    </xf>
    <xf numFmtId="4" fontId="33" fillId="0" borderId="5" xfId="53" applyNumberFormat="1" applyFont="1" applyBorder="1" applyAlignment="1">
      <alignment horizontal="center" vertical="center" wrapText="1"/>
    </xf>
    <xf numFmtId="182" fontId="33" fillId="0" borderId="5" xfId="53" applyNumberFormat="1" applyFont="1" applyBorder="1" applyAlignment="1">
      <alignment horizontal="center" vertical="center" wrapText="1"/>
    </xf>
    <xf numFmtId="182" fontId="31" fillId="0" borderId="4" xfId="54" applyNumberFormat="1" applyFont="1" applyBorder="1" applyAlignment="1">
      <alignment horizontal="center" wrapText="1"/>
    </xf>
    <xf numFmtId="182" fontId="31" fillId="0" borderId="5" xfId="54" applyNumberFormat="1" applyFont="1" applyBorder="1" applyAlignment="1">
      <alignment horizontal="center" wrapText="1"/>
    </xf>
    <xf numFmtId="0" fontId="34" fillId="0" borderId="0" xfId="53" applyFont="1" applyAlignment="1">
      <alignment horizontal="center" vertical="center" wrapText="1"/>
    </xf>
    <xf numFmtId="0" fontId="0" fillId="0" borderId="0" xfId="0" applyAlignment="1">
      <alignment horizontal="left" vertical="center"/>
    </xf>
    <xf numFmtId="0" fontId="0" fillId="0" borderId="0" xfId="0" applyAlignment="1">
      <alignment vertical="center"/>
    </xf>
    <xf numFmtId="0" fontId="0" fillId="0" borderId="0" xfId="0" applyAlignment="1">
      <alignment horizontal="center" vertical="center"/>
    </xf>
    <xf numFmtId="0" fontId="20" fillId="0" borderId="0" xfId="0" applyFont="1" applyAlignment="1">
      <alignment horizontal="center" wrapText="1"/>
    </xf>
    <xf numFmtId="0" fontId="20" fillId="0" borderId="0" xfId="0" applyFont="1" applyAlignment="1">
      <alignment horizontal="center"/>
    </xf>
    <xf numFmtId="0" fontId="0" fillId="0" borderId="0" xfId="0" applyAlignment="1">
      <alignment horizontal="center"/>
    </xf>
    <xf numFmtId="0" fontId="23" fillId="0" borderId="0" xfId="0" applyFont="1" applyAlignment="1">
      <alignment horizontal="center" vertical="distributed" wrapText="1" shrinkToFit="1" readingOrder="1"/>
    </xf>
    <xf numFmtId="0" fontId="23" fillId="0" borderId="0" xfId="0" applyFont="1" applyAlignment="1">
      <alignment horizontal="center" vertical="center" wrapText="1"/>
    </xf>
    <xf numFmtId="0" fontId="31" fillId="13" borderId="0" xfId="0" applyFont="1" applyFill="1" applyAlignment="1">
      <alignment horizontal="center"/>
    </xf>
    <xf numFmtId="0" fontId="31" fillId="11" borderId="5" xfId="0" applyFont="1" applyFill="1" applyBorder="1" applyAlignment="1">
      <alignment horizontal="center" vertical="center" wrapText="1"/>
    </xf>
    <xf numFmtId="0" fontId="31" fillId="11" borderId="5" xfId="0" applyFont="1" applyFill="1" applyBorder="1" applyAlignment="1">
      <alignment horizontal="left" vertical="center" wrapText="1"/>
    </xf>
    <xf numFmtId="0" fontId="10" fillId="0" borderId="5" xfId="0" applyFont="1" applyBorder="1" applyAlignment="1">
      <alignment horizontal="left" vertical="center"/>
    </xf>
    <xf numFmtId="0" fontId="17" fillId="14" borderId="5" xfId="0" applyFont="1" applyFill="1" applyBorder="1" applyAlignment="1">
      <alignment horizontal="center" vertical="center" wrapText="1"/>
    </xf>
    <xf numFmtId="183" fontId="11" fillId="0" borderId="5" xfId="0" applyNumberFormat="1" applyFont="1" applyBorder="1" applyAlignment="1">
      <alignment horizontal="left" vertical="center" wrapText="1"/>
    </xf>
    <xf numFmtId="0" fontId="10" fillId="0" borderId="5" xfId="0" applyFont="1" applyBorder="1" applyAlignment="1">
      <alignment horizontal="left" vertical="center" wrapText="1"/>
    </xf>
    <xf numFmtId="0" fontId="12" fillId="0" borderId="5" xfId="0" applyFont="1" applyBorder="1" applyAlignment="1">
      <alignment horizontal="left" vertical="center" wrapText="1"/>
    </xf>
    <xf numFmtId="0" fontId="20" fillId="8" borderId="5" xfId="0" applyFont="1" applyFill="1" applyBorder="1" applyAlignment="1">
      <alignment horizontal="center"/>
    </xf>
    <xf numFmtId="0" fontId="20" fillId="8" borderId="5" xfId="0" applyFont="1" applyFill="1" applyBorder="1" applyAlignment="1">
      <alignment horizontal="center" vertical="center"/>
    </xf>
    <xf numFmtId="0" fontId="20" fillId="8" borderId="5" xfId="0" applyFont="1" applyFill="1" applyBorder="1"/>
    <xf numFmtId="0" fontId="12" fillId="0" borderId="0" xfId="0" applyFont="1" applyAlignment="1">
      <alignment horizontal="center" vertical="center"/>
    </xf>
    <xf numFmtId="0" fontId="9" fillId="0" borderId="0" xfId="0" applyFont="1" applyAlignment="1">
      <alignment horizontal="center" wrapText="1"/>
    </xf>
    <xf numFmtId="0" fontId="9" fillId="0" borderId="0" xfId="0" applyFont="1" applyAlignment="1">
      <alignment horizontal="center"/>
    </xf>
    <xf numFmtId="182" fontId="6" fillId="0" borderId="0" xfId="0" applyNumberFormat="1" applyFont="1" applyAlignment="1">
      <alignment horizontal="center" vertical="center"/>
    </xf>
    <xf numFmtId="0" fontId="5" fillId="0" borderId="0" xfId="0" applyFont="1" applyAlignment="1">
      <alignment horizontal="center" vertical="center" shrinkToFit="1" readingOrder="1"/>
    </xf>
    <xf numFmtId="0" fontId="18" fillId="4" borderId="5" xfId="0" applyFont="1" applyFill="1" applyBorder="1" applyAlignment="1">
      <alignment horizontal="center" vertical="center" wrapText="1"/>
    </xf>
    <xf numFmtId="182" fontId="9" fillId="4" borderId="5" xfId="0" applyNumberFormat="1" applyFont="1" applyFill="1" applyBorder="1" applyAlignment="1">
      <alignment horizontal="center" vertical="center" wrapText="1"/>
    </xf>
    <xf numFmtId="182" fontId="6" fillId="0" borderId="5" xfId="0" applyNumberFormat="1" applyFont="1" applyBorder="1" applyAlignment="1">
      <alignment horizontal="center" vertical="center"/>
    </xf>
    <xf numFmtId="182" fontId="0" fillId="0" borderId="5" xfId="0" applyNumberFormat="1" applyBorder="1"/>
    <xf numFmtId="0" fontId="9" fillId="0" borderId="5" xfId="0" applyFont="1" applyBorder="1" applyAlignment="1">
      <alignment horizontal="center" vertical="center"/>
    </xf>
    <xf numFmtId="0" fontId="0" fillId="0" borderId="0" xfId="0" applyAlignment="1">
      <alignment wrapText="1"/>
    </xf>
    <xf numFmtId="0" fontId="9" fillId="0" borderId="0" xfId="0" applyFont="1" applyAlignment="1">
      <alignment wrapText="1"/>
    </xf>
    <xf numFmtId="0" fontId="6" fillId="0" borderId="0" xfId="0" applyFont="1" applyAlignment="1">
      <alignment horizontal="center" wrapText="1"/>
    </xf>
    <xf numFmtId="0" fontId="5" fillId="0" borderId="0" xfId="0" applyFont="1" applyAlignment="1">
      <alignment horizontal="left" vertical="center" shrinkToFit="1" readingOrder="1"/>
    </xf>
    <xf numFmtId="0" fontId="5" fillId="0" borderId="0" xfId="0" applyFont="1" applyAlignment="1">
      <alignment vertical="center" wrapText="1"/>
    </xf>
    <xf numFmtId="0" fontId="6" fillId="0" borderId="0" xfId="0" applyFont="1" applyAlignment="1">
      <alignment wrapText="1"/>
    </xf>
    <xf numFmtId="0" fontId="32" fillId="8" borderId="1" xfId="0" applyFont="1" applyFill="1" applyBorder="1" applyAlignment="1">
      <alignment horizontal="center" vertical="center" wrapText="1"/>
    </xf>
    <xf numFmtId="0" fontId="32" fillId="8" borderId="2" xfId="0" applyFont="1" applyFill="1" applyBorder="1" applyAlignment="1">
      <alignment horizontal="center" vertical="center" wrapText="1"/>
    </xf>
    <xf numFmtId="0" fontId="32" fillId="8" borderId="3" xfId="0" applyFont="1" applyFill="1" applyBorder="1" applyAlignment="1">
      <alignment horizontal="center" vertical="center" wrapText="1"/>
    </xf>
    <xf numFmtId="0" fontId="22" fillId="15" borderId="4" xfId="0" applyFont="1" applyFill="1" applyBorder="1" applyAlignment="1">
      <alignment horizontal="center" vertical="center"/>
    </xf>
    <xf numFmtId="0" fontId="33" fillId="15" borderId="5" xfId="0" applyFont="1" applyFill="1" applyBorder="1" applyAlignment="1">
      <alignment horizontal="center" vertical="center" wrapText="1"/>
    </xf>
    <xf numFmtId="0" fontId="33" fillId="0" borderId="5" xfId="0" applyFont="1" applyBorder="1" applyAlignment="1">
      <alignment horizontal="center" vertical="center" wrapText="1"/>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3" fillId="0" borderId="5" xfId="52" applyFont="1" applyBorder="1" applyAlignment="1">
      <alignment horizontal="left" vertical="center" wrapText="1"/>
    </xf>
    <xf numFmtId="0" fontId="35" fillId="0" borderId="6" xfId="0" applyFont="1" applyBorder="1" applyAlignment="1">
      <alignment horizontal="left" vertical="center" wrapText="1"/>
    </xf>
    <xf numFmtId="0" fontId="35" fillId="0" borderId="6" xfId="0" applyFont="1" applyBorder="1" applyAlignment="1">
      <alignment horizontal="center" vertical="center" wrapText="1"/>
    </xf>
    <xf numFmtId="0" fontId="35" fillId="0" borderId="5" xfId="0" applyFont="1" applyBorder="1" applyAlignment="1">
      <alignment horizontal="left" vertical="center" wrapText="1"/>
    </xf>
    <xf numFmtId="0" fontId="33" fillId="12" borderId="5" xfId="0" applyFont="1" applyFill="1" applyBorder="1" applyAlignment="1">
      <alignment horizontal="left" vertical="center" wrapText="1"/>
    </xf>
    <xf numFmtId="0" fontId="22" fillId="15" borderId="10" xfId="0" applyFont="1" applyFill="1" applyBorder="1" applyAlignment="1">
      <alignment horizontal="center" vertical="center"/>
    </xf>
    <xf numFmtId="0" fontId="33" fillId="15" borderId="9" xfId="0" applyFont="1" applyFill="1" applyBorder="1" applyAlignment="1">
      <alignment horizontal="center" vertical="center" wrapText="1"/>
    </xf>
    <xf numFmtId="0" fontId="33" fillId="0" borderId="9" xfId="0" applyFont="1" applyBorder="1" applyAlignment="1">
      <alignment horizontal="center" vertical="center" wrapText="1"/>
    </xf>
    <xf numFmtId="0" fontId="35" fillId="0" borderId="9" xfId="0" applyFont="1" applyBorder="1" applyAlignment="1">
      <alignment horizontal="left" vertical="center" wrapText="1"/>
    </xf>
    <xf numFmtId="0" fontId="33" fillId="0" borderId="11" xfId="0" applyFont="1" applyBorder="1" applyAlignment="1">
      <alignment horizontal="left" vertical="center" wrapText="1"/>
    </xf>
    <xf numFmtId="0" fontId="9" fillId="0" borderId="0" xfId="0" applyFont="1" applyAlignment="1">
      <alignment horizontal="center" vertical="center" shrinkToFit="1" readingOrder="1"/>
    </xf>
    <xf numFmtId="0" fontId="36" fillId="0" borderId="0" xfId="0" applyFont="1" applyAlignment="1">
      <alignment horizontal="center"/>
    </xf>
    <xf numFmtId="0" fontId="37" fillId="0" borderId="0" xfId="0" applyFont="1"/>
  </cellXfs>
  <cellStyles count="55">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3" xfId="53"/>
    <cellStyle name="Normal 3 2"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hyperlink" Target="#'An IV A Custo G2'!A1"/><Relationship Id="rId8" Type="http://schemas.openxmlformats.org/officeDocument/2006/relationships/hyperlink" Target="#'Anexo III-C Materiais'!A1"/><Relationship Id="rId7" Type="http://schemas.openxmlformats.org/officeDocument/2006/relationships/hyperlink" Target="#'Anexo III-A Equip.'!A1"/><Relationship Id="rId6" Type="http://schemas.openxmlformats.org/officeDocument/2006/relationships/hyperlink" Target="#'Anexo II-C Distribui&#231;&#227;o Postos'!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Custo Total MDO'!A1"/><Relationship Id="rId2" Type="http://schemas.openxmlformats.org/officeDocument/2006/relationships/hyperlink" Target="#'An IV A Custo G1'!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4875"/>
    <xdr:sp>
      <xdr:nvSpPr>
        <xdr:cNvPr id="4" name="Shape 4">
          <a:hlinkClick xmlns:r="http://schemas.openxmlformats.org/officeDocument/2006/relationships" r:id="rId1"/>
        </xdr:cNvPr>
        <xdr:cNvSpPr/>
      </xdr:nvSpPr>
      <xdr:spPr>
        <a:xfrm>
          <a:off x="0" y="2561590"/>
          <a:ext cx="2466975" cy="9048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5</xdr:col>
      <xdr:colOff>28575</xdr:colOff>
      <xdr:row>10</xdr:row>
      <xdr:rowOff>180975</xdr:rowOff>
    </xdr:from>
    <xdr:ext cx="2466975" cy="952500"/>
    <xdr:sp>
      <xdr:nvSpPr>
        <xdr:cNvPr id="6" name="Shape 6">
          <a:hlinkClick xmlns:r="http://schemas.openxmlformats.org/officeDocument/2006/relationships" r:id="rId2"/>
        </xdr:cNvPr>
        <xdr:cNvSpPr/>
      </xdr:nvSpPr>
      <xdr:spPr>
        <a:xfrm>
          <a:off x="5286375" y="2552700"/>
          <a:ext cx="2466975"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16</xdr:row>
      <xdr:rowOff>76200</xdr:rowOff>
    </xdr:from>
    <xdr:ext cx="2476500" cy="942975"/>
    <xdr:sp>
      <xdr:nvSpPr>
        <xdr:cNvPr id="7" name="Shape 7">
          <a:hlinkClick xmlns:r="http://schemas.openxmlformats.org/officeDocument/2006/relationships" r:id="rId3"/>
        </xdr:cNvPr>
        <xdr:cNvSpPr/>
      </xdr:nvSpPr>
      <xdr:spPr>
        <a:xfrm>
          <a:off x="0" y="3600450"/>
          <a:ext cx="247650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514475"/>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09850" y="1514475"/>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790575</xdr:colOff>
      <xdr:row>5</xdr:row>
      <xdr:rowOff>85725</xdr:rowOff>
    </xdr:from>
    <xdr:ext cx="2495550" cy="942975"/>
    <xdr:sp>
      <xdr:nvSpPr>
        <xdr:cNvPr id="2" name="Shape 10">
          <a:hlinkClick xmlns:r="http://schemas.openxmlformats.org/officeDocument/2006/relationships" r:id="rId6"/>
        </xdr:cNvPr>
        <xdr:cNvSpPr/>
      </xdr:nvSpPr>
      <xdr:spPr>
        <a:xfrm>
          <a:off x="5229225" y="1504950"/>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C - Distribuição Postos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114300</xdr:colOff>
      <xdr:row>5</xdr:row>
      <xdr:rowOff>95250</xdr:rowOff>
    </xdr:from>
    <xdr:ext cx="2466975" cy="933450"/>
    <xdr:sp>
      <xdr:nvSpPr>
        <xdr:cNvPr id="3" name="Shape 4">
          <a:hlinkClick xmlns:r="http://schemas.openxmlformats.org/officeDocument/2006/relationships" r:id="rId7"/>
        </xdr:cNvPr>
        <xdr:cNvSpPr/>
      </xdr:nvSpPr>
      <xdr:spPr>
        <a:xfrm>
          <a:off x="7839075" y="1514475"/>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628650</xdr:colOff>
      <xdr:row>11</xdr:row>
      <xdr:rowOff>0</xdr:rowOff>
    </xdr:from>
    <xdr:ext cx="2466975" cy="933450"/>
    <xdr:sp>
      <xdr:nvSpPr>
        <xdr:cNvPr id="5" name="Shape 4">
          <a:hlinkClick xmlns:r="http://schemas.openxmlformats.org/officeDocument/2006/relationships" r:id="rId8"/>
        </xdr:cNvPr>
        <xdr:cNvSpPr/>
      </xdr:nvSpPr>
      <xdr:spPr>
        <a:xfrm>
          <a:off x="2647950" y="2562225"/>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III-C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Materiais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9</xdr:col>
      <xdr:colOff>161925</xdr:colOff>
      <xdr:row>11</xdr:row>
      <xdr:rowOff>0</xdr:rowOff>
    </xdr:from>
    <xdr:ext cx="2466975" cy="952500"/>
    <xdr:sp>
      <xdr:nvSpPr>
        <xdr:cNvPr id="8" name="Shape 6">
          <a:hlinkClick xmlns:r="http://schemas.openxmlformats.org/officeDocument/2006/relationships" r:id="rId9"/>
        </xdr:cNvPr>
        <xdr:cNvSpPr/>
      </xdr:nvSpPr>
      <xdr:spPr>
        <a:xfrm>
          <a:off x="7886700" y="2562225"/>
          <a:ext cx="2466975" cy="95250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Grupo 2</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4</xdr:col>
      <xdr:colOff>1266826</xdr:colOff>
      <xdr:row>0</xdr:row>
      <xdr:rowOff>47625</xdr:rowOff>
    </xdr:from>
    <xdr:ext cx="742950" cy="5334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153025" y="47625"/>
          <a:ext cx="742950" cy="53340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4</xdr:col>
      <xdr:colOff>158750</xdr:colOff>
      <xdr:row>0</xdr:row>
      <xdr:rowOff>0</xdr:rowOff>
    </xdr:from>
    <xdr:ext cx="1114425" cy="76200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4987925" y="0"/>
          <a:ext cx="1114425" cy="76200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752475</xdr:colOff>
      <xdr:row>0</xdr:row>
      <xdr:rowOff>0</xdr:rowOff>
    </xdr:from>
    <xdr:to>
      <xdr:col>6</xdr:col>
      <xdr:colOff>695325</xdr:colOff>
      <xdr:row>3</xdr:row>
      <xdr:rowOff>20615</xdr:rowOff>
    </xdr:to>
    <xdr:pic>
      <xdr:nvPicPr>
        <xdr:cNvPr id="3" name="Imagem 2">
          <a:hlinkClick xmlns:r="http://schemas.openxmlformats.org/officeDocument/2006/relationships" r:id="rId1"/>
        </xdr:cNvPr>
        <xdr:cNvPicPr>
          <a:picLocks noChangeAspect="1"/>
        </xdr:cNvPicPr>
      </xdr:nvPicPr>
      <xdr:blipFill>
        <a:blip r:embed="rId2"/>
        <a:stretch>
          <a:fillRect/>
        </a:stretch>
      </xdr:blipFill>
      <xdr:spPr>
        <a:xfrm>
          <a:off x="5334000" y="0"/>
          <a:ext cx="904875" cy="59182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180976</xdr:colOff>
      <xdr:row>0</xdr:row>
      <xdr:rowOff>0</xdr:rowOff>
    </xdr:from>
    <xdr:to>
      <xdr:col>5</xdr:col>
      <xdr:colOff>931548</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981700" y="0"/>
          <a:ext cx="750570" cy="497840"/>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11906</xdr:colOff>
      <xdr:row>0</xdr:row>
      <xdr:rowOff>0</xdr:rowOff>
    </xdr:from>
    <xdr:to>
      <xdr:col>4</xdr:col>
      <xdr:colOff>1002386</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078855" y="0"/>
          <a:ext cx="990600" cy="647700"/>
        </a:xfrm>
        <a:prstGeom prst="rect">
          <a:avLst/>
        </a:prstGeom>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152401</xdr:colOff>
      <xdr:row>0</xdr:row>
      <xdr:rowOff>0</xdr:rowOff>
    </xdr:from>
    <xdr:to>
      <xdr:col>5</xdr:col>
      <xdr:colOff>902973</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5753100" y="0"/>
          <a:ext cx="750570" cy="497840"/>
        </a:xfrm>
        <a:prstGeom prst="rect">
          <a:avLst/>
        </a:prstGeom>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8</xdr:col>
      <xdr:colOff>434975</xdr:colOff>
      <xdr:row>0</xdr:row>
      <xdr:rowOff>63500</xdr:rowOff>
    </xdr:from>
    <xdr:ext cx="1095375" cy="7810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9578975" y="63500"/>
          <a:ext cx="1095375" cy="781050"/>
        </a:xfrm>
        <a:prstGeom prst="rect">
          <a:avLst/>
        </a:prstGeom>
        <a:noFill/>
      </xdr:spPr>
    </xdr:pic>
    <xdr:clientData fLocksWithSheet="0"/>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5</xdr:col>
      <xdr:colOff>387350</xdr:colOff>
      <xdr:row>0</xdr:row>
      <xdr:rowOff>0</xdr:rowOff>
    </xdr:from>
    <xdr:ext cx="1095375" cy="7810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692900" y="0"/>
          <a:ext cx="1095375" cy="781050"/>
        </a:xfrm>
        <a:prstGeom prst="rect">
          <a:avLst/>
        </a:prstGeom>
        <a:noFill/>
      </xdr:spPr>
    </xdr:pic>
    <xdr:clientData fLocksWithSheet="0"/>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6</xdr:col>
      <xdr:colOff>752475</xdr:colOff>
      <xdr:row>0</xdr:row>
      <xdr:rowOff>28575</xdr:rowOff>
    </xdr:from>
    <xdr:ext cx="1066800" cy="74295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7591425" y="28575"/>
          <a:ext cx="1066800" cy="74295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00"/>
  <sheetViews>
    <sheetView showGridLines="0" view="pageLayout" zoomScaleNormal="100" workbookViewId="0">
      <selection activeCell="A1" sqref="A1:N1"/>
    </sheetView>
  </sheetViews>
  <sheetFormatPr defaultColWidth="14.4285714285714" defaultRowHeight="15" customHeight="1"/>
  <cols>
    <col min="1" max="1" width="8.85714285714286" customWidth="1"/>
    <col min="2" max="2" width="21.4285714285714" customWidth="1"/>
    <col min="3" max="3" width="17.2857142857143" customWidth="1"/>
    <col min="4" max="4" width="19" customWidth="1"/>
    <col min="5" max="5" width="12.2857142857143" customWidth="1"/>
    <col min="6" max="6" width="8.42857142857143" customWidth="1"/>
    <col min="7" max="7" width="10.8571428571429" customWidth="1"/>
    <col min="8" max="14" width="8.85714285714286" customWidth="1"/>
  </cols>
  <sheetData>
    <row r="1" ht="18" customHeight="1" spans="1:1">
      <c r="A1" s="39" t="s">
        <v>0</v>
      </c>
    </row>
    <row r="2" ht="18.75" spans="1:1">
      <c r="A2" s="41" t="s">
        <v>1</v>
      </c>
    </row>
    <row r="3" ht="14.25" customHeight="1" spans="1:8">
      <c r="A3" s="381"/>
      <c r="H3" s="360"/>
    </row>
    <row r="4" ht="45.75" customHeight="1" spans="1:1">
      <c r="A4" s="43" t="s">
        <v>2</v>
      </c>
    </row>
    <row r="5" customHeight="1" spans="1:14">
      <c r="A5" s="382" t="s">
        <v>3</v>
      </c>
      <c r="B5" s="382"/>
      <c r="C5" s="382"/>
      <c r="D5" s="382"/>
      <c r="E5" s="382"/>
      <c r="F5" s="382"/>
      <c r="G5" s="382"/>
      <c r="H5" s="382"/>
      <c r="I5" s="382"/>
      <c r="J5" s="382"/>
      <c r="K5" s="382"/>
      <c r="L5" s="382"/>
      <c r="M5" s="382"/>
      <c r="N5" s="382"/>
    </row>
    <row r="15" ht="15.75" spans="5:5">
      <c r="E15" s="383" t="s">
        <v>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N1"/>
    <mergeCell ref="A2:N2"/>
    <mergeCell ref="A3:G3"/>
    <mergeCell ref="A4:N4"/>
    <mergeCell ref="A5:N5"/>
  </mergeCells>
  <pageMargins left="0.511805555555556" right="0.511805555555556" top="0.869444444444444" bottom="0.786805555555556" header="0" footer="0"/>
  <pageSetup paperSize="9" scale="84" orientation="landscape" horizontalDpi="600"/>
  <headerFooter>
    <oddHeader>&amp;CNegrito itálico"Processo 23069.182202/2024-57
PE 90036/2025</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96"/>
  <sheetViews>
    <sheetView view="pageLayout" zoomScaleNormal="100" workbookViewId="0">
      <selection activeCell="A1" sqref="A1:E1"/>
    </sheetView>
  </sheetViews>
  <sheetFormatPr defaultColWidth="14.4285714285714" defaultRowHeight="15"/>
  <cols>
    <col min="1" max="1" width="4.71428571428571" customWidth="1"/>
    <col min="2" max="2" width="16.5714285714286" style="357" customWidth="1"/>
    <col min="3" max="3" width="6.14285714285714" customWidth="1"/>
    <col min="4" max="4" width="30.8571428571429" style="357" customWidth="1"/>
    <col min="5" max="5" width="33.8571428571429" style="357" customWidth="1"/>
    <col min="6" max="18" width="9.14285714285714" customWidth="1"/>
    <col min="19" max="25" width="8.71428571428571" customWidth="1"/>
  </cols>
  <sheetData>
    <row r="1" spans="1:26">
      <c r="A1" s="348" t="s">
        <v>0</v>
      </c>
      <c r="B1" s="348"/>
      <c r="C1" s="348"/>
      <c r="D1" s="348"/>
      <c r="E1" s="348"/>
      <c r="F1" s="358"/>
      <c r="G1" s="358"/>
      <c r="H1" s="358"/>
      <c r="I1" s="358"/>
      <c r="J1" s="358"/>
      <c r="K1" s="358"/>
      <c r="L1" s="358"/>
      <c r="M1" s="358"/>
      <c r="N1" s="358"/>
      <c r="O1" s="358"/>
      <c r="P1" s="358"/>
      <c r="Q1" s="358"/>
      <c r="R1" s="358"/>
      <c r="S1" s="40"/>
      <c r="T1" s="40"/>
      <c r="U1" s="40"/>
      <c r="V1" s="40"/>
      <c r="W1" s="40"/>
      <c r="X1" s="40"/>
      <c r="Y1" s="40"/>
      <c r="Z1" s="40"/>
    </row>
    <row r="2" spans="1:26">
      <c r="A2" s="349" t="s">
        <v>1</v>
      </c>
      <c r="B2" s="349"/>
      <c r="C2" s="349"/>
      <c r="D2" s="349"/>
      <c r="E2" s="349"/>
      <c r="F2" s="261"/>
      <c r="G2" s="261"/>
      <c r="H2" s="261"/>
      <c r="I2" s="261"/>
      <c r="J2" s="261"/>
      <c r="K2" s="261"/>
      <c r="L2" s="261"/>
      <c r="M2" s="261"/>
      <c r="N2" s="261"/>
      <c r="O2" s="261"/>
      <c r="P2" s="261"/>
      <c r="Q2" s="261"/>
      <c r="R2" s="261"/>
      <c r="S2" s="40"/>
      <c r="T2" s="40"/>
      <c r="U2" s="40"/>
      <c r="V2" s="40"/>
      <c r="W2" s="40"/>
      <c r="X2" s="40"/>
      <c r="Y2" s="40"/>
      <c r="Z2" s="40"/>
    </row>
    <row r="3" spans="1:26">
      <c r="A3" s="349"/>
      <c r="B3" s="359"/>
      <c r="C3" s="38"/>
      <c r="D3" s="359"/>
      <c r="E3" s="359"/>
      <c r="F3" s="38"/>
      <c r="G3" s="38"/>
      <c r="H3" s="40"/>
      <c r="I3" s="40"/>
      <c r="J3" s="40"/>
      <c r="K3" s="40"/>
      <c r="L3" s="40"/>
      <c r="M3" s="40"/>
      <c r="N3" s="40"/>
      <c r="O3" s="40"/>
      <c r="P3" s="40"/>
      <c r="Q3" s="40"/>
      <c r="R3" s="40"/>
      <c r="S3" s="40"/>
      <c r="T3" s="40"/>
      <c r="U3" s="40"/>
      <c r="V3" s="40"/>
      <c r="W3" s="40"/>
      <c r="X3" s="40"/>
      <c r="Y3" s="40"/>
      <c r="Z3" s="40"/>
    </row>
    <row r="4" spans="1:26">
      <c r="A4" s="351" t="s">
        <v>5</v>
      </c>
      <c r="B4" s="351"/>
      <c r="C4" s="351"/>
      <c r="D4" s="351"/>
      <c r="E4" s="351"/>
      <c r="F4" s="360"/>
      <c r="G4" s="360"/>
      <c r="H4" s="360"/>
      <c r="I4" s="360"/>
      <c r="J4" s="360"/>
      <c r="K4" s="360"/>
      <c r="L4" s="360"/>
      <c r="M4" s="360"/>
      <c r="N4" s="360"/>
      <c r="O4" s="360"/>
      <c r="P4" s="360"/>
      <c r="Q4" s="360"/>
      <c r="R4" s="360"/>
      <c r="S4" s="40"/>
      <c r="T4" s="40"/>
      <c r="U4" s="40"/>
      <c r="V4" s="40"/>
      <c r="W4" s="40"/>
      <c r="X4" s="40"/>
      <c r="Y4" s="40"/>
      <c r="Z4" s="40"/>
    </row>
    <row r="5" ht="38.25" customHeight="1" spans="1:26">
      <c r="A5" s="5" t="s">
        <v>2</v>
      </c>
      <c r="B5" s="5"/>
      <c r="C5" s="5"/>
      <c r="D5" s="5"/>
      <c r="E5" s="5"/>
      <c r="F5" s="361"/>
      <c r="G5" s="361"/>
      <c r="H5" s="361"/>
      <c r="I5" s="361"/>
      <c r="J5" s="361"/>
      <c r="K5" s="361"/>
      <c r="L5" s="361"/>
      <c r="M5" s="361"/>
      <c r="N5" s="361"/>
      <c r="O5" s="361"/>
      <c r="P5" s="361"/>
      <c r="Q5" s="361"/>
      <c r="R5" s="361"/>
      <c r="S5" s="40"/>
      <c r="T5" s="40"/>
      <c r="U5" s="40"/>
      <c r="V5" s="40"/>
      <c r="W5" s="40"/>
      <c r="X5" s="40"/>
      <c r="Y5" s="40"/>
      <c r="Z5" s="40"/>
    </row>
    <row r="6" ht="15.75" spans="1:26">
      <c r="A6" s="40"/>
      <c r="B6" s="362"/>
      <c r="C6" s="40"/>
      <c r="D6" s="362"/>
      <c r="E6" s="362"/>
      <c r="F6" s="40"/>
      <c r="G6" s="40"/>
      <c r="H6" s="40"/>
      <c r="I6" s="40"/>
      <c r="J6" s="40"/>
      <c r="K6" s="40"/>
      <c r="L6" s="40"/>
      <c r="M6" s="40"/>
      <c r="N6" s="40"/>
      <c r="O6" s="40"/>
      <c r="P6" s="40"/>
      <c r="Q6" s="40"/>
      <c r="R6" s="40"/>
      <c r="S6" s="40"/>
      <c r="T6" s="40"/>
      <c r="U6" s="40"/>
      <c r="V6" s="40"/>
      <c r="W6" s="40"/>
      <c r="X6" s="40"/>
      <c r="Y6" s="40"/>
      <c r="Z6" s="40"/>
    </row>
    <row r="7" spans="1:26">
      <c r="A7" s="363" t="s">
        <v>6</v>
      </c>
      <c r="B7" s="364" t="s">
        <v>7</v>
      </c>
      <c r="C7" s="364" t="s">
        <v>8</v>
      </c>
      <c r="D7" s="364" t="s">
        <v>9</v>
      </c>
      <c r="E7" s="365"/>
      <c r="F7" s="40"/>
      <c r="G7" s="40"/>
      <c r="H7" s="40"/>
      <c r="I7" s="40"/>
      <c r="J7" s="40"/>
      <c r="K7" s="40"/>
      <c r="L7" s="40"/>
      <c r="M7" s="40"/>
      <c r="N7" s="40"/>
      <c r="O7" s="40"/>
      <c r="P7" s="40"/>
      <c r="Q7" s="40"/>
      <c r="R7" s="40"/>
      <c r="S7" s="40"/>
      <c r="T7" s="40"/>
      <c r="U7" s="40"/>
      <c r="V7" s="40"/>
      <c r="W7" s="40"/>
      <c r="X7" s="40"/>
      <c r="Y7" s="40"/>
      <c r="Z7" s="40"/>
    </row>
    <row r="8" ht="25.5" spans="1:26">
      <c r="A8" s="366">
        <v>1</v>
      </c>
      <c r="B8" s="367" t="s">
        <v>10</v>
      </c>
      <c r="C8" s="368">
        <v>1</v>
      </c>
      <c r="D8" s="369" t="s">
        <v>11</v>
      </c>
      <c r="E8" s="370" t="s">
        <v>12</v>
      </c>
      <c r="F8" s="40"/>
      <c r="G8" s="40"/>
      <c r="H8" s="40"/>
      <c r="I8" s="40"/>
      <c r="J8" s="40"/>
      <c r="K8" s="40"/>
      <c r="L8" s="40"/>
      <c r="M8" s="40"/>
      <c r="N8" s="40"/>
      <c r="O8" s="40"/>
      <c r="P8" s="40"/>
      <c r="Q8" s="40"/>
      <c r="R8" s="40"/>
      <c r="S8" s="40"/>
      <c r="T8" s="40"/>
      <c r="U8" s="40"/>
      <c r="V8" s="40"/>
      <c r="W8" s="40"/>
      <c r="X8" s="40"/>
      <c r="Y8" s="40"/>
      <c r="Z8" s="40"/>
    </row>
    <row r="9" spans="1:26">
      <c r="A9" s="366"/>
      <c r="B9" s="367"/>
      <c r="C9" s="368">
        <v>2</v>
      </c>
      <c r="D9" s="369" t="s">
        <v>13</v>
      </c>
      <c r="E9" s="370" t="s">
        <v>14</v>
      </c>
      <c r="F9" s="40"/>
      <c r="G9" s="40"/>
      <c r="H9" s="40"/>
      <c r="I9" s="40"/>
      <c r="J9" s="40"/>
      <c r="K9" s="40"/>
      <c r="L9" s="40"/>
      <c r="M9" s="40"/>
      <c r="N9" s="40"/>
      <c r="O9" s="40"/>
      <c r="P9" s="40"/>
      <c r="Q9" s="40"/>
      <c r="R9" s="40"/>
      <c r="S9" s="40"/>
      <c r="T9" s="40"/>
      <c r="U9" s="40"/>
      <c r="V9" s="40"/>
      <c r="W9" s="40"/>
      <c r="X9" s="40"/>
      <c r="Y9" s="40"/>
      <c r="Z9" s="40"/>
    </row>
    <row r="10" ht="25.5" spans="1:26">
      <c r="A10" s="366"/>
      <c r="B10" s="367" t="s">
        <v>15</v>
      </c>
      <c r="C10" s="368">
        <v>3</v>
      </c>
      <c r="D10" s="371" t="s">
        <v>16</v>
      </c>
      <c r="E10" s="370" t="s">
        <v>17</v>
      </c>
      <c r="F10" s="40"/>
      <c r="G10" s="40"/>
      <c r="H10" s="40"/>
      <c r="I10" s="40"/>
      <c r="J10" s="40"/>
      <c r="K10" s="40"/>
      <c r="L10" s="40"/>
      <c r="M10" s="40"/>
      <c r="N10" s="40"/>
      <c r="O10" s="40"/>
      <c r="P10" s="40"/>
      <c r="Q10" s="40"/>
      <c r="R10" s="40"/>
      <c r="S10" s="40"/>
      <c r="T10" s="40"/>
      <c r="U10" s="40"/>
      <c r="V10" s="40"/>
      <c r="W10" s="40"/>
      <c r="X10" s="40"/>
      <c r="Y10" s="40"/>
      <c r="Z10" s="40"/>
    </row>
    <row r="11" spans="1:26">
      <c r="A11" s="366"/>
      <c r="B11" s="367"/>
      <c r="C11" s="368">
        <v>4</v>
      </c>
      <c r="D11" s="371" t="s">
        <v>18</v>
      </c>
      <c r="E11" s="370"/>
      <c r="F11" s="40"/>
      <c r="G11" s="40"/>
      <c r="H11" s="40"/>
      <c r="I11" s="40"/>
      <c r="J11" s="40"/>
      <c r="K11" s="40"/>
      <c r="L11" s="40"/>
      <c r="M11" s="40"/>
      <c r="N11" s="40"/>
      <c r="O11" s="40"/>
      <c r="P11" s="40"/>
      <c r="Q11" s="40"/>
      <c r="R11" s="40"/>
      <c r="S11" s="40"/>
      <c r="T11" s="40"/>
      <c r="U11" s="40"/>
      <c r="V11" s="40"/>
      <c r="W11" s="40"/>
      <c r="X11" s="40"/>
      <c r="Y11" s="40"/>
      <c r="Z11" s="40"/>
    </row>
    <row r="12" ht="25.5" spans="1:26">
      <c r="A12" s="366"/>
      <c r="B12" s="367"/>
      <c r="C12" s="368">
        <v>5</v>
      </c>
      <c r="D12" s="371" t="s">
        <v>19</v>
      </c>
      <c r="E12" s="370"/>
      <c r="F12" s="40"/>
      <c r="G12" s="40"/>
      <c r="H12" s="40"/>
      <c r="I12" s="40"/>
      <c r="J12" s="40"/>
      <c r="K12" s="40"/>
      <c r="L12" s="40"/>
      <c r="M12" s="40"/>
      <c r="N12" s="40"/>
      <c r="O12" s="40"/>
      <c r="P12" s="40"/>
      <c r="Q12" s="40"/>
      <c r="R12" s="40"/>
      <c r="S12" s="40"/>
      <c r="T12" s="40"/>
      <c r="U12" s="40"/>
      <c r="V12" s="40"/>
      <c r="W12" s="40"/>
      <c r="X12" s="40"/>
      <c r="Y12" s="40"/>
      <c r="Z12" s="40"/>
    </row>
    <row r="13" spans="1:26">
      <c r="A13" s="366"/>
      <c r="B13" s="367"/>
      <c r="C13" s="368">
        <v>6</v>
      </c>
      <c r="D13" s="371" t="s">
        <v>20</v>
      </c>
      <c r="E13" s="370"/>
      <c r="F13" s="40"/>
      <c r="G13" s="40"/>
      <c r="H13" s="40"/>
      <c r="I13" s="40"/>
      <c r="J13" s="40"/>
      <c r="K13" s="40"/>
      <c r="L13" s="40"/>
      <c r="M13" s="40"/>
      <c r="N13" s="40"/>
      <c r="O13" s="40"/>
      <c r="P13" s="40"/>
      <c r="Q13" s="40"/>
      <c r="R13" s="40"/>
      <c r="S13" s="40"/>
      <c r="T13" s="40"/>
      <c r="U13" s="40"/>
      <c r="V13" s="40"/>
      <c r="W13" s="40"/>
      <c r="X13" s="40"/>
      <c r="Y13" s="40"/>
      <c r="Z13" s="40"/>
    </row>
    <row r="14" ht="25.5" spans="1:26">
      <c r="A14" s="366"/>
      <c r="B14" s="367"/>
      <c r="C14" s="368">
        <v>7</v>
      </c>
      <c r="D14" s="371" t="s">
        <v>21</v>
      </c>
      <c r="E14" s="370"/>
      <c r="F14" s="40"/>
      <c r="G14" s="40"/>
      <c r="H14" s="40"/>
      <c r="I14" s="40"/>
      <c r="J14" s="40"/>
      <c r="K14" s="40"/>
      <c r="L14" s="40"/>
      <c r="M14" s="40"/>
      <c r="N14" s="40"/>
      <c r="O14" s="40"/>
      <c r="P14" s="40"/>
      <c r="Q14" s="40"/>
      <c r="R14" s="40"/>
      <c r="S14" s="40"/>
      <c r="T14" s="40"/>
      <c r="U14" s="40"/>
      <c r="V14" s="40"/>
      <c r="W14" s="40"/>
      <c r="X14" s="40"/>
      <c r="Y14" s="40"/>
      <c r="Z14" s="40"/>
    </row>
    <row r="15" spans="1:26">
      <c r="A15" s="366"/>
      <c r="B15" s="367"/>
      <c r="C15" s="368">
        <v>8</v>
      </c>
      <c r="D15" s="371" t="s">
        <v>22</v>
      </c>
      <c r="E15" s="370"/>
      <c r="F15" s="40"/>
      <c r="G15" s="40"/>
      <c r="H15" s="40"/>
      <c r="I15" s="40"/>
      <c r="J15" s="40"/>
      <c r="K15" s="40"/>
      <c r="L15" s="40"/>
      <c r="M15" s="40"/>
      <c r="N15" s="40"/>
      <c r="O15" s="40"/>
      <c r="P15" s="40"/>
      <c r="Q15" s="40"/>
      <c r="R15" s="40"/>
      <c r="S15" s="40"/>
      <c r="T15" s="40"/>
      <c r="U15" s="40"/>
      <c r="V15" s="40"/>
      <c r="W15" s="40"/>
      <c r="X15" s="40"/>
      <c r="Y15" s="40"/>
      <c r="Z15" s="40"/>
    </row>
    <row r="16" ht="25.5" spans="1:26">
      <c r="A16" s="366"/>
      <c r="B16" s="367"/>
      <c r="C16" s="368">
        <v>9</v>
      </c>
      <c r="D16" s="371" t="s">
        <v>23</v>
      </c>
      <c r="E16" s="370"/>
      <c r="F16" s="40"/>
      <c r="G16" s="40"/>
      <c r="H16" s="40"/>
      <c r="I16" s="40"/>
      <c r="J16" s="40"/>
      <c r="K16" s="40"/>
      <c r="L16" s="40"/>
      <c r="M16" s="40"/>
      <c r="N16" s="40"/>
      <c r="O16" s="40"/>
      <c r="P16" s="40"/>
      <c r="Q16" s="40"/>
      <c r="R16" s="40"/>
      <c r="S16" s="40"/>
      <c r="T16" s="40"/>
      <c r="U16" s="40"/>
      <c r="V16" s="40"/>
      <c r="W16" s="40"/>
      <c r="X16" s="40"/>
      <c r="Y16" s="40"/>
      <c r="Z16" s="40"/>
    </row>
    <row r="17" spans="1:26">
      <c r="A17" s="366"/>
      <c r="B17" s="367"/>
      <c r="C17" s="368">
        <v>10</v>
      </c>
      <c r="D17" s="371" t="s">
        <v>24</v>
      </c>
      <c r="E17" s="370"/>
      <c r="F17" s="40"/>
      <c r="G17" s="40"/>
      <c r="H17" s="40"/>
      <c r="I17" s="40"/>
      <c r="J17" s="40"/>
      <c r="K17" s="40"/>
      <c r="L17" s="40"/>
      <c r="M17" s="40"/>
      <c r="N17" s="40"/>
      <c r="O17" s="40"/>
      <c r="P17" s="40"/>
      <c r="Q17" s="40"/>
      <c r="R17" s="40"/>
      <c r="S17" s="40"/>
      <c r="T17" s="40"/>
      <c r="U17" s="40"/>
      <c r="V17" s="40"/>
      <c r="W17" s="40"/>
      <c r="X17" s="40"/>
      <c r="Y17" s="40"/>
      <c r="Z17" s="40"/>
    </row>
    <row r="18" spans="1:26">
      <c r="A18" s="366"/>
      <c r="B18" s="367"/>
      <c r="C18" s="368">
        <v>11</v>
      </c>
      <c r="D18" s="371" t="s">
        <v>25</v>
      </c>
      <c r="E18" s="370"/>
      <c r="F18" s="40"/>
      <c r="G18" s="40"/>
      <c r="H18" s="40"/>
      <c r="I18" s="40"/>
      <c r="J18" s="40"/>
      <c r="K18" s="40"/>
      <c r="L18" s="40"/>
      <c r="M18" s="40"/>
      <c r="N18" s="40"/>
      <c r="O18" s="40"/>
      <c r="P18" s="40"/>
      <c r="Q18" s="40"/>
      <c r="R18" s="40"/>
      <c r="S18" s="40"/>
      <c r="T18" s="40"/>
      <c r="U18" s="40"/>
      <c r="V18" s="40"/>
      <c r="W18" s="40"/>
      <c r="X18" s="40"/>
      <c r="Y18" s="40"/>
      <c r="Z18" s="40"/>
    </row>
    <row r="19" spans="1:26">
      <c r="A19" s="366"/>
      <c r="B19" s="367" t="s">
        <v>26</v>
      </c>
      <c r="C19" s="368">
        <v>12</v>
      </c>
      <c r="D19" s="371" t="s">
        <v>27</v>
      </c>
      <c r="E19" s="372" t="s">
        <v>17</v>
      </c>
      <c r="F19" s="40"/>
      <c r="G19" s="40"/>
      <c r="H19" s="40"/>
      <c r="I19" s="40"/>
      <c r="J19" s="40"/>
      <c r="K19" s="40"/>
      <c r="L19" s="40"/>
      <c r="M19" s="40"/>
      <c r="N19" s="40"/>
      <c r="O19" s="40"/>
      <c r="P19" s="40"/>
      <c r="Q19" s="40"/>
      <c r="R19" s="40"/>
      <c r="S19" s="40"/>
      <c r="T19" s="40"/>
      <c r="U19" s="40"/>
      <c r="V19" s="40"/>
      <c r="W19" s="40"/>
      <c r="X19" s="40"/>
      <c r="Y19" s="40"/>
      <c r="Z19" s="40"/>
    </row>
    <row r="20" spans="1:26">
      <c r="A20" s="366"/>
      <c r="B20" s="367"/>
      <c r="C20" s="368">
        <v>13</v>
      </c>
      <c r="D20" s="371" t="s">
        <v>28</v>
      </c>
      <c r="E20" s="372"/>
      <c r="F20" s="40"/>
      <c r="G20" s="40"/>
      <c r="H20" s="40"/>
      <c r="I20" s="40"/>
      <c r="J20" s="40"/>
      <c r="K20" s="40"/>
      <c r="L20" s="40"/>
      <c r="M20" s="40"/>
      <c r="N20" s="40"/>
      <c r="O20" s="40"/>
      <c r="P20" s="40"/>
      <c r="Q20" s="40"/>
      <c r="R20" s="40"/>
      <c r="S20" s="40"/>
      <c r="T20" s="40"/>
      <c r="U20" s="40"/>
      <c r="V20" s="40"/>
      <c r="W20" s="40"/>
      <c r="X20" s="40"/>
      <c r="Y20" s="40"/>
      <c r="Z20" s="40"/>
    </row>
    <row r="21" spans="1:26">
      <c r="A21" s="366"/>
      <c r="B21" s="367" t="s">
        <v>29</v>
      </c>
      <c r="C21" s="368">
        <v>14</v>
      </c>
      <c r="D21" s="371" t="s">
        <v>30</v>
      </c>
      <c r="E21" s="373" t="s">
        <v>17</v>
      </c>
      <c r="F21" s="40"/>
      <c r="G21" s="40"/>
      <c r="H21" s="40"/>
      <c r="I21" s="40"/>
      <c r="J21" s="40"/>
      <c r="K21" s="40"/>
      <c r="L21" s="40"/>
      <c r="M21" s="40"/>
      <c r="N21" s="40"/>
      <c r="O21" s="40"/>
      <c r="P21" s="40"/>
      <c r="Q21" s="40"/>
      <c r="R21" s="40"/>
      <c r="S21" s="40"/>
      <c r="T21" s="40"/>
      <c r="U21" s="40"/>
      <c r="V21" s="40"/>
      <c r="W21" s="40"/>
      <c r="X21" s="40"/>
      <c r="Y21" s="40"/>
      <c r="Z21" s="40"/>
    </row>
    <row r="22" spans="1:26">
      <c r="A22" s="366"/>
      <c r="B22" s="367"/>
      <c r="C22" s="368">
        <v>15</v>
      </c>
      <c r="D22" s="371" t="s">
        <v>31</v>
      </c>
      <c r="E22" s="373"/>
      <c r="F22" s="40"/>
      <c r="G22" s="40"/>
      <c r="H22" s="40"/>
      <c r="I22" s="40"/>
      <c r="J22" s="40"/>
      <c r="K22" s="40"/>
      <c r="L22" s="40"/>
      <c r="M22" s="40"/>
      <c r="N22" s="40"/>
      <c r="O22" s="40"/>
      <c r="P22" s="40"/>
      <c r="Q22" s="40"/>
      <c r="R22" s="40"/>
      <c r="S22" s="40"/>
      <c r="T22" s="40"/>
      <c r="U22" s="40"/>
      <c r="V22" s="40"/>
      <c r="W22" s="40"/>
      <c r="X22" s="40"/>
      <c r="Y22" s="40"/>
      <c r="Z22" s="40"/>
    </row>
    <row r="23" spans="1:26">
      <c r="A23" s="366"/>
      <c r="B23" s="367"/>
      <c r="C23" s="368">
        <v>16</v>
      </c>
      <c r="D23" s="371" t="s">
        <v>32</v>
      </c>
      <c r="E23" s="373"/>
      <c r="F23" s="40"/>
      <c r="G23" s="40"/>
      <c r="H23" s="40"/>
      <c r="I23" s="40"/>
      <c r="J23" s="40"/>
      <c r="K23" s="40"/>
      <c r="L23" s="40"/>
      <c r="M23" s="40"/>
      <c r="N23" s="40"/>
      <c r="O23" s="40"/>
      <c r="P23" s="40"/>
      <c r="Q23" s="40"/>
      <c r="R23" s="40"/>
      <c r="S23" s="40"/>
      <c r="T23" s="40"/>
      <c r="U23" s="40"/>
      <c r="V23" s="40"/>
      <c r="W23" s="40"/>
      <c r="X23" s="40"/>
      <c r="Y23" s="40"/>
      <c r="Z23" s="40"/>
    </row>
    <row r="24" spans="1:26">
      <c r="A24" s="366"/>
      <c r="B24" s="367"/>
      <c r="C24" s="368">
        <v>17</v>
      </c>
      <c r="D24" s="371" t="s">
        <v>33</v>
      </c>
      <c r="E24" s="373"/>
      <c r="F24" s="40"/>
      <c r="G24" s="40"/>
      <c r="H24" s="40"/>
      <c r="I24" s="40"/>
      <c r="J24" s="40"/>
      <c r="K24" s="40"/>
      <c r="L24" s="40"/>
      <c r="M24" s="40"/>
      <c r="N24" s="40"/>
      <c r="O24" s="40"/>
      <c r="P24" s="40"/>
      <c r="Q24" s="40"/>
      <c r="R24" s="40"/>
      <c r="S24" s="40"/>
      <c r="T24" s="40"/>
      <c r="U24" s="40"/>
      <c r="V24" s="40"/>
      <c r="W24" s="40"/>
      <c r="X24" s="40"/>
      <c r="Y24" s="40"/>
      <c r="Z24" s="40"/>
    </row>
    <row r="25" ht="25.5" spans="1:26">
      <c r="A25" s="366"/>
      <c r="B25" s="367"/>
      <c r="C25" s="368">
        <v>18</v>
      </c>
      <c r="D25" s="371" t="s">
        <v>34</v>
      </c>
      <c r="E25" s="372" t="s">
        <v>35</v>
      </c>
      <c r="F25" s="40"/>
      <c r="G25" s="40"/>
      <c r="H25" s="40"/>
      <c r="I25" s="40"/>
      <c r="J25" s="40"/>
      <c r="K25" s="40"/>
      <c r="L25" s="40"/>
      <c r="M25" s="40"/>
      <c r="N25" s="40"/>
      <c r="O25" s="40"/>
      <c r="P25" s="40"/>
      <c r="Q25" s="40"/>
      <c r="R25" s="40"/>
      <c r="S25" s="40"/>
      <c r="T25" s="40"/>
      <c r="U25" s="40"/>
      <c r="V25" s="40"/>
      <c r="W25" s="40"/>
      <c r="X25" s="40"/>
      <c r="Y25" s="40"/>
      <c r="Z25" s="40"/>
    </row>
    <row r="26" spans="1:26">
      <c r="A26" s="366"/>
      <c r="B26" s="367" t="s">
        <v>36</v>
      </c>
      <c r="C26" s="368">
        <v>19</v>
      </c>
      <c r="D26" s="371" t="s">
        <v>37</v>
      </c>
      <c r="E26" s="370" t="s">
        <v>17</v>
      </c>
      <c r="F26" s="40"/>
      <c r="G26" s="40"/>
      <c r="H26" s="40"/>
      <c r="I26" s="40"/>
      <c r="J26" s="40"/>
      <c r="K26" s="40"/>
      <c r="L26" s="40"/>
      <c r="M26" s="40"/>
      <c r="N26" s="40"/>
      <c r="O26" s="40"/>
      <c r="P26" s="40"/>
      <c r="Q26" s="40"/>
      <c r="R26" s="40"/>
      <c r="S26" s="40"/>
      <c r="T26" s="40"/>
      <c r="U26" s="40"/>
      <c r="V26" s="40"/>
      <c r="W26" s="40"/>
      <c r="X26" s="40"/>
      <c r="Y26" s="40"/>
      <c r="Z26" s="40"/>
    </row>
    <row r="27" spans="1:26">
      <c r="A27" s="366"/>
      <c r="B27" s="367"/>
      <c r="C27" s="368">
        <v>20</v>
      </c>
      <c r="D27" s="371" t="s">
        <v>38</v>
      </c>
      <c r="E27" s="370"/>
      <c r="F27" s="40"/>
      <c r="G27" s="40"/>
      <c r="H27" s="40"/>
      <c r="I27" s="40"/>
      <c r="J27" s="40"/>
      <c r="K27" s="40"/>
      <c r="L27" s="40"/>
      <c r="M27" s="40"/>
      <c r="N27" s="40"/>
      <c r="O27" s="40"/>
      <c r="P27" s="40"/>
      <c r="Q27" s="40"/>
      <c r="R27" s="40"/>
      <c r="S27" s="40"/>
      <c r="T27" s="40"/>
      <c r="U27" s="40"/>
      <c r="V27" s="40"/>
      <c r="W27" s="40"/>
      <c r="X27" s="40"/>
      <c r="Y27" s="40"/>
      <c r="Z27" s="40"/>
    </row>
    <row r="28" ht="25.5" spans="1:26">
      <c r="A28" s="366"/>
      <c r="B28" s="367"/>
      <c r="C28" s="368">
        <v>21</v>
      </c>
      <c r="D28" s="371" t="s">
        <v>39</v>
      </c>
      <c r="E28" s="370"/>
      <c r="F28" s="40"/>
      <c r="G28" s="40"/>
      <c r="H28" s="40"/>
      <c r="I28" s="40"/>
      <c r="J28" s="40"/>
      <c r="K28" s="40"/>
      <c r="L28" s="40"/>
      <c r="M28" s="40"/>
      <c r="N28" s="40"/>
      <c r="O28" s="40"/>
      <c r="P28" s="40"/>
      <c r="Q28" s="40"/>
      <c r="R28" s="40"/>
      <c r="S28" s="40"/>
      <c r="T28" s="40"/>
      <c r="U28" s="40"/>
      <c r="V28" s="40"/>
      <c r="W28" s="40"/>
      <c r="X28" s="40"/>
      <c r="Y28" s="40"/>
      <c r="Z28" s="40"/>
    </row>
    <row r="29" spans="1:26">
      <c r="A29" s="366"/>
      <c r="B29" s="367" t="s">
        <v>40</v>
      </c>
      <c r="C29" s="368">
        <v>23</v>
      </c>
      <c r="D29" s="374" t="s">
        <v>41</v>
      </c>
      <c r="E29" s="370" t="s">
        <v>42</v>
      </c>
      <c r="F29" s="40"/>
      <c r="G29" s="40"/>
      <c r="H29" s="40"/>
      <c r="I29" s="40"/>
      <c r="J29" s="40"/>
      <c r="K29" s="40"/>
      <c r="L29" s="40"/>
      <c r="M29" s="40"/>
      <c r="N29" s="40"/>
      <c r="O29" s="40"/>
      <c r="P29" s="40"/>
      <c r="Q29" s="40"/>
      <c r="R29" s="40"/>
      <c r="S29" s="40"/>
      <c r="T29" s="40"/>
      <c r="U29" s="40"/>
      <c r="V29" s="40"/>
      <c r="W29" s="40"/>
      <c r="X29" s="40"/>
      <c r="Y29" s="40"/>
      <c r="Z29" s="40"/>
    </row>
    <row r="30" spans="1:26">
      <c r="A30" s="366"/>
      <c r="B30" s="367"/>
      <c r="C30" s="368">
        <v>24</v>
      </c>
      <c r="D30" s="374" t="s">
        <v>43</v>
      </c>
      <c r="E30" s="370"/>
      <c r="F30" s="40"/>
      <c r="G30" s="40"/>
      <c r="H30" s="40"/>
      <c r="I30" s="40"/>
      <c r="J30" s="40"/>
      <c r="K30" s="40"/>
      <c r="L30" s="40"/>
      <c r="M30" s="40"/>
      <c r="N30" s="40"/>
      <c r="O30" s="40"/>
      <c r="P30" s="40"/>
      <c r="Q30" s="40"/>
      <c r="R30" s="40"/>
      <c r="S30" s="40"/>
      <c r="T30" s="40"/>
      <c r="U30" s="40"/>
      <c r="V30" s="40"/>
      <c r="W30" s="40"/>
      <c r="X30" s="40"/>
      <c r="Y30" s="40"/>
      <c r="Z30" s="40"/>
    </row>
    <row r="31" spans="1:26">
      <c r="A31" s="366"/>
      <c r="B31" s="367"/>
      <c r="C31" s="368">
        <v>25</v>
      </c>
      <c r="D31" s="374" t="s">
        <v>44</v>
      </c>
      <c r="E31" s="370"/>
      <c r="F31" s="40"/>
      <c r="G31" s="40"/>
      <c r="H31" s="40"/>
      <c r="I31" s="40"/>
      <c r="J31" s="40"/>
      <c r="K31" s="40"/>
      <c r="L31" s="40"/>
      <c r="M31" s="40"/>
      <c r="N31" s="40"/>
      <c r="O31" s="40"/>
      <c r="P31" s="40"/>
      <c r="Q31" s="40"/>
      <c r="R31" s="40"/>
      <c r="S31" s="40"/>
      <c r="T31" s="40"/>
      <c r="U31" s="40"/>
      <c r="V31" s="40"/>
      <c r="W31" s="40"/>
      <c r="X31" s="40"/>
      <c r="Y31" s="40"/>
      <c r="Z31" s="40"/>
    </row>
    <row r="32" ht="25.5" spans="1:26">
      <c r="A32" s="366"/>
      <c r="B32" s="367"/>
      <c r="C32" s="368">
        <v>26</v>
      </c>
      <c r="D32" s="374" t="s">
        <v>45</v>
      </c>
      <c r="E32" s="370"/>
      <c r="F32" s="40"/>
      <c r="G32" s="40"/>
      <c r="H32" s="40"/>
      <c r="I32" s="40"/>
      <c r="J32" s="40"/>
      <c r="K32" s="40"/>
      <c r="L32" s="40"/>
      <c r="M32" s="40"/>
      <c r="N32" s="40"/>
      <c r="O32" s="40"/>
      <c r="P32" s="40"/>
      <c r="Q32" s="40"/>
      <c r="R32" s="40"/>
      <c r="S32" s="40"/>
      <c r="T32" s="40"/>
      <c r="U32" s="40"/>
      <c r="V32" s="40"/>
      <c r="W32" s="40"/>
      <c r="X32" s="40"/>
      <c r="Y32" s="40"/>
      <c r="Z32" s="40"/>
    </row>
    <row r="33" ht="25.5" spans="1:26">
      <c r="A33" s="366"/>
      <c r="B33" s="367"/>
      <c r="C33" s="368">
        <v>27</v>
      </c>
      <c r="D33" s="374" t="s">
        <v>46</v>
      </c>
      <c r="E33" s="370"/>
      <c r="F33" s="40"/>
      <c r="G33" s="40"/>
      <c r="H33" s="40"/>
      <c r="I33" s="40"/>
      <c r="J33" s="40"/>
      <c r="K33" s="40"/>
      <c r="L33" s="40"/>
      <c r="M33" s="40"/>
      <c r="N33" s="40"/>
      <c r="O33" s="40"/>
      <c r="P33" s="40"/>
      <c r="Q33" s="40"/>
      <c r="R33" s="40"/>
      <c r="S33" s="40"/>
      <c r="T33" s="40"/>
      <c r="U33" s="40"/>
      <c r="V33" s="40"/>
      <c r="W33" s="40"/>
      <c r="X33" s="40"/>
      <c r="Y33" s="40"/>
      <c r="Z33" s="40"/>
    </row>
    <row r="34" spans="1:26">
      <c r="A34" s="366"/>
      <c r="B34" s="367"/>
      <c r="C34" s="368">
        <v>28</v>
      </c>
      <c r="D34" s="369" t="s">
        <v>47</v>
      </c>
      <c r="E34" s="370"/>
      <c r="F34" s="40"/>
      <c r="G34" s="40"/>
      <c r="H34" s="40"/>
      <c r="I34" s="40"/>
      <c r="J34" s="40"/>
      <c r="K34" s="40"/>
      <c r="L34" s="40"/>
      <c r="M34" s="40"/>
      <c r="N34" s="40"/>
      <c r="O34" s="40"/>
      <c r="P34" s="40"/>
      <c r="Q34" s="40"/>
      <c r="R34" s="40"/>
      <c r="S34" s="40"/>
      <c r="T34" s="40"/>
      <c r="U34" s="40"/>
      <c r="V34" s="40"/>
      <c r="W34" s="40"/>
      <c r="X34" s="40"/>
      <c r="Y34" s="40"/>
      <c r="Z34" s="40"/>
    </row>
    <row r="35" ht="25.5" spans="1:26">
      <c r="A35" s="366"/>
      <c r="B35" s="367"/>
      <c r="C35" s="368">
        <v>29</v>
      </c>
      <c r="D35" s="374" t="s">
        <v>48</v>
      </c>
      <c r="E35" s="370"/>
      <c r="F35" s="40"/>
      <c r="G35" s="40"/>
      <c r="H35" s="40"/>
      <c r="I35" s="40"/>
      <c r="J35" s="40"/>
      <c r="K35" s="40"/>
      <c r="L35" s="40"/>
      <c r="M35" s="40"/>
      <c r="N35" s="40"/>
      <c r="O35" s="40"/>
      <c r="P35" s="40"/>
      <c r="Q35" s="40"/>
      <c r="R35" s="40"/>
      <c r="S35" s="40"/>
      <c r="T35" s="40"/>
      <c r="U35" s="40"/>
      <c r="V35" s="40"/>
      <c r="W35" s="40"/>
      <c r="X35" s="40"/>
      <c r="Y35" s="40"/>
      <c r="Z35" s="40"/>
    </row>
    <row r="36" ht="25.5" spans="1:26">
      <c r="A36" s="366"/>
      <c r="B36" s="367"/>
      <c r="C36" s="368">
        <v>30</v>
      </c>
      <c r="D36" s="374" t="s">
        <v>49</v>
      </c>
      <c r="E36" s="370"/>
      <c r="F36" s="40"/>
      <c r="G36" s="40"/>
      <c r="H36" s="40"/>
      <c r="I36" s="40"/>
      <c r="J36" s="40"/>
      <c r="K36" s="40"/>
      <c r="L36" s="40"/>
      <c r="M36" s="40"/>
      <c r="N36" s="40"/>
      <c r="O36" s="40"/>
      <c r="P36" s="40"/>
      <c r="Q36" s="40"/>
      <c r="R36" s="40"/>
      <c r="S36" s="40"/>
      <c r="T36" s="40"/>
      <c r="U36" s="40"/>
      <c r="V36" s="40"/>
      <c r="W36" s="40"/>
      <c r="X36" s="40"/>
      <c r="Y36" s="40"/>
      <c r="Z36" s="40"/>
    </row>
    <row r="37" spans="1:26">
      <c r="A37" s="366"/>
      <c r="B37" s="367"/>
      <c r="C37" s="368">
        <v>31</v>
      </c>
      <c r="D37" s="374" t="s">
        <v>50</v>
      </c>
      <c r="E37" s="370"/>
      <c r="F37" s="40"/>
      <c r="G37" s="40"/>
      <c r="H37" s="40"/>
      <c r="I37" s="40"/>
      <c r="J37" s="40"/>
      <c r="K37" s="40"/>
      <c r="L37" s="40"/>
      <c r="M37" s="40"/>
      <c r="N37" s="40"/>
      <c r="O37" s="40"/>
      <c r="P37" s="40"/>
      <c r="Q37" s="40"/>
      <c r="R37" s="40"/>
      <c r="S37" s="40"/>
      <c r="T37" s="40"/>
      <c r="U37" s="40"/>
      <c r="V37" s="40"/>
      <c r="W37" s="40"/>
      <c r="X37" s="40"/>
      <c r="Y37" s="40"/>
      <c r="Z37" s="40"/>
    </row>
    <row r="38" spans="1:26">
      <c r="A38" s="366"/>
      <c r="B38" s="367"/>
      <c r="C38" s="368">
        <v>32</v>
      </c>
      <c r="D38" s="374" t="s">
        <v>51</v>
      </c>
      <c r="E38" s="370"/>
      <c r="F38" s="40"/>
      <c r="G38" s="40"/>
      <c r="H38" s="40"/>
      <c r="I38" s="40"/>
      <c r="J38" s="40"/>
      <c r="K38" s="40"/>
      <c r="L38" s="40"/>
      <c r="M38" s="40"/>
      <c r="N38" s="40"/>
      <c r="O38" s="40"/>
      <c r="P38" s="40"/>
      <c r="Q38" s="40"/>
      <c r="R38" s="40"/>
      <c r="S38" s="40"/>
      <c r="T38" s="40"/>
      <c r="U38" s="40"/>
      <c r="V38" s="40"/>
      <c r="W38" s="40"/>
      <c r="X38" s="40"/>
      <c r="Y38" s="40"/>
      <c r="Z38" s="40"/>
    </row>
    <row r="39" ht="25.5" spans="1:26">
      <c r="A39" s="366"/>
      <c r="B39" s="367" t="s">
        <v>52</v>
      </c>
      <c r="C39" s="368">
        <v>33</v>
      </c>
      <c r="D39" s="374" t="s">
        <v>53</v>
      </c>
      <c r="E39" s="370" t="s">
        <v>54</v>
      </c>
      <c r="F39" s="40"/>
      <c r="G39" s="40"/>
      <c r="H39" s="40"/>
      <c r="I39" s="40"/>
      <c r="J39" s="40"/>
      <c r="K39" s="40"/>
      <c r="L39" s="40"/>
      <c r="M39" s="40"/>
      <c r="N39" s="40"/>
      <c r="O39" s="40"/>
      <c r="P39" s="40"/>
      <c r="Q39" s="40"/>
      <c r="R39" s="40"/>
      <c r="S39" s="40"/>
      <c r="T39" s="40"/>
      <c r="U39" s="40"/>
      <c r="V39" s="40"/>
      <c r="W39" s="40"/>
      <c r="X39" s="40"/>
      <c r="Y39" s="40"/>
      <c r="Z39" s="40"/>
    </row>
    <row r="40" ht="25.5" spans="1:26">
      <c r="A40" s="366"/>
      <c r="B40" s="367"/>
      <c r="C40" s="368">
        <v>34</v>
      </c>
      <c r="D40" s="374" t="s">
        <v>55</v>
      </c>
      <c r="E40" s="370"/>
      <c r="F40" s="40"/>
      <c r="G40" s="40"/>
      <c r="H40" s="40"/>
      <c r="I40" s="40"/>
      <c r="J40" s="40"/>
      <c r="K40" s="40"/>
      <c r="L40" s="40"/>
      <c r="M40" s="40"/>
      <c r="N40" s="40"/>
      <c r="O40" s="40"/>
      <c r="P40" s="40"/>
      <c r="Q40" s="40"/>
      <c r="R40" s="40"/>
      <c r="S40" s="40"/>
      <c r="T40" s="40"/>
      <c r="U40" s="40"/>
      <c r="V40" s="40"/>
      <c r="W40" s="40"/>
      <c r="X40" s="40"/>
      <c r="Y40" s="40"/>
      <c r="Z40" s="40"/>
    </row>
    <row r="41" ht="25.5" spans="1:26">
      <c r="A41" s="366"/>
      <c r="B41" s="367"/>
      <c r="C41" s="368">
        <v>35</v>
      </c>
      <c r="D41" s="374" t="s">
        <v>56</v>
      </c>
      <c r="E41" s="370"/>
      <c r="F41" s="40"/>
      <c r="G41" s="40"/>
      <c r="H41" s="40"/>
      <c r="I41" s="40"/>
      <c r="J41" s="40"/>
      <c r="K41" s="40"/>
      <c r="L41" s="40"/>
      <c r="M41" s="40"/>
      <c r="N41" s="40"/>
      <c r="O41" s="40"/>
      <c r="P41" s="40"/>
      <c r="Q41" s="40"/>
      <c r="R41" s="40"/>
      <c r="S41" s="40"/>
      <c r="T41" s="40"/>
      <c r="U41" s="40"/>
      <c r="V41" s="40"/>
      <c r="W41" s="40"/>
      <c r="X41" s="40"/>
      <c r="Y41" s="40"/>
      <c r="Z41" s="40"/>
    </row>
    <row r="42" spans="1:26">
      <c r="A42" s="366"/>
      <c r="B42" s="367" t="s">
        <v>57</v>
      </c>
      <c r="C42" s="368">
        <v>36</v>
      </c>
      <c r="D42" s="374" t="s">
        <v>58</v>
      </c>
      <c r="E42" s="370" t="s">
        <v>54</v>
      </c>
      <c r="F42" s="40"/>
      <c r="G42" s="40"/>
      <c r="H42" s="40"/>
      <c r="I42" s="40"/>
      <c r="J42" s="40"/>
      <c r="K42" s="40"/>
      <c r="L42" s="40"/>
      <c r="M42" s="40"/>
      <c r="N42" s="40"/>
      <c r="O42" s="40"/>
      <c r="P42" s="40"/>
      <c r="Q42" s="40"/>
      <c r="R42" s="40"/>
      <c r="S42" s="40"/>
      <c r="T42" s="40"/>
      <c r="U42" s="40"/>
      <c r="V42" s="40"/>
      <c r="W42" s="40"/>
      <c r="X42" s="40"/>
      <c r="Y42" s="40"/>
      <c r="Z42" s="40"/>
    </row>
    <row r="43" spans="1:26">
      <c r="A43" s="366"/>
      <c r="B43" s="367"/>
      <c r="C43" s="368">
        <v>37</v>
      </c>
      <c r="D43" s="374" t="s">
        <v>59</v>
      </c>
      <c r="E43" s="370"/>
      <c r="F43" s="40"/>
      <c r="G43" s="40"/>
      <c r="H43" s="40"/>
      <c r="I43" s="40"/>
      <c r="J43" s="40"/>
      <c r="K43" s="40"/>
      <c r="L43" s="40"/>
      <c r="M43" s="40"/>
      <c r="N43" s="40"/>
      <c r="O43" s="40"/>
      <c r="P43" s="40"/>
      <c r="Q43" s="40"/>
      <c r="R43" s="40"/>
      <c r="S43" s="40"/>
      <c r="T43" s="40"/>
      <c r="U43" s="40"/>
      <c r="V43" s="40"/>
      <c r="W43" s="40"/>
      <c r="X43" s="40"/>
      <c r="Y43" s="40"/>
      <c r="Z43" s="40"/>
    </row>
    <row r="44" spans="1:26">
      <c r="A44" s="366"/>
      <c r="B44" s="367" t="s">
        <v>60</v>
      </c>
      <c r="C44" s="368">
        <v>38</v>
      </c>
      <c r="D44" s="374" t="s">
        <v>61</v>
      </c>
      <c r="E44" s="370" t="s">
        <v>62</v>
      </c>
      <c r="F44" s="40"/>
      <c r="G44" s="40"/>
      <c r="H44" s="40"/>
      <c r="I44" s="40"/>
      <c r="J44" s="40"/>
      <c r="K44" s="40"/>
      <c r="L44" s="40"/>
      <c r="M44" s="40"/>
      <c r="N44" s="40"/>
      <c r="O44" s="40"/>
      <c r="P44" s="40"/>
      <c r="Q44" s="40"/>
      <c r="R44" s="40"/>
      <c r="S44" s="40"/>
      <c r="T44" s="40"/>
      <c r="U44" s="40"/>
      <c r="V44" s="40"/>
      <c r="W44" s="40"/>
      <c r="X44" s="40"/>
      <c r="Y44" s="40"/>
      <c r="Z44" s="40"/>
    </row>
    <row r="45" spans="1:26">
      <c r="A45" s="366"/>
      <c r="B45" s="367"/>
      <c r="C45" s="368">
        <v>39</v>
      </c>
      <c r="D45" s="374" t="s">
        <v>63</v>
      </c>
      <c r="E45" s="370"/>
      <c r="F45" s="40"/>
      <c r="G45" s="40"/>
      <c r="H45" s="40"/>
      <c r="I45" s="40"/>
      <c r="J45" s="40"/>
      <c r="K45" s="40"/>
      <c r="L45" s="40"/>
      <c r="M45" s="40"/>
      <c r="N45" s="40"/>
      <c r="O45" s="40"/>
      <c r="P45" s="40"/>
      <c r="Q45" s="40"/>
      <c r="R45" s="40"/>
      <c r="S45" s="40"/>
      <c r="T45" s="40"/>
      <c r="U45" s="40"/>
      <c r="V45" s="40"/>
      <c r="W45" s="40"/>
      <c r="X45" s="40"/>
      <c r="Y45" s="40"/>
      <c r="Z45" s="40"/>
    </row>
    <row r="46" spans="1:26">
      <c r="A46" s="366"/>
      <c r="B46" s="367"/>
      <c r="C46" s="368">
        <v>40</v>
      </c>
      <c r="D46" s="374" t="s">
        <v>64</v>
      </c>
      <c r="E46" s="370"/>
      <c r="F46" s="40"/>
      <c r="G46" s="40"/>
      <c r="H46" s="40"/>
      <c r="I46" s="40"/>
      <c r="J46" s="40"/>
      <c r="K46" s="40"/>
      <c r="L46" s="40"/>
      <c r="M46" s="40"/>
      <c r="N46" s="40"/>
      <c r="O46" s="40"/>
      <c r="P46" s="40"/>
      <c r="Q46" s="40"/>
      <c r="R46" s="40"/>
      <c r="S46" s="40"/>
      <c r="T46" s="40"/>
      <c r="U46" s="40"/>
      <c r="V46" s="40"/>
      <c r="W46" s="40"/>
      <c r="X46" s="40"/>
      <c r="Y46" s="40"/>
      <c r="Z46" s="40"/>
    </row>
    <row r="47" spans="1:26">
      <c r="A47" s="366"/>
      <c r="B47" s="367"/>
      <c r="C47" s="368">
        <v>41</v>
      </c>
      <c r="D47" s="374" t="s">
        <v>65</v>
      </c>
      <c r="E47" s="370"/>
      <c r="F47" s="40"/>
      <c r="G47" s="40"/>
      <c r="H47" s="40"/>
      <c r="I47" s="40"/>
      <c r="J47" s="40"/>
      <c r="K47" s="40"/>
      <c r="L47" s="40"/>
      <c r="M47" s="40"/>
      <c r="N47" s="40"/>
      <c r="O47" s="40"/>
      <c r="P47" s="40"/>
      <c r="Q47" s="40"/>
      <c r="R47" s="40"/>
      <c r="S47" s="40"/>
      <c r="T47" s="40"/>
      <c r="U47" s="40"/>
      <c r="V47" s="40"/>
      <c r="W47" s="40"/>
      <c r="X47" s="40"/>
      <c r="Y47" s="40"/>
      <c r="Z47" s="40"/>
    </row>
    <row r="48" spans="1:26">
      <c r="A48" s="366"/>
      <c r="B48" s="367"/>
      <c r="C48" s="368">
        <v>42</v>
      </c>
      <c r="D48" s="374" t="s">
        <v>66</v>
      </c>
      <c r="E48" s="370"/>
      <c r="F48" s="40"/>
      <c r="G48" s="40"/>
      <c r="H48" s="40"/>
      <c r="I48" s="40"/>
      <c r="J48" s="40"/>
      <c r="K48" s="40"/>
      <c r="L48" s="40"/>
      <c r="M48" s="40"/>
      <c r="N48" s="40"/>
      <c r="O48" s="40"/>
      <c r="P48" s="40"/>
      <c r="Q48" s="40"/>
      <c r="R48" s="40"/>
      <c r="S48" s="40"/>
      <c r="T48" s="40"/>
      <c r="U48" s="40"/>
      <c r="V48" s="40"/>
      <c r="W48" s="40"/>
      <c r="X48" s="40"/>
      <c r="Y48" s="40"/>
      <c r="Z48" s="40"/>
    </row>
    <row r="49" spans="1:26">
      <c r="A49" s="366"/>
      <c r="B49" s="367"/>
      <c r="C49" s="368">
        <v>43</v>
      </c>
      <c r="D49" s="374" t="s">
        <v>67</v>
      </c>
      <c r="E49" s="370"/>
      <c r="F49" s="40"/>
      <c r="G49" s="40"/>
      <c r="H49" s="40"/>
      <c r="I49" s="40"/>
      <c r="J49" s="40"/>
      <c r="K49" s="40"/>
      <c r="L49" s="40"/>
      <c r="M49" s="40"/>
      <c r="N49" s="40"/>
      <c r="O49" s="40"/>
      <c r="P49" s="40"/>
      <c r="Q49" s="40"/>
      <c r="R49" s="40"/>
      <c r="S49" s="40"/>
      <c r="T49" s="40"/>
      <c r="U49" s="40"/>
      <c r="V49" s="40"/>
      <c r="W49" s="40"/>
      <c r="X49" s="40"/>
      <c r="Y49" s="40"/>
      <c r="Z49" s="40"/>
    </row>
    <row r="50" spans="1:26">
      <c r="A50" s="366"/>
      <c r="B50" s="367"/>
      <c r="C50" s="368">
        <v>44</v>
      </c>
      <c r="D50" s="374" t="s">
        <v>68</v>
      </c>
      <c r="E50" s="370"/>
      <c r="F50" s="40"/>
      <c r="G50" s="40"/>
      <c r="H50" s="40"/>
      <c r="I50" s="40"/>
      <c r="J50" s="40"/>
      <c r="K50" s="40"/>
      <c r="L50" s="40"/>
      <c r="M50" s="40"/>
      <c r="N50" s="40"/>
      <c r="O50" s="40"/>
      <c r="P50" s="40"/>
      <c r="Q50" s="40"/>
      <c r="R50" s="40"/>
      <c r="S50" s="40"/>
      <c r="T50" s="40"/>
      <c r="U50" s="40"/>
      <c r="V50" s="40"/>
      <c r="W50" s="40"/>
      <c r="X50" s="40"/>
      <c r="Y50" s="40"/>
      <c r="Z50" s="40"/>
    </row>
    <row r="51" ht="25.5" spans="1:26">
      <c r="A51" s="366"/>
      <c r="B51" s="367" t="s">
        <v>69</v>
      </c>
      <c r="C51" s="368">
        <v>45</v>
      </c>
      <c r="D51" s="374" t="s">
        <v>70</v>
      </c>
      <c r="E51" s="370" t="s">
        <v>62</v>
      </c>
      <c r="F51" s="40"/>
      <c r="G51" s="40"/>
      <c r="H51" s="40"/>
      <c r="I51" s="40"/>
      <c r="J51" s="40"/>
      <c r="K51" s="40"/>
      <c r="L51" s="40"/>
      <c r="M51" s="40"/>
      <c r="N51" s="40"/>
      <c r="O51" s="40"/>
      <c r="P51" s="40"/>
      <c r="Q51" s="40"/>
      <c r="R51" s="40"/>
      <c r="S51" s="40"/>
      <c r="T51" s="40"/>
      <c r="U51" s="40"/>
      <c r="V51" s="40"/>
      <c r="W51" s="40"/>
      <c r="X51" s="40"/>
      <c r="Y51" s="40"/>
      <c r="Z51" s="40"/>
    </row>
    <row r="52" spans="1:26">
      <c r="A52" s="366"/>
      <c r="B52" s="367"/>
      <c r="C52" s="368">
        <v>46</v>
      </c>
      <c r="D52" s="374" t="s">
        <v>71</v>
      </c>
      <c r="E52" s="370"/>
      <c r="F52" s="40"/>
      <c r="G52" s="40"/>
      <c r="H52" s="40"/>
      <c r="I52" s="40"/>
      <c r="J52" s="40"/>
      <c r="K52" s="40"/>
      <c r="L52" s="40"/>
      <c r="M52" s="40"/>
      <c r="N52" s="40"/>
      <c r="O52" s="40"/>
      <c r="P52" s="40"/>
      <c r="Q52" s="40"/>
      <c r="R52" s="40"/>
      <c r="S52" s="40"/>
      <c r="T52" s="40"/>
      <c r="U52" s="40"/>
      <c r="V52" s="40"/>
      <c r="W52" s="40"/>
      <c r="X52" s="40"/>
      <c r="Y52" s="40"/>
      <c r="Z52" s="40"/>
    </row>
    <row r="53" ht="25.5" spans="1:26">
      <c r="A53" s="366"/>
      <c r="B53" s="367" t="s">
        <v>72</v>
      </c>
      <c r="C53" s="368">
        <v>47</v>
      </c>
      <c r="D53" s="374" t="s">
        <v>73</v>
      </c>
      <c r="E53" s="370" t="s">
        <v>62</v>
      </c>
      <c r="F53" s="40"/>
      <c r="G53" s="40"/>
      <c r="H53" s="40"/>
      <c r="I53" s="40"/>
      <c r="J53" s="40"/>
      <c r="K53" s="40"/>
      <c r="L53" s="40"/>
      <c r="M53" s="40"/>
      <c r="N53" s="40"/>
      <c r="O53" s="40"/>
      <c r="P53" s="40"/>
      <c r="Q53" s="40"/>
      <c r="R53" s="40"/>
      <c r="S53" s="40"/>
      <c r="T53" s="40"/>
      <c r="U53" s="40"/>
      <c r="V53" s="40"/>
      <c r="W53" s="40"/>
      <c r="X53" s="40"/>
      <c r="Y53" s="40"/>
      <c r="Z53" s="40"/>
    </row>
    <row r="54" ht="25.5" spans="1:26">
      <c r="A54" s="366"/>
      <c r="B54" s="367"/>
      <c r="C54" s="368">
        <v>48</v>
      </c>
      <c r="D54" s="375" t="s">
        <v>74</v>
      </c>
      <c r="E54" s="370"/>
      <c r="F54" s="40"/>
      <c r="G54" s="40"/>
      <c r="H54" s="40"/>
      <c r="I54" s="40"/>
      <c r="J54" s="40"/>
      <c r="K54" s="40"/>
      <c r="L54" s="40"/>
      <c r="M54" s="40"/>
      <c r="N54" s="40"/>
      <c r="O54" s="40"/>
      <c r="P54" s="40"/>
      <c r="Q54" s="40"/>
      <c r="R54" s="40"/>
      <c r="S54" s="40"/>
      <c r="T54" s="40"/>
      <c r="U54" s="40"/>
      <c r="V54" s="40"/>
      <c r="W54" s="40"/>
      <c r="X54" s="40"/>
      <c r="Y54" s="40"/>
      <c r="Z54" s="40"/>
    </row>
    <row r="55" spans="1:26">
      <c r="A55" s="366"/>
      <c r="B55" s="367"/>
      <c r="C55" s="368">
        <v>49</v>
      </c>
      <c r="D55" s="374" t="s">
        <v>75</v>
      </c>
      <c r="E55" s="370"/>
      <c r="F55" s="40"/>
      <c r="G55" s="40"/>
      <c r="H55" s="40"/>
      <c r="I55" s="40"/>
      <c r="J55" s="40"/>
      <c r="K55" s="40"/>
      <c r="L55" s="40"/>
      <c r="M55" s="40"/>
      <c r="N55" s="40"/>
      <c r="O55" s="40"/>
      <c r="P55" s="40"/>
      <c r="Q55" s="40"/>
      <c r="R55" s="40"/>
      <c r="S55" s="40"/>
      <c r="T55" s="40"/>
      <c r="U55" s="40"/>
      <c r="V55" s="40"/>
      <c r="W55" s="40"/>
      <c r="X55" s="40"/>
      <c r="Y55" s="40"/>
      <c r="Z55" s="40"/>
    </row>
    <row r="56" spans="1:26">
      <c r="A56" s="366"/>
      <c r="B56" s="367" t="s">
        <v>76</v>
      </c>
      <c r="C56" s="368">
        <v>50</v>
      </c>
      <c r="D56" s="374" t="s">
        <v>77</v>
      </c>
      <c r="E56" s="370" t="s">
        <v>62</v>
      </c>
      <c r="F56" s="40"/>
      <c r="G56" s="40"/>
      <c r="H56" s="40"/>
      <c r="I56" s="40"/>
      <c r="J56" s="40"/>
      <c r="K56" s="40"/>
      <c r="L56" s="40"/>
      <c r="M56" s="40"/>
      <c r="N56" s="40"/>
      <c r="O56" s="40"/>
      <c r="P56" s="40"/>
      <c r="Q56" s="40"/>
      <c r="R56" s="40"/>
      <c r="S56" s="40"/>
      <c r="T56" s="40"/>
      <c r="U56" s="40"/>
      <c r="V56" s="40"/>
      <c r="W56" s="40"/>
      <c r="X56" s="40"/>
      <c r="Y56" s="40"/>
      <c r="Z56" s="40"/>
    </row>
    <row r="57" spans="1:26">
      <c r="A57" s="366"/>
      <c r="B57" s="367"/>
      <c r="C57" s="368">
        <v>51</v>
      </c>
      <c r="D57" s="374" t="s">
        <v>78</v>
      </c>
      <c r="E57" s="370"/>
      <c r="F57" s="40"/>
      <c r="G57" s="40"/>
      <c r="H57" s="40"/>
      <c r="I57" s="40"/>
      <c r="J57" s="40"/>
      <c r="K57" s="40"/>
      <c r="L57" s="40"/>
      <c r="M57" s="40"/>
      <c r="N57" s="40"/>
      <c r="O57" s="40"/>
      <c r="P57" s="40"/>
      <c r="Q57" s="40"/>
      <c r="R57" s="40"/>
      <c r="S57" s="40"/>
      <c r="T57" s="40"/>
      <c r="U57" s="40"/>
      <c r="V57" s="40"/>
      <c r="W57" s="40"/>
      <c r="X57" s="40"/>
      <c r="Y57" s="40"/>
      <c r="Z57" s="40"/>
    </row>
    <row r="58" ht="25.5" spans="1:26">
      <c r="A58" s="366"/>
      <c r="B58" s="367" t="s">
        <v>79</v>
      </c>
      <c r="C58" s="368">
        <v>52</v>
      </c>
      <c r="D58" s="374" t="s">
        <v>80</v>
      </c>
      <c r="E58" s="372" t="s">
        <v>42</v>
      </c>
      <c r="F58" s="40"/>
      <c r="G58" s="40"/>
      <c r="H58" s="40"/>
      <c r="I58" s="40"/>
      <c r="J58" s="40"/>
      <c r="K58" s="40"/>
      <c r="L58" s="40"/>
      <c r="M58" s="40"/>
      <c r="N58" s="40"/>
      <c r="O58" s="40"/>
      <c r="P58" s="40"/>
      <c r="Q58" s="40"/>
      <c r="R58" s="40"/>
      <c r="S58" s="40"/>
      <c r="T58" s="40"/>
      <c r="U58" s="40"/>
      <c r="V58" s="40"/>
      <c r="W58" s="40"/>
      <c r="X58" s="40"/>
      <c r="Y58" s="40"/>
      <c r="Z58" s="40"/>
    </row>
    <row r="59" ht="25.5" spans="1:26">
      <c r="A59" s="366"/>
      <c r="B59" s="367"/>
      <c r="C59" s="368">
        <v>53</v>
      </c>
      <c r="D59" s="374" t="s">
        <v>81</v>
      </c>
      <c r="E59" s="372" t="s">
        <v>62</v>
      </c>
      <c r="F59" s="40"/>
      <c r="G59" s="40"/>
      <c r="H59" s="40"/>
      <c r="I59" s="40"/>
      <c r="J59" s="40"/>
      <c r="K59" s="40"/>
      <c r="L59" s="40"/>
      <c r="M59" s="40"/>
      <c r="N59" s="40"/>
      <c r="O59" s="40"/>
      <c r="P59" s="40"/>
      <c r="Q59" s="40"/>
      <c r="R59" s="40"/>
      <c r="S59" s="40"/>
      <c r="T59" s="40"/>
      <c r="U59" s="40"/>
      <c r="V59" s="40"/>
      <c r="W59" s="40"/>
      <c r="X59" s="40"/>
      <c r="Y59" s="40"/>
      <c r="Z59" s="40"/>
    </row>
    <row r="60" ht="25.5" spans="1:26">
      <c r="A60" s="366"/>
      <c r="B60" s="367"/>
      <c r="C60" s="368">
        <v>54</v>
      </c>
      <c r="D60" s="369" t="s">
        <v>82</v>
      </c>
      <c r="E60" s="370" t="s">
        <v>83</v>
      </c>
      <c r="F60" s="40"/>
      <c r="G60" s="40"/>
      <c r="H60" s="40"/>
      <c r="I60" s="40"/>
      <c r="J60" s="40"/>
      <c r="K60" s="40"/>
      <c r="L60" s="40"/>
      <c r="M60" s="40"/>
      <c r="N60" s="40"/>
      <c r="O60" s="40"/>
      <c r="P60" s="40"/>
      <c r="Q60" s="40"/>
      <c r="R60" s="40"/>
      <c r="S60" s="40"/>
      <c r="T60" s="40"/>
      <c r="U60" s="40"/>
      <c r="V60" s="40"/>
      <c r="W60" s="40"/>
      <c r="X60" s="40"/>
      <c r="Y60" s="40"/>
      <c r="Z60" s="40"/>
    </row>
    <row r="61" ht="25.5" spans="1:26">
      <c r="A61" s="366"/>
      <c r="B61" s="367"/>
      <c r="C61" s="368">
        <v>55</v>
      </c>
      <c r="D61" s="369" t="s">
        <v>84</v>
      </c>
      <c r="E61" s="372" t="s">
        <v>12</v>
      </c>
      <c r="F61" s="40"/>
      <c r="G61" s="40"/>
      <c r="H61" s="40"/>
      <c r="I61" s="40"/>
      <c r="J61" s="40"/>
      <c r="K61" s="40"/>
      <c r="L61" s="40"/>
      <c r="M61" s="40"/>
      <c r="N61" s="40"/>
      <c r="O61" s="40"/>
      <c r="P61" s="40"/>
      <c r="Q61" s="40"/>
      <c r="R61" s="40"/>
      <c r="S61" s="40"/>
      <c r="T61" s="40"/>
      <c r="U61" s="40"/>
      <c r="V61" s="40"/>
      <c r="W61" s="40"/>
      <c r="X61" s="40"/>
      <c r="Y61" s="40"/>
      <c r="Z61" s="40"/>
    </row>
    <row r="62" ht="25.5" spans="1:26">
      <c r="A62" s="366"/>
      <c r="B62" s="367"/>
      <c r="C62" s="368">
        <v>56</v>
      </c>
      <c r="D62" s="374" t="s">
        <v>85</v>
      </c>
      <c r="E62" s="372" t="s">
        <v>42</v>
      </c>
      <c r="F62" s="40"/>
      <c r="G62" s="40"/>
      <c r="H62" s="40"/>
      <c r="I62" s="40"/>
      <c r="J62" s="40"/>
      <c r="K62" s="40"/>
      <c r="L62" s="40"/>
      <c r="M62" s="40"/>
      <c r="N62" s="40"/>
      <c r="O62" s="40"/>
      <c r="P62" s="40"/>
      <c r="Q62" s="40"/>
      <c r="R62" s="40"/>
      <c r="S62" s="40"/>
      <c r="T62" s="40"/>
      <c r="U62" s="40"/>
      <c r="V62" s="40"/>
      <c r="W62" s="40"/>
      <c r="X62" s="40"/>
      <c r="Y62" s="40"/>
      <c r="Z62" s="40"/>
    </row>
    <row r="63" ht="25.5" spans="1:26">
      <c r="A63" s="366"/>
      <c r="B63" s="367"/>
      <c r="C63" s="368">
        <v>57</v>
      </c>
      <c r="D63" s="369" t="s">
        <v>86</v>
      </c>
      <c r="E63" s="370" t="s">
        <v>87</v>
      </c>
      <c r="F63" s="40"/>
      <c r="G63" s="40"/>
      <c r="H63" s="40"/>
      <c r="I63" s="40"/>
      <c r="J63" s="40"/>
      <c r="K63" s="40"/>
      <c r="L63" s="40"/>
      <c r="M63" s="40"/>
      <c r="N63" s="40"/>
      <c r="O63" s="40"/>
      <c r="P63" s="40"/>
      <c r="Q63" s="40"/>
      <c r="R63" s="40"/>
      <c r="S63" s="40"/>
      <c r="T63" s="40"/>
      <c r="U63" s="40"/>
      <c r="V63" s="40"/>
      <c r="W63" s="40"/>
      <c r="X63" s="40"/>
      <c r="Y63" s="40"/>
      <c r="Z63" s="40"/>
    </row>
    <row r="64" ht="25.5" spans="1:26">
      <c r="A64" s="366"/>
      <c r="B64" s="367" t="s">
        <v>88</v>
      </c>
      <c r="C64" s="368">
        <v>58</v>
      </c>
      <c r="D64" s="374" t="s">
        <v>89</v>
      </c>
      <c r="E64" s="370" t="s">
        <v>90</v>
      </c>
      <c r="F64" s="40"/>
      <c r="G64" s="40"/>
      <c r="H64" s="40"/>
      <c r="I64" s="40"/>
      <c r="J64" s="40"/>
      <c r="K64" s="40"/>
      <c r="L64" s="40"/>
      <c r="M64" s="40"/>
      <c r="N64" s="40"/>
      <c r="O64" s="40"/>
      <c r="P64" s="40"/>
      <c r="Q64" s="40"/>
      <c r="R64" s="40"/>
      <c r="S64" s="40"/>
      <c r="T64" s="40"/>
      <c r="U64" s="40"/>
      <c r="V64" s="40"/>
      <c r="W64" s="40"/>
      <c r="X64" s="40"/>
      <c r="Y64" s="40"/>
      <c r="Z64" s="40"/>
    </row>
    <row r="65" ht="25.5" spans="1:26">
      <c r="A65" s="366"/>
      <c r="B65" s="367"/>
      <c r="C65" s="368">
        <v>59</v>
      </c>
      <c r="D65" s="374" t="s">
        <v>91</v>
      </c>
      <c r="E65" s="370" t="s">
        <v>92</v>
      </c>
      <c r="F65" s="40"/>
      <c r="G65" s="40"/>
      <c r="H65" s="40"/>
      <c r="I65" s="40"/>
      <c r="J65" s="40"/>
      <c r="K65" s="40"/>
      <c r="L65" s="40"/>
      <c r="M65" s="40"/>
      <c r="N65" s="40"/>
      <c r="O65" s="40"/>
      <c r="P65" s="40"/>
      <c r="Q65" s="40"/>
      <c r="R65" s="40"/>
      <c r="S65" s="40"/>
      <c r="T65" s="40"/>
      <c r="U65" s="40"/>
      <c r="V65" s="40"/>
      <c r="W65" s="40"/>
      <c r="X65" s="40"/>
      <c r="Y65" s="40"/>
      <c r="Z65" s="40"/>
    </row>
    <row r="66" ht="25.5" spans="1:26">
      <c r="A66" s="366"/>
      <c r="B66" s="367"/>
      <c r="C66" s="368">
        <v>60</v>
      </c>
      <c r="D66" s="374" t="s">
        <v>93</v>
      </c>
      <c r="E66" s="370" t="s">
        <v>94</v>
      </c>
      <c r="F66" s="40"/>
      <c r="G66" s="40"/>
      <c r="H66" s="40"/>
      <c r="I66" s="40"/>
      <c r="J66" s="40"/>
      <c r="K66" s="40"/>
      <c r="L66" s="40"/>
      <c r="M66" s="40"/>
      <c r="N66" s="40"/>
      <c r="O66" s="40"/>
      <c r="P66" s="40"/>
      <c r="Q66" s="40"/>
      <c r="R66" s="40"/>
      <c r="S66" s="40"/>
      <c r="T66" s="40"/>
      <c r="U66" s="40"/>
      <c r="V66" s="40"/>
      <c r="W66" s="40"/>
      <c r="X66" s="40"/>
      <c r="Y66" s="40"/>
      <c r="Z66" s="40"/>
    </row>
    <row r="67" spans="1:26">
      <c r="A67" s="366"/>
      <c r="B67" s="367"/>
      <c r="C67" s="368">
        <v>61</v>
      </c>
      <c r="D67" s="374" t="s">
        <v>95</v>
      </c>
      <c r="E67" s="370" t="s">
        <v>96</v>
      </c>
      <c r="F67" s="40"/>
      <c r="G67" s="40"/>
      <c r="H67" s="40"/>
      <c r="I67" s="40"/>
      <c r="J67" s="40"/>
      <c r="K67" s="40"/>
      <c r="L67" s="40"/>
      <c r="M67" s="40"/>
      <c r="N67" s="40"/>
      <c r="O67" s="40"/>
      <c r="P67" s="40"/>
      <c r="Q67" s="40"/>
      <c r="R67" s="40"/>
      <c r="S67" s="40"/>
      <c r="T67" s="40"/>
      <c r="U67" s="40"/>
      <c r="V67" s="40"/>
      <c r="W67" s="40"/>
      <c r="X67" s="40"/>
      <c r="Y67" s="40"/>
      <c r="Z67" s="40"/>
    </row>
    <row r="68" spans="1:26">
      <c r="A68" s="366"/>
      <c r="B68" s="367"/>
      <c r="C68" s="368">
        <v>62</v>
      </c>
      <c r="D68" s="374" t="s">
        <v>97</v>
      </c>
      <c r="E68" s="370" t="s">
        <v>98</v>
      </c>
      <c r="F68" s="40"/>
      <c r="G68" s="40"/>
      <c r="H68" s="40"/>
      <c r="I68" s="40"/>
      <c r="J68" s="40"/>
      <c r="K68" s="40"/>
      <c r="L68" s="40"/>
      <c r="M68" s="40"/>
      <c r="N68" s="40"/>
      <c r="O68" s="40"/>
      <c r="P68" s="40"/>
      <c r="Q68" s="40"/>
      <c r="R68" s="40"/>
      <c r="S68" s="40"/>
      <c r="T68" s="40"/>
      <c r="U68" s="40"/>
      <c r="V68" s="40"/>
      <c r="W68" s="40"/>
      <c r="X68" s="40"/>
      <c r="Y68" s="40"/>
      <c r="Z68" s="40"/>
    </row>
    <row r="69" ht="25.5" spans="1:26">
      <c r="A69" s="366"/>
      <c r="B69" s="367"/>
      <c r="C69" s="368">
        <v>63</v>
      </c>
      <c r="D69" s="374" t="s">
        <v>99</v>
      </c>
      <c r="E69" s="370" t="s">
        <v>83</v>
      </c>
      <c r="F69" s="40"/>
      <c r="G69" s="40"/>
      <c r="H69" s="40"/>
      <c r="I69" s="40"/>
      <c r="J69" s="40"/>
      <c r="K69" s="40"/>
      <c r="L69" s="40"/>
      <c r="M69" s="40"/>
      <c r="N69" s="40"/>
      <c r="O69" s="40"/>
      <c r="P69" s="40"/>
      <c r="Q69" s="40"/>
      <c r="R69" s="40"/>
      <c r="S69" s="40"/>
      <c r="T69" s="40"/>
      <c r="U69" s="40"/>
      <c r="V69" s="40"/>
      <c r="W69" s="40"/>
      <c r="X69" s="40"/>
      <c r="Y69" s="40"/>
      <c r="Z69" s="40"/>
    </row>
    <row r="70" ht="25.5" spans="1:26">
      <c r="A70" s="366"/>
      <c r="B70" s="367"/>
      <c r="C70" s="368">
        <v>64</v>
      </c>
      <c r="D70" s="369" t="s">
        <v>100</v>
      </c>
      <c r="E70" s="370" t="s">
        <v>101</v>
      </c>
      <c r="F70" s="40"/>
      <c r="G70" s="40"/>
      <c r="H70" s="40"/>
      <c r="I70" s="40"/>
      <c r="J70" s="40"/>
      <c r="K70" s="40"/>
      <c r="L70" s="40"/>
      <c r="M70" s="40"/>
      <c r="N70" s="40"/>
      <c r="O70" s="40"/>
      <c r="P70" s="40"/>
      <c r="Q70" s="40"/>
      <c r="R70" s="40"/>
      <c r="S70" s="40"/>
      <c r="T70" s="40"/>
      <c r="U70" s="40"/>
      <c r="V70" s="40"/>
      <c r="W70" s="40"/>
      <c r="X70" s="40"/>
      <c r="Y70" s="40"/>
      <c r="Z70" s="40"/>
    </row>
    <row r="71" ht="25.5" spans="1:26">
      <c r="A71" s="366"/>
      <c r="B71" s="367"/>
      <c r="C71" s="368">
        <v>65</v>
      </c>
      <c r="D71" s="374" t="s">
        <v>102</v>
      </c>
      <c r="E71" s="370" t="s">
        <v>103</v>
      </c>
      <c r="F71" s="40"/>
      <c r="G71" s="40"/>
      <c r="H71" s="40"/>
      <c r="I71" s="40"/>
      <c r="J71" s="40"/>
      <c r="K71" s="40"/>
      <c r="L71" s="40"/>
      <c r="M71" s="40"/>
      <c r="N71" s="40"/>
      <c r="O71" s="40"/>
      <c r="P71" s="40"/>
      <c r="Q71" s="40"/>
      <c r="R71" s="40"/>
      <c r="S71" s="40"/>
      <c r="T71" s="40"/>
      <c r="U71" s="40"/>
      <c r="V71" s="40"/>
      <c r="W71" s="40"/>
      <c r="X71" s="40"/>
      <c r="Y71" s="40"/>
      <c r="Z71" s="40"/>
    </row>
    <row r="72" ht="25.5" spans="1:26">
      <c r="A72" s="366"/>
      <c r="B72" s="367" t="s">
        <v>104</v>
      </c>
      <c r="C72" s="368">
        <v>66</v>
      </c>
      <c r="D72" s="374" t="s">
        <v>105</v>
      </c>
      <c r="E72" s="370" t="s">
        <v>106</v>
      </c>
      <c r="F72" s="40"/>
      <c r="G72" s="40"/>
      <c r="H72" s="40"/>
      <c r="I72" s="40"/>
      <c r="J72" s="40"/>
      <c r="K72" s="40"/>
      <c r="L72" s="40"/>
      <c r="M72" s="40"/>
      <c r="N72" s="40"/>
      <c r="O72" s="40"/>
      <c r="P72" s="40"/>
      <c r="Q72" s="40"/>
      <c r="R72" s="40"/>
      <c r="S72" s="40"/>
      <c r="T72" s="40"/>
      <c r="U72" s="40"/>
      <c r="V72" s="40"/>
      <c r="W72" s="40"/>
      <c r="X72" s="40"/>
      <c r="Y72" s="40"/>
      <c r="Z72" s="40"/>
    </row>
    <row r="73" spans="1:26">
      <c r="A73" s="366"/>
      <c r="B73" s="367"/>
      <c r="C73" s="368">
        <v>67</v>
      </c>
      <c r="D73" s="374" t="s">
        <v>107</v>
      </c>
      <c r="E73" s="370" t="s">
        <v>108</v>
      </c>
      <c r="F73" s="40"/>
      <c r="G73" s="40"/>
      <c r="H73" s="40"/>
      <c r="I73" s="40"/>
      <c r="J73" s="40"/>
      <c r="K73" s="40"/>
      <c r="L73" s="40"/>
      <c r="M73" s="40"/>
      <c r="N73" s="40"/>
      <c r="O73" s="40"/>
      <c r="P73" s="40"/>
      <c r="Q73" s="40"/>
      <c r="R73" s="40"/>
      <c r="S73" s="40"/>
      <c r="T73" s="40"/>
      <c r="U73" s="40"/>
      <c r="V73" s="40"/>
      <c r="W73" s="40"/>
      <c r="X73" s="40"/>
      <c r="Y73" s="40"/>
      <c r="Z73" s="40"/>
    </row>
    <row r="74" ht="25.5" spans="1:26">
      <c r="A74" s="366"/>
      <c r="B74" s="367" t="s">
        <v>109</v>
      </c>
      <c r="C74" s="368">
        <v>68</v>
      </c>
      <c r="D74" s="374" t="s">
        <v>110</v>
      </c>
      <c r="E74" s="370" t="s">
        <v>111</v>
      </c>
      <c r="F74" s="40"/>
      <c r="G74" s="40"/>
      <c r="H74" s="40"/>
      <c r="I74" s="40"/>
      <c r="J74" s="40"/>
      <c r="K74" s="40"/>
      <c r="L74" s="40"/>
      <c r="M74" s="40"/>
      <c r="N74" s="40"/>
      <c r="O74" s="40"/>
      <c r="P74" s="40"/>
      <c r="Q74" s="40"/>
      <c r="R74" s="40"/>
      <c r="S74" s="40"/>
      <c r="T74" s="40"/>
      <c r="U74" s="40"/>
      <c r="V74" s="40"/>
      <c r="W74" s="40"/>
      <c r="X74" s="40"/>
      <c r="Y74" s="40"/>
      <c r="Z74" s="40"/>
    </row>
    <row r="75" ht="25.5" spans="1:26">
      <c r="A75" s="366"/>
      <c r="B75" s="367"/>
      <c r="C75" s="368">
        <v>69</v>
      </c>
      <c r="D75" s="374" t="s">
        <v>112</v>
      </c>
      <c r="E75" s="370" t="s">
        <v>113</v>
      </c>
      <c r="F75" s="40"/>
      <c r="G75" s="40"/>
      <c r="H75" s="40"/>
      <c r="I75" s="40"/>
      <c r="J75" s="40"/>
      <c r="K75" s="40"/>
      <c r="L75" s="40"/>
      <c r="M75" s="40"/>
      <c r="N75" s="40"/>
      <c r="O75" s="40"/>
      <c r="P75" s="40"/>
      <c r="Q75" s="40"/>
      <c r="R75" s="40"/>
      <c r="S75" s="40"/>
      <c r="T75" s="40"/>
      <c r="U75" s="40"/>
      <c r="V75" s="40"/>
      <c r="W75" s="40"/>
      <c r="X75" s="40"/>
      <c r="Y75" s="40"/>
      <c r="Z75" s="40"/>
    </row>
    <row r="76" ht="25.5" spans="1:26">
      <c r="A76" s="366"/>
      <c r="B76" s="367" t="s">
        <v>114</v>
      </c>
      <c r="C76" s="368">
        <v>70</v>
      </c>
      <c r="D76" s="374" t="s">
        <v>115</v>
      </c>
      <c r="E76" s="370" t="s">
        <v>116</v>
      </c>
      <c r="F76" s="40"/>
      <c r="G76" s="40"/>
      <c r="H76" s="40"/>
      <c r="I76" s="40"/>
      <c r="J76" s="40"/>
      <c r="K76" s="40"/>
      <c r="L76" s="40"/>
      <c r="M76" s="40"/>
      <c r="N76" s="40"/>
      <c r="O76" s="40"/>
      <c r="P76" s="40"/>
      <c r="Q76" s="40"/>
      <c r="R76" s="40"/>
      <c r="S76" s="40"/>
      <c r="T76" s="40"/>
      <c r="U76" s="40"/>
      <c r="V76" s="40"/>
      <c r="W76" s="40"/>
      <c r="X76" s="40"/>
      <c r="Y76" s="40"/>
      <c r="Z76" s="40"/>
    </row>
    <row r="77" ht="25.5" spans="1:26">
      <c r="A77" s="366"/>
      <c r="B77" s="367"/>
      <c r="C77" s="368">
        <v>71</v>
      </c>
      <c r="D77" s="374" t="s">
        <v>117</v>
      </c>
      <c r="E77" s="370" t="s">
        <v>54</v>
      </c>
      <c r="F77" s="40"/>
      <c r="G77" s="40"/>
      <c r="H77" s="40"/>
      <c r="I77" s="40"/>
      <c r="J77" s="40"/>
      <c r="K77" s="40"/>
      <c r="L77" s="40"/>
      <c r="M77" s="40"/>
      <c r="N77" s="40"/>
      <c r="O77" s="40"/>
      <c r="P77" s="40"/>
      <c r="Q77" s="40"/>
      <c r="R77" s="40"/>
      <c r="S77" s="40"/>
      <c r="T77" s="40"/>
      <c r="U77" s="40"/>
      <c r="V77" s="40"/>
      <c r="W77" s="40"/>
      <c r="X77" s="40"/>
      <c r="Y77" s="40"/>
      <c r="Z77" s="40"/>
    </row>
    <row r="78" ht="25.5" spans="1:26">
      <c r="A78" s="366"/>
      <c r="B78" s="367" t="s">
        <v>118</v>
      </c>
      <c r="C78" s="368">
        <v>72</v>
      </c>
      <c r="D78" s="374" t="s">
        <v>119</v>
      </c>
      <c r="E78" s="370" t="s">
        <v>54</v>
      </c>
      <c r="F78" s="40"/>
      <c r="G78" s="40"/>
      <c r="H78" s="40"/>
      <c r="I78" s="40"/>
      <c r="J78" s="40"/>
      <c r="K78" s="40"/>
      <c r="L78" s="40"/>
      <c r="M78" s="40"/>
      <c r="N78" s="40"/>
      <c r="O78" s="40"/>
      <c r="P78" s="40"/>
      <c r="Q78" s="40"/>
      <c r="R78" s="40"/>
      <c r="S78" s="40"/>
      <c r="T78" s="40"/>
      <c r="U78" s="40"/>
      <c r="V78" s="40"/>
      <c r="W78" s="40"/>
      <c r="X78" s="40"/>
      <c r="Y78" s="40"/>
      <c r="Z78" s="40"/>
    </row>
    <row r="79" ht="25.5" spans="1:26">
      <c r="A79" s="366"/>
      <c r="B79" s="367"/>
      <c r="C79" s="368">
        <v>73</v>
      </c>
      <c r="D79" s="374" t="s">
        <v>120</v>
      </c>
      <c r="E79" s="370" t="s">
        <v>62</v>
      </c>
      <c r="F79" s="40"/>
      <c r="G79" s="40"/>
      <c r="H79" s="40"/>
      <c r="I79" s="40"/>
      <c r="J79" s="40"/>
      <c r="K79" s="40"/>
      <c r="L79" s="40"/>
      <c r="M79" s="40"/>
      <c r="N79" s="40"/>
      <c r="O79" s="40"/>
      <c r="P79" s="40"/>
      <c r="Q79" s="40"/>
      <c r="R79" s="40"/>
      <c r="S79" s="40"/>
      <c r="T79" s="40"/>
      <c r="U79" s="40"/>
      <c r="V79" s="40"/>
      <c r="W79" s="40"/>
      <c r="X79" s="40"/>
      <c r="Y79" s="40"/>
      <c r="Z79" s="40"/>
    </row>
    <row r="80" ht="25.5" spans="1:26">
      <c r="A80" s="366"/>
      <c r="B80" s="367" t="s">
        <v>121</v>
      </c>
      <c r="C80" s="368">
        <v>74</v>
      </c>
      <c r="D80" s="369" t="s">
        <v>122</v>
      </c>
      <c r="E80" s="370" t="s">
        <v>123</v>
      </c>
      <c r="F80" s="40"/>
      <c r="G80" s="40"/>
      <c r="H80" s="40"/>
      <c r="I80" s="40"/>
      <c r="J80" s="40"/>
      <c r="K80" s="40"/>
      <c r="L80" s="40"/>
      <c r="M80" s="40"/>
      <c r="N80" s="40"/>
      <c r="O80" s="40"/>
      <c r="P80" s="40"/>
      <c r="Q80" s="40"/>
      <c r="R80" s="40"/>
      <c r="S80" s="40"/>
      <c r="T80" s="40"/>
      <c r="U80" s="40"/>
      <c r="V80" s="40"/>
      <c r="W80" s="40"/>
      <c r="X80" s="40"/>
      <c r="Y80" s="40"/>
      <c r="Z80" s="40"/>
    </row>
    <row r="81" ht="38.25" spans="1:26">
      <c r="A81" s="366"/>
      <c r="B81" s="367"/>
      <c r="C81" s="368">
        <v>75</v>
      </c>
      <c r="D81" s="369" t="s">
        <v>124</v>
      </c>
      <c r="E81" s="370" t="s">
        <v>125</v>
      </c>
      <c r="F81" s="40"/>
      <c r="G81" s="40"/>
      <c r="H81" s="40"/>
      <c r="I81" s="40"/>
      <c r="J81" s="40"/>
      <c r="K81" s="40"/>
      <c r="L81" s="40"/>
      <c r="M81" s="40"/>
      <c r="N81" s="40"/>
      <c r="O81" s="40"/>
      <c r="P81" s="40"/>
      <c r="Q81" s="40"/>
      <c r="R81" s="40"/>
      <c r="S81" s="40"/>
      <c r="T81" s="40"/>
      <c r="U81" s="40"/>
      <c r="V81" s="40"/>
      <c r="W81" s="40"/>
      <c r="X81" s="40"/>
      <c r="Y81" s="40"/>
      <c r="Z81" s="40"/>
    </row>
    <row r="82" ht="25.5" spans="1:26">
      <c r="A82" s="366"/>
      <c r="B82" s="367"/>
      <c r="C82" s="368">
        <v>76</v>
      </c>
      <c r="D82" s="369" t="s">
        <v>126</v>
      </c>
      <c r="E82" s="370" t="s">
        <v>127</v>
      </c>
      <c r="F82" s="40"/>
      <c r="G82" s="40"/>
      <c r="H82" s="40"/>
      <c r="I82" s="40"/>
      <c r="J82" s="40"/>
      <c r="K82" s="40"/>
      <c r="L82" s="40"/>
      <c r="M82" s="40"/>
      <c r="N82" s="40"/>
      <c r="O82" s="40"/>
      <c r="P82" s="40"/>
      <c r="Q82" s="40"/>
      <c r="R82" s="40"/>
      <c r="S82" s="40"/>
      <c r="T82" s="40"/>
      <c r="U82" s="40"/>
      <c r="V82" s="40"/>
      <c r="W82" s="40"/>
      <c r="X82" s="40"/>
      <c r="Y82" s="40"/>
      <c r="Z82" s="40"/>
    </row>
    <row r="83" ht="25.5" spans="1:26">
      <c r="A83" s="366"/>
      <c r="B83" s="367"/>
      <c r="C83" s="368">
        <v>77</v>
      </c>
      <c r="D83" s="369" t="s">
        <v>128</v>
      </c>
      <c r="E83" s="370" t="s">
        <v>87</v>
      </c>
      <c r="F83" s="40"/>
      <c r="G83" s="40"/>
      <c r="H83" s="40"/>
      <c r="I83" s="40"/>
      <c r="J83" s="40"/>
      <c r="K83" s="40"/>
      <c r="L83" s="40"/>
      <c r="M83" s="40"/>
      <c r="N83" s="40"/>
      <c r="O83" s="40"/>
      <c r="P83" s="40"/>
      <c r="Q83" s="40"/>
      <c r="R83" s="40"/>
      <c r="S83" s="40"/>
      <c r="T83" s="40"/>
      <c r="U83" s="40"/>
      <c r="V83" s="40"/>
      <c r="W83" s="40"/>
      <c r="X83" s="40"/>
      <c r="Y83" s="40"/>
      <c r="Z83" s="40"/>
    </row>
    <row r="84" ht="25.5" spans="1:26">
      <c r="A84" s="366"/>
      <c r="B84" s="367"/>
      <c r="C84" s="368">
        <v>78</v>
      </c>
      <c r="D84" s="369" t="s">
        <v>129</v>
      </c>
      <c r="E84" s="370" t="s">
        <v>87</v>
      </c>
      <c r="F84" s="40"/>
      <c r="G84" s="40"/>
      <c r="H84" s="40"/>
      <c r="I84" s="40"/>
      <c r="J84" s="40"/>
      <c r="K84" s="40"/>
      <c r="L84" s="40"/>
      <c r="M84" s="40"/>
      <c r="N84" s="40"/>
      <c r="O84" s="40"/>
      <c r="P84" s="40"/>
      <c r="Q84" s="40"/>
      <c r="R84" s="40"/>
      <c r="S84" s="40"/>
      <c r="T84" s="40"/>
      <c r="U84" s="40"/>
      <c r="V84" s="40"/>
      <c r="W84" s="40"/>
      <c r="X84" s="40"/>
      <c r="Y84" s="40"/>
      <c r="Z84" s="40"/>
    </row>
    <row r="85" ht="25.5" spans="1:26">
      <c r="A85" s="366"/>
      <c r="B85" s="367"/>
      <c r="C85" s="368">
        <v>79</v>
      </c>
      <c r="D85" s="369" t="s">
        <v>130</v>
      </c>
      <c r="E85" s="370" t="s">
        <v>87</v>
      </c>
      <c r="F85" s="40"/>
      <c r="G85" s="40"/>
      <c r="H85" s="40"/>
      <c r="I85" s="40"/>
      <c r="J85" s="40"/>
      <c r="K85" s="40"/>
      <c r="L85" s="40"/>
      <c r="M85" s="40"/>
      <c r="N85" s="40"/>
      <c r="O85" s="40"/>
      <c r="P85" s="40"/>
      <c r="Q85" s="40"/>
      <c r="R85" s="40"/>
      <c r="S85" s="40"/>
      <c r="T85" s="40"/>
      <c r="U85" s="40"/>
      <c r="V85" s="40"/>
      <c r="W85" s="40"/>
      <c r="X85" s="40"/>
      <c r="Y85" s="40"/>
      <c r="Z85" s="40"/>
    </row>
    <row r="86" ht="25.5" spans="1:26">
      <c r="A86" s="366"/>
      <c r="B86" s="367"/>
      <c r="C86" s="368">
        <v>80</v>
      </c>
      <c r="D86" s="369" t="s">
        <v>131</v>
      </c>
      <c r="E86" s="370" t="s">
        <v>132</v>
      </c>
      <c r="F86" s="40"/>
      <c r="G86" s="40"/>
      <c r="H86" s="40"/>
      <c r="I86" s="40"/>
      <c r="J86" s="40"/>
      <c r="K86" s="40"/>
      <c r="L86" s="40"/>
      <c r="M86" s="40"/>
      <c r="N86" s="40"/>
      <c r="O86" s="40"/>
      <c r="P86" s="40"/>
      <c r="Q86" s="40"/>
      <c r="R86" s="40"/>
      <c r="S86" s="40"/>
      <c r="T86" s="40"/>
      <c r="U86" s="40"/>
      <c r="V86" s="40"/>
      <c r="W86" s="40"/>
      <c r="X86" s="40"/>
      <c r="Y86" s="40"/>
      <c r="Z86" s="40"/>
    </row>
    <row r="87" ht="25.5" spans="1:26">
      <c r="A87" s="366"/>
      <c r="B87" s="367"/>
      <c r="C87" s="368">
        <v>81</v>
      </c>
      <c r="D87" s="369" t="s">
        <v>133</v>
      </c>
      <c r="E87" s="370" t="s">
        <v>134</v>
      </c>
      <c r="F87" s="40"/>
      <c r="G87" s="40"/>
      <c r="H87" s="40"/>
      <c r="I87" s="40"/>
      <c r="J87" s="40"/>
      <c r="K87" s="40"/>
      <c r="L87" s="40"/>
      <c r="M87" s="40"/>
      <c r="N87" s="40"/>
      <c r="O87" s="40"/>
      <c r="P87" s="40"/>
      <c r="Q87" s="40"/>
      <c r="R87" s="40"/>
      <c r="S87" s="40"/>
      <c r="T87" s="40"/>
      <c r="U87" s="40"/>
      <c r="V87" s="40"/>
      <c r="W87" s="40"/>
      <c r="X87" s="40"/>
      <c r="Y87" s="40"/>
      <c r="Z87" s="40"/>
    </row>
    <row r="88" spans="1:26">
      <c r="A88" s="366"/>
      <c r="B88" s="367" t="s">
        <v>135</v>
      </c>
      <c r="C88" s="368">
        <v>82</v>
      </c>
      <c r="D88" s="374" t="s">
        <v>136</v>
      </c>
      <c r="E88" s="370" t="s">
        <v>137</v>
      </c>
      <c r="F88" s="40"/>
      <c r="G88" s="40"/>
      <c r="H88" s="40"/>
      <c r="I88" s="40"/>
      <c r="J88" s="40"/>
      <c r="K88" s="40"/>
      <c r="L88" s="40"/>
      <c r="M88" s="40"/>
      <c r="N88" s="40"/>
      <c r="O88" s="40"/>
      <c r="P88" s="40"/>
      <c r="Q88" s="40"/>
      <c r="R88" s="40"/>
      <c r="S88" s="40"/>
      <c r="T88" s="40"/>
      <c r="U88" s="40"/>
      <c r="V88" s="40"/>
      <c r="W88" s="40"/>
      <c r="X88" s="40"/>
      <c r="Y88" s="40"/>
      <c r="Z88" s="40"/>
    </row>
    <row r="89" spans="1:26">
      <c r="A89" s="366"/>
      <c r="B89" s="367"/>
      <c r="C89" s="368">
        <v>83</v>
      </c>
      <c r="D89" s="374" t="s">
        <v>138</v>
      </c>
      <c r="E89" s="370"/>
      <c r="F89" s="40"/>
      <c r="G89" s="40"/>
      <c r="H89" s="40"/>
      <c r="I89" s="40"/>
      <c r="J89" s="40"/>
      <c r="K89" s="40"/>
      <c r="L89" s="40"/>
      <c r="M89" s="40"/>
      <c r="N89" s="40"/>
      <c r="O89" s="40"/>
      <c r="P89" s="40"/>
      <c r="Q89" s="40"/>
      <c r="R89" s="40"/>
      <c r="S89" s="40"/>
      <c r="T89" s="40"/>
      <c r="U89" s="40"/>
      <c r="V89" s="40"/>
      <c r="W89" s="40"/>
      <c r="X89" s="40"/>
      <c r="Y89" s="40"/>
      <c r="Z89" s="40"/>
    </row>
    <row r="90" ht="25.5" spans="1:26">
      <c r="A90" s="366"/>
      <c r="B90" s="367"/>
      <c r="C90" s="368">
        <v>84</v>
      </c>
      <c r="D90" s="369" t="s">
        <v>139</v>
      </c>
      <c r="E90" s="370" t="s">
        <v>140</v>
      </c>
      <c r="F90" s="40"/>
      <c r="G90" s="40"/>
      <c r="H90" s="40"/>
      <c r="I90" s="40"/>
      <c r="J90" s="40"/>
      <c r="K90" s="40"/>
      <c r="L90" s="40"/>
      <c r="M90" s="40"/>
      <c r="N90" s="40"/>
      <c r="O90" s="40"/>
      <c r="P90" s="40"/>
      <c r="Q90" s="40"/>
      <c r="R90" s="40"/>
      <c r="S90" s="40"/>
      <c r="T90" s="40"/>
      <c r="U90" s="40"/>
      <c r="V90" s="40"/>
      <c r="W90" s="40"/>
      <c r="X90" s="40"/>
      <c r="Y90" s="40"/>
      <c r="Z90" s="40"/>
    </row>
    <row r="91" ht="25.5" spans="1:26">
      <c r="A91" s="366"/>
      <c r="B91" s="367"/>
      <c r="C91" s="368">
        <v>85</v>
      </c>
      <c r="D91" s="369" t="s">
        <v>141</v>
      </c>
      <c r="E91" s="370" t="s">
        <v>142</v>
      </c>
      <c r="F91" s="40"/>
      <c r="G91" s="40"/>
      <c r="H91" s="40"/>
      <c r="I91" s="40"/>
      <c r="J91" s="40"/>
      <c r="K91" s="40"/>
      <c r="L91" s="40"/>
      <c r="M91" s="40"/>
      <c r="N91" s="40"/>
      <c r="O91" s="40"/>
      <c r="P91" s="40"/>
      <c r="Q91" s="40"/>
      <c r="R91" s="40"/>
      <c r="S91" s="40"/>
      <c r="T91" s="40"/>
      <c r="U91" s="40"/>
      <c r="V91" s="40"/>
      <c r="W91" s="40"/>
      <c r="X91" s="40"/>
      <c r="Y91" s="40"/>
      <c r="Z91" s="40"/>
    </row>
    <row r="92" ht="25.5" spans="1:26">
      <c r="A92" s="366"/>
      <c r="B92" s="367" t="s">
        <v>143</v>
      </c>
      <c r="C92" s="368">
        <v>86</v>
      </c>
      <c r="D92" s="369" t="s">
        <v>144</v>
      </c>
      <c r="E92" s="370" t="s">
        <v>145</v>
      </c>
      <c r="F92" s="40"/>
      <c r="G92" s="40"/>
      <c r="H92" s="40"/>
      <c r="I92" s="40"/>
      <c r="J92" s="40"/>
      <c r="K92" s="40"/>
      <c r="L92" s="40"/>
      <c r="M92" s="40"/>
      <c r="N92" s="40"/>
      <c r="O92" s="40"/>
      <c r="P92" s="40"/>
      <c r="Q92" s="40"/>
      <c r="R92" s="40"/>
      <c r="S92" s="40"/>
      <c r="T92" s="40"/>
      <c r="U92" s="40"/>
      <c r="V92" s="40"/>
      <c r="W92" s="40"/>
      <c r="X92" s="40"/>
      <c r="Y92" s="40"/>
      <c r="Z92" s="40"/>
    </row>
    <row r="93" ht="25.5" spans="1:26">
      <c r="A93" s="366"/>
      <c r="B93" s="367"/>
      <c r="C93" s="368">
        <v>87</v>
      </c>
      <c r="D93" s="369" t="s">
        <v>146</v>
      </c>
      <c r="E93" s="370" t="s">
        <v>147</v>
      </c>
      <c r="F93" s="40"/>
      <c r="G93" s="40"/>
      <c r="H93" s="40"/>
      <c r="I93" s="40"/>
      <c r="J93" s="40"/>
      <c r="K93" s="40"/>
      <c r="L93" s="40"/>
      <c r="M93" s="40"/>
      <c r="N93" s="40"/>
      <c r="O93" s="40"/>
      <c r="P93" s="40"/>
      <c r="Q93" s="40"/>
      <c r="R93" s="40"/>
      <c r="S93" s="40"/>
      <c r="T93" s="40"/>
      <c r="U93" s="40"/>
      <c r="V93" s="40"/>
      <c r="W93" s="40"/>
      <c r="X93" s="40"/>
      <c r="Y93" s="40"/>
      <c r="Z93" s="40"/>
    </row>
    <row r="94" ht="25.5" spans="1:26">
      <c r="A94" s="366"/>
      <c r="B94" s="367"/>
      <c r="C94" s="368">
        <v>88</v>
      </c>
      <c r="D94" s="369" t="s">
        <v>148</v>
      </c>
      <c r="E94" s="370" t="s">
        <v>147</v>
      </c>
      <c r="F94" s="40"/>
      <c r="G94" s="40"/>
      <c r="H94" s="40"/>
      <c r="I94" s="40"/>
      <c r="J94" s="40"/>
      <c r="K94" s="40"/>
      <c r="L94" s="40"/>
      <c r="M94" s="40"/>
      <c r="N94" s="40"/>
      <c r="O94" s="40"/>
      <c r="P94" s="40"/>
      <c r="Q94" s="40"/>
      <c r="R94" s="40"/>
      <c r="S94" s="40"/>
      <c r="T94" s="40"/>
      <c r="U94" s="40"/>
      <c r="V94" s="40"/>
      <c r="W94" s="40"/>
      <c r="X94" s="40"/>
      <c r="Y94" s="40"/>
      <c r="Z94" s="40"/>
    </row>
    <row r="95" ht="25.5" spans="1:26">
      <c r="A95" s="366"/>
      <c r="B95" s="367" t="s">
        <v>149</v>
      </c>
      <c r="C95" s="368">
        <v>89</v>
      </c>
      <c r="D95" s="369" t="s">
        <v>150</v>
      </c>
      <c r="E95" s="370" t="s">
        <v>151</v>
      </c>
      <c r="F95" s="40"/>
      <c r="G95" s="40"/>
      <c r="H95" s="40"/>
      <c r="I95" s="40"/>
      <c r="J95" s="40"/>
      <c r="K95" s="40"/>
      <c r="L95" s="40"/>
      <c r="M95" s="40"/>
      <c r="N95" s="40"/>
      <c r="O95" s="40"/>
      <c r="P95" s="40"/>
      <c r="Q95" s="40"/>
      <c r="R95" s="40"/>
      <c r="S95" s="40"/>
      <c r="T95" s="40"/>
      <c r="U95" s="40"/>
      <c r="V95" s="40"/>
      <c r="W95" s="40"/>
      <c r="X95" s="40"/>
      <c r="Y95" s="40"/>
      <c r="Z95" s="40"/>
    </row>
    <row r="96" ht="26.25" spans="1:26">
      <c r="A96" s="376"/>
      <c r="B96" s="377"/>
      <c r="C96" s="378">
        <v>90</v>
      </c>
      <c r="D96" s="379" t="s">
        <v>152</v>
      </c>
      <c r="E96" s="380" t="s">
        <v>153</v>
      </c>
      <c r="F96" s="40"/>
      <c r="G96" s="40"/>
      <c r="H96" s="40"/>
      <c r="I96" s="40"/>
      <c r="J96" s="40"/>
      <c r="K96" s="40"/>
      <c r="L96" s="40"/>
      <c r="M96" s="40"/>
      <c r="N96" s="40"/>
      <c r="O96" s="40"/>
      <c r="P96" s="40"/>
      <c r="Q96" s="40"/>
      <c r="R96" s="40"/>
      <c r="S96" s="40"/>
      <c r="T96" s="40"/>
      <c r="U96" s="40"/>
      <c r="V96" s="40"/>
      <c r="W96" s="40"/>
      <c r="X96" s="40"/>
      <c r="Y96" s="40"/>
      <c r="Z96" s="40"/>
    </row>
    <row r="97" spans="1:26">
      <c r="A97" s="40"/>
      <c r="B97" s="362"/>
      <c r="C97" s="40"/>
      <c r="D97" s="362"/>
      <c r="E97" s="362"/>
      <c r="F97" s="40"/>
      <c r="G97" s="40"/>
      <c r="H97" s="40"/>
      <c r="I97" s="40"/>
      <c r="J97" s="40"/>
      <c r="K97" s="40"/>
      <c r="L97" s="40"/>
      <c r="M97" s="40"/>
      <c r="N97" s="40"/>
      <c r="O97" s="40"/>
      <c r="P97" s="40"/>
      <c r="Q97" s="40"/>
      <c r="R97" s="40"/>
      <c r="S97" s="40"/>
      <c r="T97" s="40"/>
      <c r="U97" s="40"/>
      <c r="V97" s="40"/>
      <c r="W97" s="40"/>
      <c r="X97" s="40"/>
      <c r="Y97" s="40"/>
      <c r="Z97" s="40"/>
    </row>
    <row r="98" spans="1:26">
      <c r="A98" s="40"/>
      <c r="B98" s="362"/>
      <c r="C98" s="40"/>
      <c r="D98" s="362"/>
      <c r="E98" s="362"/>
      <c r="F98" s="40"/>
      <c r="G98" s="40"/>
      <c r="H98" s="40"/>
      <c r="I98" s="40"/>
      <c r="J98" s="40"/>
      <c r="K98" s="40"/>
      <c r="L98" s="40"/>
      <c r="M98" s="40"/>
      <c r="N98" s="40"/>
      <c r="O98" s="40"/>
      <c r="P98" s="40"/>
      <c r="Q98" s="40"/>
      <c r="R98" s="40"/>
      <c r="S98" s="40"/>
      <c r="T98" s="40"/>
      <c r="U98" s="40"/>
      <c r="V98" s="40"/>
      <c r="W98" s="40"/>
      <c r="X98" s="40"/>
      <c r="Y98" s="40"/>
      <c r="Z98" s="40"/>
    </row>
    <row r="99" spans="1:26">
      <c r="A99" s="40"/>
      <c r="B99" s="362"/>
      <c r="C99" s="40"/>
      <c r="D99" s="362"/>
      <c r="E99" s="362"/>
      <c r="F99" s="40"/>
      <c r="G99" s="40"/>
      <c r="H99" s="40"/>
      <c r="I99" s="40"/>
      <c r="J99" s="40"/>
      <c r="K99" s="40"/>
      <c r="L99" s="40"/>
      <c r="M99" s="40"/>
      <c r="N99" s="40"/>
      <c r="O99" s="40"/>
      <c r="P99" s="40"/>
      <c r="Q99" s="40"/>
      <c r="R99" s="40"/>
      <c r="S99" s="40"/>
      <c r="T99" s="40"/>
      <c r="U99" s="40"/>
      <c r="V99" s="40"/>
      <c r="W99" s="40"/>
      <c r="X99" s="40"/>
      <c r="Y99" s="40"/>
      <c r="Z99" s="40"/>
    </row>
    <row r="100" spans="1:26">
      <c r="A100" s="40"/>
      <c r="B100" s="362"/>
      <c r="C100" s="40"/>
      <c r="D100" s="362"/>
      <c r="E100" s="362"/>
      <c r="F100" s="40"/>
      <c r="G100" s="40"/>
      <c r="H100" s="40"/>
      <c r="I100" s="40"/>
      <c r="J100" s="40"/>
      <c r="K100" s="40"/>
      <c r="L100" s="40"/>
      <c r="M100" s="40"/>
      <c r="N100" s="40"/>
      <c r="O100" s="40"/>
      <c r="P100" s="40"/>
      <c r="Q100" s="40"/>
      <c r="R100" s="40"/>
      <c r="S100" s="40"/>
      <c r="T100" s="40"/>
      <c r="U100" s="40"/>
      <c r="V100" s="40"/>
      <c r="W100" s="40"/>
      <c r="X100" s="40"/>
      <c r="Y100" s="40"/>
      <c r="Z100" s="40"/>
    </row>
    <row r="101" spans="1:26">
      <c r="A101" s="40"/>
      <c r="B101" s="362"/>
      <c r="C101" s="40"/>
      <c r="D101" s="362"/>
      <c r="E101" s="362"/>
      <c r="F101" s="40"/>
      <c r="G101" s="40"/>
      <c r="H101" s="40"/>
      <c r="I101" s="40"/>
      <c r="J101" s="40"/>
      <c r="K101" s="40"/>
      <c r="L101" s="40"/>
      <c r="M101" s="40"/>
      <c r="N101" s="40"/>
      <c r="O101" s="40"/>
      <c r="P101" s="40"/>
      <c r="Q101" s="40"/>
      <c r="R101" s="40"/>
      <c r="S101" s="40"/>
      <c r="T101" s="40"/>
      <c r="U101" s="40"/>
      <c r="V101" s="40"/>
      <c r="W101" s="40"/>
      <c r="X101" s="40"/>
      <c r="Y101" s="40"/>
      <c r="Z101" s="40"/>
    </row>
    <row r="102" spans="1:26">
      <c r="A102" s="40"/>
      <c r="B102" s="362"/>
      <c r="C102" s="40"/>
      <c r="D102" s="362"/>
      <c r="E102" s="362"/>
      <c r="F102" s="40"/>
      <c r="G102" s="40"/>
      <c r="H102" s="40"/>
      <c r="I102" s="40"/>
      <c r="J102" s="40"/>
      <c r="K102" s="40"/>
      <c r="L102" s="40"/>
      <c r="M102" s="40"/>
      <c r="N102" s="40"/>
      <c r="O102" s="40"/>
      <c r="P102" s="40"/>
      <c r="Q102" s="40"/>
      <c r="R102" s="40"/>
      <c r="S102" s="40"/>
      <c r="T102" s="40"/>
      <c r="U102" s="40"/>
      <c r="V102" s="40"/>
      <c r="W102" s="40"/>
      <c r="X102" s="40"/>
      <c r="Y102" s="40"/>
      <c r="Z102" s="40"/>
    </row>
    <row r="103" spans="1:26">
      <c r="A103" s="40"/>
      <c r="B103" s="362"/>
      <c r="C103" s="40"/>
      <c r="D103" s="362"/>
      <c r="E103" s="362"/>
      <c r="F103" s="40"/>
      <c r="G103" s="40"/>
      <c r="H103" s="40"/>
      <c r="I103" s="40"/>
      <c r="J103" s="40"/>
      <c r="K103" s="40"/>
      <c r="L103" s="40"/>
      <c r="M103" s="40"/>
      <c r="N103" s="40"/>
      <c r="O103" s="40"/>
      <c r="P103" s="40"/>
      <c r="Q103" s="40"/>
      <c r="R103" s="40"/>
      <c r="S103" s="40"/>
      <c r="T103" s="40"/>
      <c r="U103" s="40"/>
      <c r="V103" s="40"/>
      <c r="W103" s="40"/>
      <c r="X103" s="40"/>
      <c r="Y103" s="40"/>
      <c r="Z103" s="40"/>
    </row>
    <row r="104" spans="1:26">
      <c r="A104" s="40"/>
      <c r="B104" s="362"/>
      <c r="C104" s="40"/>
      <c r="D104" s="362"/>
      <c r="E104" s="362"/>
      <c r="F104" s="40"/>
      <c r="G104" s="40"/>
      <c r="H104" s="40"/>
      <c r="I104" s="40"/>
      <c r="J104" s="40"/>
      <c r="K104" s="40"/>
      <c r="L104" s="40"/>
      <c r="M104" s="40"/>
      <c r="N104" s="40"/>
      <c r="O104" s="40"/>
      <c r="P104" s="40"/>
      <c r="Q104" s="40"/>
      <c r="R104" s="40"/>
      <c r="S104" s="40"/>
      <c r="T104" s="40"/>
      <c r="U104" s="40"/>
      <c r="V104" s="40"/>
      <c r="W104" s="40"/>
      <c r="X104" s="40"/>
      <c r="Y104" s="40"/>
      <c r="Z104" s="40"/>
    </row>
    <row r="105" spans="1:26">
      <c r="A105" s="40"/>
      <c r="B105" s="362"/>
      <c r="C105" s="40"/>
      <c r="D105" s="362"/>
      <c r="E105" s="362"/>
      <c r="F105" s="40"/>
      <c r="G105" s="40"/>
      <c r="H105" s="40"/>
      <c r="I105" s="40"/>
      <c r="J105" s="40"/>
      <c r="K105" s="40"/>
      <c r="L105" s="40"/>
      <c r="M105" s="40"/>
      <c r="N105" s="40"/>
      <c r="O105" s="40"/>
      <c r="P105" s="40"/>
      <c r="Q105" s="40"/>
      <c r="R105" s="40"/>
      <c r="S105" s="40"/>
      <c r="T105" s="40"/>
      <c r="U105" s="40"/>
      <c r="V105" s="40"/>
      <c r="W105" s="40"/>
      <c r="X105" s="40"/>
      <c r="Y105" s="40"/>
      <c r="Z105" s="40"/>
    </row>
    <row r="106" spans="1:26">
      <c r="A106" s="40"/>
      <c r="B106" s="362"/>
      <c r="C106" s="40"/>
      <c r="D106" s="362"/>
      <c r="E106" s="362"/>
      <c r="F106" s="40"/>
      <c r="G106" s="40"/>
      <c r="H106" s="40"/>
      <c r="I106" s="40"/>
      <c r="J106" s="40"/>
      <c r="K106" s="40"/>
      <c r="L106" s="40"/>
      <c r="M106" s="40"/>
      <c r="N106" s="40"/>
      <c r="O106" s="40"/>
      <c r="P106" s="40"/>
      <c r="Q106" s="40"/>
      <c r="R106" s="40"/>
      <c r="S106" s="40"/>
      <c r="T106" s="40"/>
      <c r="U106" s="40"/>
      <c r="V106" s="40"/>
      <c r="W106" s="40"/>
      <c r="X106" s="40"/>
      <c r="Y106" s="40"/>
      <c r="Z106" s="40"/>
    </row>
    <row r="107" spans="1:26">
      <c r="A107" s="40"/>
      <c r="B107" s="362"/>
      <c r="C107" s="40"/>
      <c r="D107" s="362"/>
      <c r="E107" s="362"/>
      <c r="F107" s="40"/>
      <c r="G107" s="40"/>
      <c r="H107" s="40"/>
      <c r="I107" s="40"/>
      <c r="J107" s="40"/>
      <c r="K107" s="40"/>
      <c r="L107" s="40"/>
      <c r="M107" s="40"/>
      <c r="N107" s="40"/>
      <c r="O107" s="40"/>
      <c r="P107" s="40"/>
      <c r="Q107" s="40"/>
      <c r="R107" s="40"/>
      <c r="S107" s="40"/>
      <c r="T107" s="40"/>
      <c r="U107" s="40"/>
      <c r="V107" s="40"/>
      <c r="W107" s="40"/>
      <c r="X107" s="40"/>
      <c r="Y107" s="40"/>
      <c r="Z107" s="40"/>
    </row>
    <row r="108" spans="1:26">
      <c r="A108" s="40"/>
      <c r="B108" s="362"/>
      <c r="C108" s="40"/>
      <c r="D108" s="362"/>
      <c r="E108" s="362"/>
      <c r="F108" s="40"/>
      <c r="G108" s="40"/>
      <c r="H108" s="40"/>
      <c r="I108" s="40"/>
      <c r="J108" s="40"/>
      <c r="K108" s="40"/>
      <c r="L108" s="40"/>
      <c r="M108" s="40"/>
      <c r="N108" s="40"/>
      <c r="O108" s="40"/>
      <c r="P108" s="40"/>
      <c r="Q108" s="40"/>
      <c r="R108" s="40"/>
      <c r="S108" s="40"/>
      <c r="T108" s="40"/>
      <c r="U108" s="40"/>
      <c r="V108" s="40"/>
      <c r="W108" s="40"/>
      <c r="X108" s="40"/>
      <c r="Y108" s="40"/>
      <c r="Z108" s="40"/>
    </row>
    <row r="109" spans="1:26">
      <c r="A109" s="40"/>
      <c r="B109" s="362"/>
      <c r="C109" s="40"/>
      <c r="D109" s="362"/>
      <c r="E109" s="362"/>
      <c r="F109" s="40"/>
      <c r="G109" s="40"/>
      <c r="H109" s="40"/>
      <c r="I109" s="40"/>
      <c r="J109" s="40"/>
      <c r="K109" s="40"/>
      <c r="L109" s="40"/>
      <c r="M109" s="40"/>
      <c r="N109" s="40"/>
      <c r="O109" s="40"/>
      <c r="P109" s="40"/>
      <c r="Q109" s="40"/>
      <c r="R109" s="40"/>
      <c r="S109" s="40"/>
      <c r="T109" s="40"/>
      <c r="U109" s="40"/>
      <c r="V109" s="40"/>
      <c r="W109" s="40"/>
      <c r="X109" s="40"/>
      <c r="Y109" s="40"/>
      <c r="Z109" s="40"/>
    </row>
    <row r="110" spans="1:26">
      <c r="A110" s="40"/>
      <c r="B110" s="362"/>
      <c r="C110" s="40"/>
      <c r="D110" s="362"/>
      <c r="E110" s="362"/>
      <c r="F110" s="40"/>
      <c r="G110" s="40"/>
      <c r="H110" s="40"/>
      <c r="I110" s="40"/>
      <c r="J110" s="40"/>
      <c r="K110" s="40"/>
      <c r="L110" s="40"/>
      <c r="M110" s="40"/>
      <c r="N110" s="40"/>
      <c r="O110" s="40"/>
      <c r="P110" s="40"/>
      <c r="Q110" s="40"/>
      <c r="R110" s="40"/>
      <c r="S110" s="40"/>
      <c r="T110" s="40"/>
      <c r="U110" s="40"/>
      <c r="V110" s="40"/>
      <c r="W110" s="40"/>
      <c r="X110" s="40"/>
      <c r="Y110" s="40"/>
      <c r="Z110" s="40"/>
    </row>
    <row r="111" spans="1:26">
      <c r="A111" s="40"/>
      <c r="B111" s="362"/>
      <c r="C111" s="40"/>
      <c r="D111" s="362"/>
      <c r="E111" s="362"/>
      <c r="F111" s="40"/>
      <c r="G111" s="40"/>
      <c r="H111" s="40"/>
      <c r="I111" s="40"/>
      <c r="J111" s="40"/>
      <c r="K111" s="40"/>
      <c r="L111" s="40"/>
      <c r="M111" s="40"/>
      <c r="N111" s="40"/>
      <c r="O111" s="40"/>
      <c r="P111" s="40"/>
      <c r="Q111" s="40"/>
      <c r="R111" s="40"/>
      <c r="S111" s="40"/>
      <c r="T111" s="40"/>
      <c r="U111" s="40"/>
      <c r="V111" s="40"/>
      <c r="W111" s="40"/>
      <c r="X111" s="40"/>
      <c r="Y111" s="40"/>
      <c r="Z111" s="40"/>
    </row>
    <row r="112" spans="1:26">
      <c r="A112" s="40"/>
      <c r="B112" s="362"/>
      <c r="C112" s="40"/>
      <c r="D112" s="362"/>
      <c r="E112" s="362"/>
      <c r="F112" s="40"/>
      <c r="G112" s="40"/>
      <c r="H112" s="40"/>
      <c r="I112" s="40"/>
      <c r="J112" s="40"/>
      <c r="K112" s="40"/>
      <c r="L112" s="40"/>
      <c r="M112" s="40"/>
      <c r="N112" s="40"/>
      <c r="O112" s="40"/>
      <c r="P112" s="40"/>
      <c r="Q112" s="40"/>
      <c r="R112" s="40"/>
      <c r="S112" s="40"/>
      <c r="T112" s="40"/>
      <c r="U112" s="40"/>
      <c r="V112" s="40"/>
      <c r="W112" s="40"/>
      <c r="X112" s="40"/>
      <c r="Y112" s="40"/>
      <c r="Z112" s="40"/>
    </row>
    <row r="113" spans="1:26">
      <c r="A113" s="40"/>
      <c r="B113" s="362"/>
      <c r="C113" s="40"/>
      <c r="D113" s="362"/>
      <c r="E113" s="362"/>
      <c r="F113" s="40"/>
      <c r="G113" s="40"/>
      <c r="H113" s="40"/>
      <c r="I113" s="40"/>
      <c r="J113" s="40"/>
      <c r="K113" s="40"/>
      <c r="L113" s="40"/>
      <c r="M113" s="40"/>
      <c r="N113" s="40"/>
      <c r="O113" s="40"/>
      <c r="P113" s="40"/>
      <c r="Q113" s="40"/>
      <c r="R113" s="40"/>
      <c r="S113" s="40"/>
      <c r="T113" s="40"/>
      <c r="U113" s="40"/>
      <c r="V113" s="40"/>
      <c r="W113" s="40"/>
      <c r="X113" s="40"/>
      <c r="Y113" s="40"/>
      <c r="Z113" s="40"/>
    </row>
    <row r="114" spans="1:26">
      <c r="A114" s="40"/>
      <c r="B114" s="362"/>
      <c r="C114" s="40"/>
      <c r="D114" s="362"/>
      <c r="E114" s="362"/>
      <c r="F114" s="40"/>
      <c r="G114" s="40"/>
      <c r="H114" s="40"/>
      <c r="I114" s="40"/>
      <c r="J114" s="40"/>
      <c r="K114" s="40"/>
      <c r="L114" s="40"/>
      <c r="M114" s="40"/>
      <c r="N114" s="40"/>
      <c r="O114" s="40"/>
      <c r="P114" s="40"/>
      <c r="Q114" s="40"/>
      <c r="R114" s="40"/>
      <c r="S114" s="40"/>
      <c r="T114" s="40"/>
      <c r="U114" s="40"/>
      <c r="V114" s="40"/>
      <c r="W114" s="40"/>
      <c r="X114" s="40"/>
      <c r="Y114" s="40"/>
      <c r="Z114" s="40"/>
    </row>
    <row r="115" spans="1:26">
      <c r="A115" s="40"/>
      <c r="B115" s="362"/>
      <c r="C115" s="40"/>
      <c r="D115" s="362"/>
      <c r="E115" s="362"/>
      <c r="F115" s="40"/>
      <c r="G115" s="40"/>
      <c r="H115" s="40"/>
      <c r="I115" s="40"/>
      <c r="J115" s="40"/>
      <c r="K115" s="40"/>
      <c r="L115" s="40"/>
      <c r="M115" s="40"/>
      <c r="N115" s="40"/>
      <c r="O115" s="40"/>
      <c r="P115" s="40"/>
      <c r="Q115" s="40"/>
      <c r="R115" s="40"/>
      <c r="S115" s="40"/>
      <c r="T115" s="40"/>
      <c r="U115" s="40"/>
      <c r="V115" s="40"/>
      <c r="W115" s="40"/>
      <c r="X115" s="40"/>
      <c r="Y115" s="40"/>
      <c r="Z115" s="40"/>
    </row>
    <row r="116" spans="1:26">
      <c r="A116" s="40"/>
      <c r="B116" s="362"/>
      <c r="C116" s="40"/>
      <c r="D116" s="362"/>
      <c r="E116" s="362"/>
      <c r="F116" s="40"/>
      <c r="G116" s="40"/>
      <c r="H116" s="40"/>
      <c r="I116" s="40"/>
      <c r="J116" s="40"/>
      <c r="K116" s="40"/>
      <c r="L116" s="40"/>
      <c r="M116" s="40"/>
      <c r="N116" s="40"/>
      <c r="O116" s="40"/>
      <c r="P116" s="40"/>
      <c r="Q116" s="40"/>
      <c r="R116" s="40"/>
      <c r="S116" s="40"/>
      <c r="T116" s="40"/>
      <c r="U116" s="40"/>
      <c r="V116" s="40"/>
      <c r="W116" s="40"/>
      <c r="X116" s="40"/>
      <c r="Y116" s="40"/>
      <c r="Z116" s="40"/>
    </row>
    <row r="117" spans="1:26">
      <c r="A117" s="40"/>
      <c r="B117" s="362"/>
      <c r="C117" s="40"/>
      <c r="D117" s="362"/>
      <c r="E117" s="362"/>
      <c r="F117" s="40"/>
      <c r="G117" s="40"/>
      <c r="H117" s="40"/>
      <c r="I117" s="40"/>
      <c r="J117" s="40"/>
      <c r="K117" s="40"/>
      <c r="L117" s="40"/>
      <c r="M117" s="40"/>
      <c r="N117" s="40"/>
      <c r="O117" s="40"/>
      <c r="P117" s="40"/>
      <c r="Q117" s="40"/>
      <c r="R117" s="40"/>
      <c r="S117" s="40"/>
      <c r="T117" s="40"/>
      <c r="U117" s="40"/>
      <c r="V117" s="40"/>
      <c r="W117" s="40"/>
      <c r="X117" s="40"/>
      <c r="Y117" s="40"/>
      <c r="Z117" s="40"/>
    </row>
    <row r="118" spans="1:26">
      <c r="A118" s="40"/>
      <c r="B118" s="362"/>
      <c r="C118" s="40"/>
      <c r="D118" s="362"/>
      <c r="E118" s="362"/>
      <c r="F118" s="40"/>
      <c r="G118" s="40"/>
      <c r="H118" s="40"/>
      <c r="I118" s="40"/>
      <c r="J118" s="40"/>
      <c r="K118" s="40"/>
      <c r="L118" s="40"/>
      <c r="M118" s="40"/>
      <c r="N118" s="40"/>
      <c r="O118" s="40"/>
      <c r="P118" s="40"/>
      <c r="Q118" s="40"/>
      <c r="R118" s="40"/>
      <c r="S118" s="40"/>
      <c r="T118" s="40"/>
      <c r="U118" s="40"/>
      <c r="V118" s="40"/>
      <c r="W118" s="40"/>
      <c r="X118" s="40"/>
      <c r="Y118" s="40"/>
      <c r="Z118" s="40"/>
    </row>
    <row r="119" spans="1:26">
      <c r="A119" s="40"/>
      <c r="B119" s="362"/>
      <c r="C119" s="40"/>
      <c r="D119" s="362"/>
      <c r="E119" s="362"/>
      <c r="F119" s="40"/>
      <c r="G119" s="40"/>
      <c r="H119" s="40"/>
      <c r="I119" s="40"/>
      <c r="J119" s="40"/>
      <c r="K119" s="40"/>
      <c r="L119" s="40"/>
      <c r="M119" s="40"/>
      <c r="N119" s="40"/>
      <c r="O119" s="40"/>
      <c r="P119" s="40"/>
      <c r="Q119" s="40"/>
      <c r="R119" s="40"/>
      <c r="S119" s="40"/>
      <c r="T119" s="40"/>
      <c r="U119" s="40"/>
      <c r="V119" s="40"/>
      <c r="W119" s="40"/>
      <c r="X119" s="40"/>
      <c r="Y119" s="40"/>
      <c r="Z119" s="40"/>
    </row>
    <row r="120" spans="1:26">
      <c r="A120" s="40"/>
      <c r="B120" s="362"/>
      <c r="C120" s="40"/>
      <c r="D120" s="362"/>
      <c r="E120" s="362"/>
      <c r="F120" s="40"/>
      <c r="G120" s="40"/>
      <c r="H120" s="40"/>
      <c r="I120" s="40"/>
      <c r="J120" s="40"/>
      <c r="K120" s="40"/>
      <c r="L120" s="40"/>
      <c r="M120" s="40"/>
      <c r="N120" s="40"/>
      <c r="O120" s="40"/>
      <c r="P120" s="40"/>
      <c r="Q120" s="40"/>
      <c r="R120" s="40"/>
      <c r="S120" s="40"/>
      <c r="T120" s="40"/>
      <c r="U120" s="40"/>
      <c r="V120" s="40"/>
      <c r="W120" s="40"/>
      <c r="X120" s="40"/>
      <c r="Y120" s="40"/>
      <c r="Z120" s="40"/>
    </row>
    <row r="121" spans="1:26">
      <c r="A121" s="40"/>
      <c r="B121" s="362"/>
      <c r="C121" s="40"/>
      <c r="D121" s="362"/>
      <c r="E121" s="362"/>
      <c r="F121" s="40"/>
      <c r="G121" s="40"/>
      <c r="H121" s="40"/>
      <c r="I121" s="40"/>
      <c r="J121" s="40"/>
      <c r="K121" s="40"/>
      <c r="L121" s="40"/>
      <c r="M121" s="40"/>
      <c r="N121" s="40"/>
      <c r="O121" s="40"/>
      <c r="P121" s="40"/>
      <c r="Q121" s="40"/>
      <c r="R121" s="40"/>
      <c r="S121" s="40"/>
      <c r="T121" s="40"/>
      <c r="U121" s="40"/>
      <c r="V121" s="40"/>
      <c r="W121" s="40"/>
      <c r="X121" s="40"/>
      <c r="Y121" s="40"/>
      <c r="Z121" s="40"/>
    </row>
    <row r="122" spans="1:26">
      <c r="A122" s="40"/>
      <c r="B122" s="362"/>
      <c r="C122" s="40"/>
      <c r="D122" s="362"/>
      <c r="E122" s="362"/>
      <c r="F122" s="40"/>
      <c r="G122" s="40"/>
      <c r="H122" s="40"/>
      <c r="I122" s="40"/>
      <c r="J122" s="40"/>
      <c r="K122" s="40"/>
      <c r="L122" s="40"/>
      <c r="M122" s="40"/>
      <c r="N122" s="40"/>
      <c r="O122" s="40"/>
      <c r="P122" s="40"/>
      <c r="Q122" s="40"/>
      <c r="R122" s="40"/>
      <c r="S122" s="40"/>
      <c r="T122" s="40"/>
      <c r="U122" s="40"/>
      <c r="V122" s="40"/>
      <c r="W122" s="40"/>
      <c r="X122" s="40"/>
      <c r="Y122" s="40"/>
      <c r="Z122" s="40"/>
    </row>
    <row r="123" spans="1:26">
      <c r="A123" s="40"/>
      <c r="B123" s="362"/>
      <c r="C123" s="40"/>
      <c r="D123" s="362"/>
      <c r="E123" s="362"/>
      <c r="F123" s="40"/>
      <c r="G123" s="40"/>
      <c r="H123" s="40"/>
      <c r="I123" s="40"/>
      <c r="J123" s="40"/>
      <c r="K123" s="40"/>
      <c r="L123" s="40"/>
      <c r="M123" s="40"/>
      <c r="N123" s="40"/>
      <c r="O123" s="40"/>
      <c r="P123" s="40"/>
      <c r="Q123" s="40"/>
      <c r="R123" s="40"/>
      <c r="S123" s="40"/>
      <c r="T123" s="40"/>
      <c r="U123" s="40"/>
      <c r="V123" s="40"/>
      <c r="W123" s="40"/>
      <c r="X123" s="40"/>
      <c r="Y123" s="40"/>
      <c r="Z123" s="40"/>
    </row>
    <row r="124" spans="1:26">
      <c r="A124" s="40"/>
      <c r="B124" s="362"/>
      <c r="C124" s="40"/>
      <c r="D124" s="362"/>
      <c r="E124" s="362"/>
      <c r="F124" s="40"/>
      <c r="G124" s="40"/>
      <c r="H124" s="40"/>
      <c r="I124" s="40"/>
      <c r="J124" s="40"/>
      <c r="K124" s="40"/>
      <c r="L124" s="40"/>
      <c r="M124" s="40"/>
      <c r="N124" s="40"/>
      <c r="O124" s="40"/>
      <c r="P124" s="40"/>
      <c r="Q124" s="40"/>
      <c r="R124" s="40"/>
      <c r="S124" s="40"/>
      <c r="T124" s="40"/>
      <c r="U124" s="40"/>
      <c r="V124" s="40"/>
      <c r="W124" s="40"/>
      <c r="X124" s="40"/>
      <c r="Y124" s="40"/>
      <c r="Z124" s="40"/>
    </row>
    <row r="125" spans="1:26">
      <c r="A125" s="40"/>
      <c r="B125" s="362"/>
      <c r="C125" s="40"/>
      <c r="D125" s="362"/>
      <c r="E125" s="362"/>
      <c r="F125" s="40"/>
      <c r="G125" s="40"/>
      <c r="H125" s="40"/>
      <c r="I125" s="40"/>
      <c r="J125" s="40"/>
      <c r="K125" s="40"/>
      <c r="L125" s="40"/>
      <c r="M125" s="40"/>
      <c r="N125" s="40"/>
      <c r="O125" s="40"/>
      <c r="P125" s="40"/>
      <c r="Q125" s="40"/>
      <c r="R125" s="40"/>
      <c r="S125" s="40"/>
      <c r="T125" s="40"/>
      <c r="U125" s="40"/>
      <c r="V125" s="40"/>
      <c r="W125" s="40"/>
      <c r="X125" s="40"/>
      <c r="Y125" s="40"/>
      <c r="Z125" s="40"/>
    </row>
    <row r="126" spans="1:26">
      <c r="A126" s="40"/>
      <c r="B126" s="362"/>
      <c r="C126" s="40"/>
      <c r="D126" s="362"/>
      <c r="E126" s="362"/>
      <c r="F126" s="40"/>
      <c r="G126" s="40"/>
      <c r="H126" s="40"/>
      <c r="I126" s="40"/>
      <c r="J126" s="40"/>
      <c r="K126" s="40"/>
      <c r="L126" s="40"/>
      <c r="M126" s="40"/>
      <c r="N126" s="40"/>
      <c r="O126" s="40"/>
      <c r="P126" s="40"/>
      <c r="Q126" s="40"/>
      <c r="R126" s="40"/>
      <c r="S126" s="40"/>
      <c r="T126" s="40"/>
      <c r="U126" s="40"/>
      <c r="V126" s="40"/>
      <c r="W126" s="40"/>
      <c r="X126" s="40"/>
      <c r="Y126" s="40"/>
      <c r="Z126" s="40"/>
    </row>
    <row r="127" spans="1:26">
      <c r="A127" s="40"/>
      <c r="B127" s="362"/>
      <c r="C127" s="40"/>
      <c r="D127" s="362"/>
      <c r="E127" s="362"/>
      <c r="F127" s="40"/>
      <c r="G127" s="40"/>
      <c r="H127" s="40"/>
      <c r="I127" s="40"/>
      <c r="J127" s="40"/>
      <c r="K127" s="40"/>
      <c r="L127" s="40"/>
      <c r="M127" s="40"/>
      <c r="N127" s="40"/>
      <c r="O127" s="40"/>
      <c r="P127" s="40"/>
      <c r="Q127" s="40"/>
      <c r="R127" s="40"/>
      <c r="S127" s="40"/>
      <c r="T127" s="40"/>
      <c r="U127" s="40"/>
      <c r="V127" s="40"/>
      <c r="W127" s="40"/>
      <c r="X127" s="40"/>
      <c r="Y127" s="40"/>
      <c r="Z127" s="40"/>
    </row>
    <row r="128" spans="1:26">
      <c r="A128" s="40"/>
      <c r="B128" s="362"/>
      <c r="C128" s="40"/>
      <c r="D128" s="362"/>
      <c r="E128" s="362"/>
      <c r="F128" s="40"/>
      <c r="G128" s="40"/>
      <c r="H128" s="40"/>
      <c r="I128" s="40"/>
      <c r="J128" s="40"/>
      <c r="K128" s="40"/>
      <c r="L128" s="40"/>
      <c r="M128" s="40"/>
      <c r="N128" s="40"/>
      <c r="O128" s="40"/>
      <c r="P128" s="40"/>
      <c r="Q128" s="40"/>
      <c r="R128" s="40"/>
      <c r="S128" s="40"/>
      <c r="T128" s="40"/>
      <c r="U128" s="40"/>
      <c r="V128" s="40"/>
      <c r="W128" s="40"/>
      <c r="X128" s="40"/>
      <c r="Y128" s="40"/>
      <c r="Z128" s="40"/>
    </row>
    <row r="129" spans="1:26">
      <c r="A129" s="40"/>
      <c r="B129" s="362"/>
      <c r="C129" s="40"/>
      <c r="D129" s="362"/>
      <c r="E129" s="362"/>
      <c r="F129" s="40"/>
      <c r="G129" s="40"/>
      <c r="H129" s="40"/>
      <c r="I129" s="40"/>
      <c r="J129" s="40"/>
      <c r="K129" s="40"/>
      <c r="L129" s="40"/>
      <c r="M129" s="40"/>
      <c r="N129" s="40"/>
      <c r="O129" s="40"/>
      <c r="P129" s="40"/>
      <c r="Q129" s="40"/>
      <c r="R129" s="40"/>
      <c r="S129" s="40"/>
      <c r="T129" s="40"/>
      <c r="U129" s="40"/>
      <c r="V129" s="40"/>
      <c r="W129" s="40"/>
      <c r="X129" s="40"/>
      <c r="Y129" s="40"/>
      <c r="Z129" s="40"/>
    </row>
    <row r="130" spans="1:26">
      <c r="A130" s="40"/>
      <c r="B130" s="362"/>
      <c r="C130" s="40"/>
      <c r="D130" s="362"/>
      <c r="E130" s="362"/>
      <c r="F130" s="40"/>
      <c r="G130" s="40"/>
      <c r="H130" s="40"/>
      <c r="I130" s="40"/>
      <c r="J130" s="40"/>
      <c r="K130" s="40"/>
      <c r="L130" s="40"/>
      <c r="M130" s="40"/>
      <c r="N130" s="40"/>
      <c r="O130" s="40"/>
      <c r="P130" s="40"/>
      <c r="Q130" s="40"/>
      <c r="R130" s="40"/>
      <c r="S130" s="40"/>
      <c r="T130" s="40"/>
      <c r="U130" s="40"/>
      <c r="V130" s="40"/>
      <c r="W130" s="40"/>
      <c r="X130" s="40"/>
      <c r="Y130" s="40"/>
      <c r="Z130" s="40"/>
    </row>
    <row r="131" spans="1:26">
      <c r="A131" s="40"/>
      <c r="B131" s="362"/>
      <c r="C131" s="40"/>
      <c r="D131" s="362"/>
      <c r="E131" s="362"/>
      <c r="F131" s="40"/>
      <c r="G131" s="40"/>
      <c r="H131" s="40"/>
      <c r="I131" s="40"/>
      <c r="J131" s="40"/>
      <c r="K131" s="40"/>
      <c r="L131" s="40"/>
      <c r="M131" s="40"/>
      <c r="N131" s="40"/>
      <c r="O131" s="40"/>
      <c r="P131" s="40"/>
      <c r="Q131" s="40"/>
      <c r="R131" s="40"/>
      <c r="S131" s="40"/>
      <c r="T131" s="40"/>
      <c r="U131" s="40"/>
      <c r="V131" s="40"/>
      <c r="W131" s="40"/>
      <c r="X131" s="40"/>
      <c r="Y131" s="40"/>
      <c r="Z131" s="40"/>
    </row>
    <row r="132" spans="1:26">
      <c r="A132" s="40"/>
      <c r="B132" s="362"/>
      <c r="C132" s="40"/>
      <c r="D132" s="362"/>
      <c r="E132" s="362"/>
      <c r="F132" s="40"/>
      <c r="G132" s="40"/>
      <c r="H132" s="40"/>
      <c r="I132" s="40"/>
      <c r="J132" s="40"/>
      <c r="K132" s="40"/>
      <c r="L132" s="40"/>
      <c r="M132" s="40"/>
      <c r="N132" s="40"/>
      <c r="O132" s="40"/>
      <c r="P132" s="40"/>
      <c r="Q132" s="40"/>
      <c r="R132" s="40"/>
      <c r="S132" s="40"/>
      <c r="T132" s="40"/>
      <c r="U132" s="40"/>
      <c r="V132" s="40"/>
      <c r="W132" s="40"/>
      <c r="X132" s="40"/>
      <c r="Y132" s="40"/>
      <c r="Z132" s="40"/>
    </row>
    <row r="133" spans="1:26">
      <c r="A133" s="40"/>
      <c r="B133" s="362"/>
      <c r="C133" s="40"/>
      <c r="D133" s="362"/>
      <c r="E133" s="362"/>
      <c r="F133" s="40"/>
      <c r="G133" s="40"/>
      <c r="H133" s="40"/>
      <c r="I133" s="40"/>
      <c r="J133" s="40"/>
      <c r="K133" s="40"/>
      <c r="L133" s="40"/>
      <c r="M133" s="40"/>
      <c r="N133" s="40"/>
      <c r="O133" s="40"/>
      <c r="P133" s="40"/>
      <c r="Q133" s="40"/>
      <c r="R133" s="40"/>
      <c r="S133" s="40"/>
      <c r="T133" s="40"/>
      <c r="U133" s="40"/>
      <c r="V133" s="40"/>
      <c r="W133" s="40"/>
      <c r="X133" s="40"/>
      <c r="Y133" s="40"/>
      <c r="Z133" s="40"/>
    </row>
    <row r="134" spans="1:26">
      <c r="A134" s="40"/>
      <c r="B134" s="362"/>
      <c r="C134" s="40"/>
      <c r="D134" s="362"/>
      <c r="E134" s="362"/>
      <c r="F134" s="40"/>
      <c r="G134" s="40"/>
      <c r="H134" s="40"/>
      <c r="I134" s="40"/>
      <c r="J134" s="40"/>
      <c r="K134" s="40"/>
      <c r="L134" s="40"/>
      <c r="M134" s="40"/>
      <c r="N134" s="40"/>
      <c r="O134" s="40"/>
      <c r="P134" s="40"/>
      <c r="Q134" s="40"/>
      <c r="R134" s="40"/>
      <c r="S134" s="40"/>
      <c r="T134" s="40"/>
      <c r="U134" s="40"/>
      <c r="V134" s="40"/>
      <c r="W134" s="40"/>
      <c r="X134" s="40"/>
      <c r="Y134" s="40"/>
      <c r="Z134" s="40"/>
    </row>
    <row r="135" spans="1:26">
      <c r="A135" s="40"/>
      <c r="B135" s="362"/>
      <c r="C135" s="40"/>
      <c r="D135" s="362"/>
      <c r="E135" s="362"/>
      <c r="F135" s="40"/>
      <c r="G135" s="40"/>
      <c r="H135" s="40"/>
      <c r="I135" s="40"/>
      <c r="J135" s="40"/>
      <c r="K135" s="40"/>
      <c r="L135" s="40"/>
      <c r="M135" s="40"/>
      <c r="N135" s="40"/>
      <c r="O135" s="40"/>
      <c r="P135" s="40"/>
      <c r="Q135" s="40"/>
      <c r="R135" s="40"/>
      <c r="S135" s="40"/>
      <c r="T135" s="40"/>
      <c r="U135" s="40"/>
      <c r="V135" s="40"/>
      <c r="W135" s="40"/>
      <c r="X135" s="40"/>
      <c r="Y135" s="40"/>
      <c r="Z135" s="40"/>
    </row>
    <row r="136" spans="1:26">
      <c r="A136" s="40"/>
      <c r="B136" s="362"/>
      <c r="C136" s="40"/>
      <c r="D136" s="362"/>
      <c r="E136" s="362"/>
      <c r="F136" s="40"/>
      <c r="G136" s="40"/>
      <c r="H136" s="40"/>
      <c r="I136" s="40"/>
      <c r="J136" s="40"/>
      <c r="K136" s="40"/>
      <c r="L136" s="40"/>
      <c r="M136" s="40"/>
      <c r="N136" s="40"/>
      <c r="O136" s="40"/>
      <c r="P136" s="40"/>
      <c r="Q136" s="40"/>
      <c r="R136" s="40"/>
      <c r="S136" s="40"/>
      <c r="T136" s="40"/>
      <c r="U136" s="40"/>
      <c r="V136" s="40"/>
      <c r="W136" s="40"/>
      <c r="X136" s="40"/>
      <c r="Y136" s="40"/>
      <c r="Z136" s="40"/>
    </row>
    <row r="137" spans="1:26">
      <c r="A137" s="40"/>
      <c r="B137" s="362"/>
      <c r="C137" s="40"/>
      <c r="D137" s="362"/>
      <c r="E137" s="362"/>
      <c r="F137" s="40"/>
      <c r="G137" s="40"/>
      <c r="H137" s="40"/>
      <c r="I137" s="40"/>
      <c r="J137" s="40"/>
      <c r="K137" s="40"/>
      <c r="L137" s="40"/>
      <c r="M137" s="40"/>
      <c r="N137" s="40"/>
      <c r="O137" s="40"/>
      <c r="P137" s="40"/>
      <c r="Q137" s="40"/>
      <c r="R137" s="40"/>
      <c r="S137" s="40"/>
      <c r="T137" s="40"/>
      <c r="U137" s="40"/>
      <c r="V137" s="40"/>
      <c r="W137" s="40"/>
      <c r="X137" s="40"/>
      <c r="Y137" s="40"/>
      <c r="Z137" s="40"/>
    </row>
    <row r="138" spans="1:26">
      <c r="A138" s="40"/>
      <c r="B138" s="362"/>
      <c r="C138" s="40"/>
      <c r="D138" s="362"/>
      <c r="E138" s="362"/>
      <c r="F138" s="40"/>
      <c r="G138" s="40"/>
      <c r="H138" s="40"/>
      <c r="I138" s="40"/>
      <c r="J138" s="40"/>
      <c r="K138" s="40"/>
      <c r="L138" s="40"/>
      <c r="M138" s="40"/>
      <c r="N138" s="40"/>
      <c r="O138" s="40"/>
      <c r="P138" s="40"/>
      <c r="Q138" s="40"/>
      <c r="R138" s="40"/>
      <c r="S138" s="40"/>
      <c r="T138" s="40"/>
      <c r="U138" s="40"/>
      <c r="V138" s="40"/>
      <c r="W138" s="40"/>
      <c r="X138" s="40"/>
      <c r="Y138" s="40"/>
      <c r="Z138" s="40"/>
    </row>
    <row r="139" spans="1:26">
      <c r="A139" s="40"/>
      <c r="B139" s="362"/>
      <c r="C139" s="40"/>
      <c r="D139" s="362"/>
      <c r="E139" s="362"/>
      <c r="F139" s="40"/>
      <c r="G139" s="40"/>
      <c r="H139" s="40"/>
      <c r="I139" s="40"/>
      <c r="J139" s="40"/>
      <c r="K139" s="40"/>
      <c r="L139" s="40"/>
      <c r="M139" s="40"/>
      <c r="N139" s="40"/>
      <c r="O139" s="40"/>
      <c r="P139" s="40"/>
      <c r="Q139" s="40"/>
      <c r="R139" s="40"/>
      <c r="S139" s="40"/>
      <c r="T139" s="40"/>
      <c r="U139" s="40"/>
      <c r="V139" s="40"/>
      <c r="W139" s="40"/>
      <c r="X139" s="40"/>
      <c r="Y139" s="40"/>
      <c r="Z139" s="40"/>
    </row>
    <row r="140" spans="1:26">
      <c r="A140" s="40"/>
      <c r="B140" s="362"/>
      <c r="C140" s="40"/>
      <c r="D140" s="362"/>
      <c r="E140" s="362"/>
      <c r="F140" s="40"/>
      <c r="G140" s="40"/>
      <c r="H140" s="40"/>
      <c r="I140" s="40"/>
      <c r="J140" s="40"/>
      <c r="K140" s="40"/>
      <c r="L140" s="40"/>
      <c r="M140" s="40"/>
      <c r="N140" s="40"/>
      <c r="O140" s="40"/>
      <c r="P140" s="40"/>
      <c r="Q140" s="40"/>
      <c r="R140" s="40"/>
      <c r="S140" s="40"/>
      <c r="T140" s="40"/>
      <c r="U140" s="40"/>
      <c r="V140" s="40"/>
      <c r="W140" s="40"/>
      <c r="X140" s="40"/>
      <c r="Y140" s="40"/>
      <c r="Z140" s="40"/>
    </row>
    <row r="141" spans="1:26">
      <c r="A141" s="40"/>
      <c r="B141" s="362"/>
      <c r="C141" s="40"/>
      <c r="D141" s="362"/>
      <c r="E141" s="362"/>
      <c r="F141" s="40"/>
      <c r="G141" s="40"/>
      <c r="H141" s="40"/>
      <c r="I141" s="40"/>
      <c r="J141" s="40"/>
      <c r="K141" s="40"/>
      <c r="L141" s="40"/>
      <c r="M141" s="40"/>
      <c r="N141" s="40"/>
      <c r="O141" s="40"/>
      <c r="P141" s="40"/>
      <c r="Q141" s="40"/>
      <c r="R141" s="40"/>
      <c r="S141" s="40"/>
      <c r="T141" s="40"/>
      <c r="U141" s="40"/>
      <c r="V141" s="40"/>
      <c r="W141" s="40"/>
      <c r="X141" s="40"/>
      <c r="Y141" s="40"/>
      <c r="Z141" s="40"/>
    </row>
    <row r="142" spans="1:26">
      <c r="A142" s="40"/>
      <c r="B142" s="362"/>
      <c r="C142" s="40"/>
      <c r="D142" s="362"/>
      <c r="E142" s="362"/>
      <c r="F142" s="40"/>
      <c r="G142" s="40"/>
      <c r="H142" s="40"/>
      <c r="I142" s="40"/>
      <c r="J142" s="40"/>
      <c r="K142" s="40"/>
      <c r="L142" s="40"/>
      <c r="M142" s="40"/>
      <c r="N142" s="40"/>
      <c r="O142" s="40"/>
      <c r="P142" s="40"/>
      <c r="Q142" s="40"/>
      <c r="R142" s="40"/>
      <c r="S142" s="40"/>
      <c r="T142" s="40"/>
      <c r="U142" s="40"/>
      <c r="V142" s="40"/>
      <c r="W142" s="40"/>
      <c r="X142" s="40"/>
      <c r="Y142" s="40"/>
      <c r="Z142" s="40"/>
    </row>
    <row r="143" spans="1:26">
      <c r="A143" s="40"/>
      <c r="B143" s="362"/>
      <c r="C143" s="40"/>
      <c r="D143" s="362"/>
      <c r="E143" s="362"/>
      <c r="F143" s="40"/>
      <c r="G143" s="40"/>
      <c r="H143" s="40"/>
      <c r="I143" s="40"/>
      <c r="J143" s="40"/>
      <c r="K143" s="40"/>
      <c r="L143" s="40"/>
      <c r="M143" s="40"/>
      <c r="N143" s="40"/>
      <c r="O143" s="40"/>
      <c r="P143" s="40"/>
      <c r="Q143" s="40"/>
      <c r="R143" s="40"/>
      <c r="S143" s="40"/>
      <c r="T143" s="40"/>
      <c r="U143" s="40"/>
      <c r="V143" s="40"/>
      <c r="W143" s="40"/>
      <c r="X143" s="40"/>
      <c r="Y143" s="40"/>
      <c r="Z143" s="40"/>
    </row>
    <row r="144" spans="1:26">
      <c r="A144" s="40"/>
      <c r="B144" s="362"/>
      <c r="C144" s="40"/>
      <c r="D144" s="362"/>
      <c r="E144" s="362"/>
      <c r="F144" s="40"/>
      <c r="G144" s="40"/>
      <c r="H144" s="40"/>
      <c r="I144" s="40"/>
      <c r="J144" s="40"/>
      <c r="K144" s="40"/>
      <c r="L144" s="40"/>
      <c r="M144" s="40"/>
      <c r="N144" s="40"/>
      <c r="O144" s="40"/>
      <c r="P144" s="40"/>
      <c r="Q144" s="40"/>
      <c r="R144" s="40"/>
      <c r="S144" s="40"/>
      <c r="T144" s="40"/>
      <c r="U144" s="40"/>
      <c r="V144" s="40"/>
      <c r="W144" s="40"/>
      <c r="X144" s="40"/>
      <c r="Y144" s="40"/>
      <c r="Z144" s="40"/>
    </row>
    <row r="145" spans="1:26">
      <c r="A145" s="40"/>
      <c r="B145" s="362"/>
      <c r="C145" s="40"/>
      <c r="D145" s="362"/>
      <c r="E145" s="362"/>
      <c r="F145" s="40"/>
      <c r="G145" s="40"/>
      <c r="H145" s="40"/>
      <c r="I145" s="40"/>
      <c r="J145" s="40"/>
      <c r="K145" s="40"/>
      <c r="L145" s="40"/>
      <c r="M145" s="40"/>
      <c r="N145" s="40"/>
      <c r="O145" s="40"/>
      <c r="P145" s="40"/>
      <c r="Q145" s="40"/>
      <c r="R145" s="40"/>
      <c r="S145" s="40"/>
      <c r="T145" s="40"/>
      <c r="U145" s="40"/>
      <c r="V145" s="40"/>
      <c r="W145" s="40"/>
      <c r="X145" s="40"/>
      <c r="Y145" s="40"/>
      <c r="Z145" s="40"/>
    </row>
    <row r="146" spans="1:26">
      <c r="A146" s="40"/>
      <c r="B146" s="362"/>
      <c r="C146" s="40"/>
      <c r="D146" s="362"/>
      <c r="E146" s="362"/>
      <c r="F146" s="40"/>
      <c r="G146" s="40"/>
      <c r="H146" s="40"/>
      <c r="I146" s="40"/>
      <c r="J146" s="40"/>
      <c r="K146" s="40"/>
      <c r="L146" s="40"/>
      <c r="M146" s="40"/>
      <c r="N146" s="40"/>
      <c r="O146" s="40"/>
      <c r="P146" s="40"/>
      <c r="Q146" s="40"/>
      <c r="R146" s="40"/>
      <c r="S146" s="40"/>
      <c r="T146" s="40"/>
      <c r="U146" s="40"/>
      <c r="V146" s="40"/>
      <c r="W146" s="40"/>
      <c r="X146" s="40"/>
      <c r="Y146" s="40"/>
      <c r="Z146" s="40"/>
    </row>
    <row r="147" spans="1:26">
      <c r="A147" s="40"/>
      <c r="B147" s="362"/>
      <c r="C147" s="40"/>
      <c r="D147" s="362"/>
      <c r="E147" s="362"/>
      <c r="F147" s="40"/>
      <c r="G147" s="40"/>
      <c r="H147" s="40"/>
      <c r="I147" s="40"/>
      <c r="J147" s="40"/>
      <c r="K147" s="40"/>
      <c r="L147" s="40"/>
      <c r="M147" s="40"/>
      <c r="N147" s="40"/>
      <c r="O147" s="40"/>
      <c r="P147" s="40"/>
      <c r="Q147" s="40"/>
      <c r="R147" s="40"/>
      <c r="S147" s="40"/>
      <c r="T147" s="40"/>
      <c r="U147" s="40"/>
      <c r="V147" s="40"/>
      <c r="W147" s="40"/>
      <c r="X147" s="40"/>
      <c r="Y147" s="40"/>
      <c r="Z147" s="40"/>
    </row>
    <row r="148" spans="1:26">
      <c r="A148" s="40"/>
      <c r="B148" s="362"/>
      <c r="C148" s="40"/>
      <c r="D148" s="362"/>
      <c r="E148" s="362"/>
      <c r="F148" s="40"/>
      <c r="G148" s="40"/>
      <c r="H148" s="40"/>
      <c r="I148" s="40"/>
      <c r="J148" s="40"/>
      <c r="K148" s="40"/>
      <c r="L148" s="40"/>
      <c r="M148" s="40"/>
      <c r="N148" s="40"/>
      <c r="O148" s="40"/>
      <c r="P148" s="40"/>
      <c r="Q148" s="40"/>
      <c r="R148" s="40"/>
      <c r="S148" s="40"/>
      <c r="T148" s="40"/>
      <c r="U148" s="40"/>
      <c r="V148" s="40"/>
      <c r="W148" s="40"/>
      <c r="X148" s="40"/>
      <c r="Y148" s="40"/>
      <c r="Z148" s="40"/>
    </row>
    <row r="149" spans="1:26">
      <c r="A149" s="40"/>
      <c r="B149" s="362"/>
      <c r="C149" s="40"/>
      <c r="D149" s="362"/>
      <c r="E149" s="362"/>
      <c r="F149" s="40"/>
      <c r="G149" s="40"/>
      <c r="H149" s="40"/>
      <c r="I149" s="40"/>
      <c r="J149" s="40"/>
      <c r="K149" s="40"/>
      <c r="L149" s="40"/>
      <c r="M149" s="40"/>
      <c r="N149" s="40"/>
      <c r="O149" s="40"/>
      <c r="P149" s="40"/>
      <c r="Q149" s="40"/>
      <c r="R149" s="40"/>
      <c r="S149" s="40"/>
      <c r="T149" s="40"/>
      <c r="U149" s="40"/>
      <c r="V149" s="40"/>
      <c r="W149" s="40"/>
      <c r="X149" s="40"/>
      <c r="Y149" s="40"/>
      <c r="Z149" s="40"/>
    </row>
    <row r="150" spans="1:26">
      <c r="A150" s="40"/>
      <c r="B150" s="362"/>
      <c r="C150" s="40"/>
      <c r="D150" s="362"/>
      <c r="E150" s="362"/>
      <c r="F150" s="40"/>
      <c r="G150" s="40"/>
      <c r="H150" s="40"/>
      <c r="I150" s="40"/>
      <c r="J150" s="40"/>
      <c r="K150" s="40"/>
      <c r="L150" s="40"/>
      <c r="M150" s="40"/>
      <c r="N150" s="40"/>
      <c r="O150" s="40"/>
      <c r="P150" s="40"/>
      <c r="Q150" s="40"/>
      <c r="R150" s="40"/>
      <c r="S150" s="40"/>
      <c r="T150" s="40"/>
      <c r="U150" s="40"/>
      <c r="V150" s="40"/>
      <c r="W150" s="40"/>
      <c r="X150" s="40"/>
      <c r="Y150" s="40"/>
      <c r="Z150" s="40"/>
    </row>
    <row r="151" spans="1:26">
      <c r="A151" s="40"/>
      <c r="B151" s="362"/>
      <c r="C151" s="40"/>
      <c r="D151" s="362"/>
      <c r="E151" s="362"/>
      <c r="F151" s="40"/>
      <c r="G151" s="40"/>
      <c r="H151" s="40"/>
      <c r="I151" s="40"/>
      <c r="J151" s="40"/>
      <c r="K151" s="40"/>
      <c r="L151" s="40"/>
      <c r="M151" s="40"/>
      <c r="N151" s="40"/>
      <c r="O151" s="40"/>
      <c r="P151" s="40"/>
      <c r="Q151" s="40"/>
      <c r="R151" s="40"/>
      <c r="S151" s="40"/>
      <c r="T151" s="40"/>
      <c r="U151" s="40"/>
      <c r="V151" s="40"/>
      <c r="W151" s="40"/>
      <c r="X151" s="40"/>
      <c r="Y151" s="40"/>
      <c r="Z151" s="40"/>
    </row>
    <row r="152" spans="1:26">
      <c r="A152" s="40"/>
      <c r="B152" s="362"/>
      <c r="C152" s="40"/>
      <c r="D152" s="362"/>
      <c r="E152" s="362"/>
      <c r="F152" s="40"/>
      <c r="G152" s="40"/>
      <c r="H152" s="40"/>
      <c r="I152" s="40"/>
      <c r="J152" s="40"/>
      <c r="K152" s="40"/>
      <c r="L152" s="40"/>
      <c r="M152" s="40"/>
      <c r="N152" s="40"/>
      <c r="O152" s="40"/>
      <c r="P152" s="40"/>
      <c r="Q152" s="40"/>
      <c r="R152" s="40"/>
      <c r="S152" s="40"/>
      <c r="T152" s="40"/>
      <c r="U152" s="40"/>
      <c r="V152" s="40"/>
      <c r="W152" s="40"/>
      <c r="X152" s="40"/>
      <c r="Y152" s="40"/>
      <c r="Z152" s="40"/>
    </row>
    <row r="153" spans="1:26">
      <c r="A153" s="40"/>
      <c r="B153" s="362"/>
      <c r="C153" s="40"/>
      <c r="D153" s="362"/>
      <c r="E153" s="362"/>
      <c r="F153" s="40"/>
      <c r="G153" s="40"/>
      <c r="H153" s="40"/>
      <c r="I153" s="40"/>
      <c r="J153" s="40"/>
      <c r="K153" s="40"/>
      <c r="L153" s="40"/>
      <c r="M153" s="40"/>
      <c r="N153" s="40"/>
      <c r="O153" s="40"/>
      <c r="P153" s="40"/>
      <c r="Q153" s="40"/>
      <c r="R153" s="40"/>
      <c r="S153" s="40"/>
      <c r="T153" s="40"/>
      <c r="U153" s="40"/>
      <c r="V153" s="40"/>
      <c r="W153" s="40"/>
      <c r="X153" s="40"/>
      <c r="Y153" s="40"/>
      <c r="Z153" s="40"/>
    </row>
    <row r="154" spans="1:26">
      <c r="A154" s="40"/>
      <c r="B154" s="362"/>
      <c r="C154" s="40"/>
      <c r="D154" s="362"/>
      <c r="E154" s="362"/>
      <c r="F154" s="40"/>
      <c r="G154" s="40"/>
      <c r="H154" s="40"/>
      <c r="I154" s="40"/>
      <c r="J154" s="40"/>
      <c r="K154" s="40"/>
      <c r="L154" s="40"/>
      <c r="M154" s="40"/>
      <c r="N154" s="40"/>
      <c r="O154" s="40"/>
      <c r="P154" s="40"/>
      <c r="Q154" s="40"/>
      <c r="R154" s="40"/>
      <c r="S154" s="40"/>
      <c r="T154" s="40"/>
      <c r="U154" s="40"/>
      <c r="V154" s="40"/>
      <c r="W154" s="40"/>
      <c r="X154" s="40"/>
      <c r="Y154" s="40"/>
      <c r="Z154" s="40"/>
    </row>
    <row r="155" spans="1:26">
      <c r="A155" s="40"/>
      <c r="B155" s="362"/>
      <c r="C155" s="40"/>
      <c r="D155" s="362"/>
      <c r="E155" s="362"/>
      <c r="F155" s="40"/>
      <c r="G155" s="40"/>
      <c r="H155" s="40"/>
      <c r="I155" s="40"/>
      <c r="J155" s="40"/>
      <c r="K155" s="40"/>
      <c r="L155" s="40"/>
      <c r="M155" s="40"/>
      <c r="N155" s="40"/>
      <c r="O155" s="40"/>
      <c r="P155" s="40"/>
      <c r="Q155" s="40"/>
      <c r="R155" s="40"/>
      <c r="S155" s="40"/>
      <c r="T155" s="40"/>
      <c r="U155" s="40"/>
      <c r="V155" s="40"/>
      <c r="W155" s="40"/>
      <c r="X155" s="40"/>
      <c r="Y155" s="40"/>
      <c r="Z155" s="40"/>
    </row>
    <row r="156" spans="1:26">
      <c r="A156" s="40"/>
      <c r="B156" s="362"/>
      <c r="C156" s="40"/>
      <c r="D156" s="362"/>
      <c r="E156" s="362"/>
      <c r="F156" s="40"/>
      <c r="G156" s="40"/>
      <c r="H156" s="40"/>
      <c r="I156" s="40"/>
      <c r="J156" s="40"/>
      <c r="K156" s="40"/>
      <c r="L156" s="40"/>
      <c r="M156" s="40"/>
      <c r="N156" s="40"/>
      <c r="O156" s="40"/>
      <c r="P156" s="40"/>
      <c r="Q156" s="40"/>
      <c r="R156" s="40"/>
      <c r="S156" s="40"/>
      <c r="T156" s="40"/>
      <c r="U156" s="40"/>
      <c r="V156" s="40"/>
      <c r="W156" s="40"/>
      <c r="X156" s="40"/>
      <c r="Y156" s="40"/>
      <c r="Z156" s="40"/>
    </row>
    <row r="157" spans="1:26">
      <c r="A157" s="40"/>
      <c r="B157" s="362"/>
      <c r="C157" s="40"/>
      <c r="D157" s="362"/>
      <c r="E157" s="362"/>
      <c r="F157" s="40"/>
      <c r="G157" s="40"/>
      <c r="H157" s="40"/>
      <c r="I157" s="40"/>
      <c r="J157" s="40"/>
      <c r="K157" s="40"/>
      <c r="L157" s="40"/>
      <c r="M157" s="40"/>
      <c r="N157" s="40"/>
      <c r="O157" s="40"/>
      <c r="P157" s="40"/>
      <c r="Q157" s="40"/>
      <c r="R157" s="40"/>
      <c r="S157" s="40"/>
      <c r="T157" s="40"/>
      <c r="U157" s="40"/>
      <c r="V157" s="40"/>
      <c r="W157" s="40"/>
      <c r="X157" s="40"/>
      <c r="Y157" s="40"/>
      <c r="Z157" s="40"/>
    </row>
    <row r="158" spans="1:26">
      <c r="A158" s="40"/>
      <c r="B158" s="362"/>
      <c r="C158" s="40"/>
      <c r="D158" s="362"/>
      <c r="E158" s="362"/>
      <c r="F158" s="40"/>
      <c r="G158" s="40"/>
      <c r="H158" s="40"/>
      <c r="I158" s="40"/>
      <c r="J158" s="40"/>
      <c r="K158" s="40"/>
      <c r="L158" s="40"/>
      <c r="M158" s="40"/>
      <c r="N158" s="40"/>
      <c r="O158" s="40"/>
      <c r="P158" s="40"/>
      <c r="Q158" s="40"/>
      <c r="R158" s="40"/>
      <c r="S158" s="40"/>
      <c r="T158" s="40"/>
      <c r="U158" s="40"/>
      <c r="V158" s="40"/>
      <c r="W158" s="40"/>
      <c r="X158" s="40"/>
      <c r="Y158" s="40"/>
      <c r="Z158" s="40"/>
    </row>
    <row r="159" spans="1:26">
      <c r="A159" s="40"/>
      <c r="B159" s="362"/>
      <c r="C159" s="40"/>
      <c r="D159" s="362"/>
      <c r="E159" s="362"/>
      <c r="F159" s="40"/>
      <c r="G159" s="40"/>
      <c r="H159" s="40"/>
      <c r="I159" s="40"/>
      <c r="J159" s="40"/>
      <c r="K159" s="40"/>
      <c r="L159" s="40"/>
      <c r="M159" s="40"/>
      <c r="N159" s="40"/>
      <c r="O159" s="40"/>
      <c r="P159" s="40"/>
      <c r="Q159" s="40"/>
      <c r="R159" s="40"/>
      <c r="S159" s="40"/>
      <c r="T159" s="40"/>
      <c r="U159" s="40"/>
      <c r="V159" s="40"/>
      <c r="W159" s="40"/>
      <c r="X159" s="40"/>
      <c r="Y159" s="40"/>
      <c r="Z159" s="40"/>
    </row>
    <row r="160" spans="1:26">
      <c r="A160" s="40"/>
      <c r="B160" s="362"/>
      <c r="C160" s="40"/>
      <c r="D160" s="362"/>
      <c r="E160" s="362"/>
      <c r="F160" s="40"/>
      <c r="G160" s="40"/>
      <c r="H160" s="40"/>
      <c r="I160" s="40"/>
      <c r="J160" s="40"/>
      <c r="K160" s="40"/>
      <c r="L160" s="40"/>
      <c r="M160" s="40"/>
      <c r="N160" s="40"/>
      <c r="O160" s="40"/>
      <c r="P160" s="40"/>
      <c r="Q160" s="40"/>
      <c r="R160" s="40"/>
      <c r="S160" s="40"/>
      <c r="T160" s="40"/>
      <c r="U160" s="40"/>
      <c r="V160" s="40"/>
      <c r="W160" s="40"/>
      <c r="X160" s="40"/>
      <c r="Y160" s="40"/>
      <c r="Z160" s="40"/>
    </row>
    <row r="161" spans="1:26">
      <c r="A161" s="40"/>
      <c r="B161" s="362"/>
      <c r="C161" s="40"/>
      <c r="D161" s="362"/>
      <c r="E161" s="362"/>
      <c r="F161" s="40"/>
      <c r="G161" s="40"/>
      <c r="H161" s="40"/>
      <c r="I161" s="40"/>
      <c r="J161" s="40"/>
      <c r="K161" s="40"/>
      <c r="L161" s="40"/>
      <c r="M161" s="40"/>
      <c r="N161" s="40"/>
      <c r="O161" s="40"/>
      <c r="P161" s="40"/>
      <c r="Q161" s="40"/>
      <c r="R161" s="40"/>
      <c r="S161" s="40"/>
      <c r="T161" s="40"/>
      <c r="U161" s="40"/>
      <c r="V161" s="40"/>
      <c r="W161" s="40"/>
      <c r="X161" s="40"/>
      <c r="Y161" s="40"/>
      <c r="Z161" s="40"/>
    </row>
    <row r="162" spans="1:26">
      <c r="A162" s="40"/>
      <c r="B162" s="362"/>
      <c r="C162" s="40"/>
      <c r="D162" s="362"/>
      <c r="E162" s="362"/>
      <c r="F162" s="40"/>
      <c r="G162" s="40"/>
      <c r="H162" s="40"/>
      <c r="I162" s="40"/>
      <c r="J162" s="40"/>
      <c r="K162" s="40"/>
      <c r="L162" s="40"/>
      <c r="M162" s="40"/>
      <c r="N162" s="40"/>
      <c r="O162" s="40"/>
      <c r="P162" s="40"/>
      <c r="Q162" s="40"/>
      <c r="R162" s="40"/>
      <c r="S162" s="40"/>
      <c r="T162" s="40"/>
      <c r="U162" s="40"/>
      <c r="V162" s="40"/>
      <c r="W162" s="40"/>
      <c r="X162" s="40"/>
      <c r="Y162" s="40"/>
      <c r="Z162" s="40"/>
    </row>
    <row r="163" spans="1:26">
      <c r="A163" s="40"/>
      <c r="B163" s="362"/>
      <c r="C163" s="40"/>
      <c r="D163" s="362"/>
      <c r="E163" s="362"/>
      <c r="F163" s="40"/>
      <c r="G163" s="40"/>
      <c r="H163" s="40"/>
      <c r="I163" s="40"/>
      <c r="J163" s="40"/>
      <c r="K163" s="40"/>
      <c r="L163" s="40"/>
      <c r="M163" s="40"/>
      <c r="N163" s="40"/>
      <c r="O163" s="40"/>
      <c r="P163" s="40"/>
      <c r="Q163" s="40"/>
      <c r="R163" s="40"/>
      <c r="S163" s="40"/>
      <c r="T163" s="40"/>
      <c r="U163" s="40"/>
      <c r="V163" s="40"/>
      <c r="W163" s="40"/>
      <c r="X163" s="40"/>
      <c r="Y163" s="40"/>
      <c r="Z163" s="40"/>
    </row>
    <row r="164" spans="1:26">
      <c r="A164" s="40"/>
      <c r="B164" s="362"/>
      <c r="C164" s="40"/>
      <c r="D164" s="362"/>
      <c r="E164" s="362"/>
      <c r="F164" s="40"/>
      <c r="G164" s="40"/>
      <c r="H164" s="40"/>
      <c r="I164" s="40"/>
      <c r="J164" s="40"/>
      <c r="K164" s="40"/>
      <c r="L164" s="40"/>
      <c r="M164" s="40"/>
      <c r="N164" s="40"/>
      <c r="O164" s="40"/>
      <c r="P164" s="40"/>
      <c r="Q164" s="40"/>
      <c r="R164" s="40"/>
      <c r="S164" s="40"/>
      <c r="T164" s="40"/>
      <c r="U164" s="40"/>
      <c r="V164" s="40"/>
      <c r="W164" s="40"/>
      <c r="X164" s="40"/>
      <c r="Y164" s="40"/>
      <c r="Z164" s="40"/>
    </row>
    <row r="165" spans="1:26">
      <c r="A165" s="40"/>
      <c r="B165" s="362"/>
      <c r="C165" s="40"/>
      <c r="D165" s="362"/>
      <c r="E165" s="362"/>
      <c r="F165" s="40"/>
      <c r="G165" s="40"/>
      <c r="H165" s="40"/>
      <c r="I165" s="40"/>
      <c r="J165" s="40"/>
      <c r="K165" s="40"/>
      <c r="L165" s="40"/>
      <c r="M165" s="40"/>
      <c r="N165" s="40"/>
      <c r="O165" s="40"/>
      <c r="P165" s="40"/>
      <c r="Q165" s="40"/>
      <c r="R165" s="40"/>
      <c r="S165" s="40"/>
      <c r="T165" s="40"/>
      <c r="U165" s="40"/>
      <c r="V165" s="40"/>
      <c r="W165" s="40"/>
      <c r="X165" s="40"/>
      <c r="Y165" s="40"/>
      <c r="Z165" s="40"/>
    </row>
    <row r="166" spans="1:26">
      <c r="A166" s="40"/>
      <c r="B166" s="362"/>
      <c r="C166" s="40"/>
      <c r="D166" s="362"/>
      <c r="E166" s="362"/>
      <c r="F166" s="40"/>
      <c r="G166" s="40"/>
      <c r="H166" s="40"/>
      <c r="I166" s="40"/>
      <c r="J166" s="40"/>
      <c r="K166" s="40"/>
      <c r="L166" s="40"/>
      <c r="M166" s="40"/>
      <c r="N166" s="40"/>
      <c r="O166" s="40"/>
      <c r="P166" s="40"/>
      <c r="Q166" s="40"/>
      <c r="R166" s="40"/>
      <c r="S166" s="40"/>
      <c r="T166" s="40"/>
      <c r="U166" s="40"/>
      <c r="V166" s="40"/>
      <c r="W166" s="40"/>
      <c r="X166" s="40"/>
      <c r="Y166" s="40"/>
      <c r="Z166" s="40"/>
    </row>
    <row r="167" spans="1:26">
      <c r="A167" s="40"/>
      <c r="B167" s="362"/>
      <c r="C167" s="40"/>
      <c r="D167" s="362"/>
      <c r="E167" s="362"/>
      <c r="F167" s="40"/>
      <c r="G167" s="40"/>
      <c r="H167" s="40"/>
      <c r="I167" s="40"/>
      <c r="J167" s="40"/>
      <c r="K167" s="40"/>
      <c r="L167" s="40"/>
      <c r="M167" s="40"/>
      <c r="N167" s="40"/>
      <c r="O167" s="40"/>
      <c r="P167" s="40"/>
      <c r="Q167" s="40"/>
      <c r="R167" s="40"/>
      <c r="S167" s="40"/>
      <c r="T167" s="40"/>
      <c r="U167" s="40"/>
      <c r="V167" s="40"/>
      <c r="W167" s="40"/>
      <c r="X167" s="40"/>
      <c r="Y167" s="40"/>
      <c r="Z167" s="40"/>
    </row>
    <row r="168" spans="1:26">
      <c r="A168" s="40"/>
      <c r="B168" s="362"/>
      <c r="C168" s="40"/>
      <c r="D168" s="362"/>
      <c r="E168" s="362"/>
      <c r="F168" s="40"/>
      <c r="G168" s="40"/>
      <c r="H168" s="40"/>
      <c r="I168" s="40"/>
      <c r="J168" s="40"/>
      <c r="K168" s="40"/>
      <c r="L168" s="40"/>
      <c r="M168" s="40"/>
      <c r="N168" s="40"/>
      <c r="O168" s="40"/>
      <c r="P168" s="40"/>
      <c r="Q168" s="40"/>
      <c r="R168" s="40"/>
      <c r="S168" s="40"/>
      <c r="T168" s="40"/>
      <c r="U168" s="40"/>
      <c r="V168" s="40"/>
      <c r="W168" s="40"/>
      <c r="X168" s="40"/>
      <c r="Y168" s="40"/>
      <c r="Z168" s="40"/>
    </row>
    <row r="169" spans="1:26">
      <c r="A169" s="40"/>
      <c r="B169" s="362"/>
      <c r="C169" s="40"/>
      <c r="D169" s="362"/>
      <c r="E169" s="362"/>
      <c r="F169" s="40"/>
      <c r="G169" s="40"/>
      <c r="H169" s="40"/>
      <c r="I169" s="40"/>
      <c r="J169" s="40"/>
      <c r="K169" s="40"/>
      <c r="L169" s="40"/>
      <c r="M169" s="40"/>
      <c r="N169" s="40"/>
      <c r="O169" s="40"/>
      <c r="P169" s="40"/>
      <c r="Q169" s="40"/>
      <c r="R169" s="40"/>
      <c r="S169" s="40"/>
      <c r="T169" s="40"/>
      <c r="U169" s="40"/>
      <c r="V169" s="40"/>
      <c r="W169" s="40"/>
      <c r="X169" s="40"/>
      <c r="Y169" s="40"/>
      <c r="Z169" s="40"/>
    </row>
    <row r="170" spans="1:26">
      <c r="A170" s="40"/>
      <c r="B170" s="362"/>
      <c r="C170" s="40"/>
      <c r="D170" s="362"/>
      <c r="E170" s="362"/>
      <c r="F170" s="40"/>
      <c r="G170" s="40"/>
      <c r="H170" s="40"/>
      <c r="I170" s="40"/>
      <c r="J170" s="40"/>
      <c r="K170" s="40"/>
      <c r="L170" s="40"/>
      <c r="M170" s="40"/>
      <c r="N170" s="40"/>
      <c r="O170" s="40"/>
      <c r="P170" s="40"/>
      <c r="Q170" s="40"/>
      <c r="R170" s="40"/>
      <c r="S170" s="40"/>
      <c r="T170" s="40"/>
      <c r="U170" s="40"/>
      <c r="V170" s="40"/>
      <c r="W170" s="40"/>
      <c r="X170" s="40"/>
      <c r="Y170" s="40"/>
      <c r="Z170" s="40"/>
    </row>
    <row r="171" spans="1:26">
      <c r="A171" s="40"/>
      <c r="B171" s="362"/>
      <c r="C171" s="40"/>
      <c r="D171" s="362"/>
      <c r="E171" s="362"/>
      <c r="F171" s="40"/>
      <c r="G171" s="40"/>
      <c r="H171" s="40"/>
      <c r="I171" s="40"/>
      <c r="J171" s="40"/>
      <c r="K171" s="40"/>
      <c r="L171" s="40"/>
      <c r="M171" s="40"/>
      <c r="N171" s="40"/>
      <c r="O171" s="40"/>
      <c r="P171" s="40"/>
      <c r="Q171" s="40"/>
      <c r="R171" s="40"/>
      <c r="S171" s="40"/>
      <c r="T171" s="40"/>
      <c r="U171" s="40"/>
      <c r="V171" s="40"/>
      <c r="W171" s="40"/>
      <c r="X171" s="40"/>
      <c r="Y171" s="40"/>
      <c r="Z171" s="40"/>
    </row>
    <row r="172" spans="1:26">
      <c r="A172" s="40"/>
      <c r="B172" s="362"/>
      <c r="C172" s="40"/>
      <c r="D172" s="362"/>
      <c r="E172" s="362"/>
      <c r="F172" s="40"/>
      <c r="G172" s="40"/>
      <c r="H172" s="40"/>
      <c r="I172" s="40"/>
      <c r="J172" s="40"/>
      <c r="K172" s="40"/>
      <c r="L172" s="40"/>
      <c r="M172" s="40"/>
      <c r="N172" s="40"/>
      <c r="O172" s="40"/>
      <c r="P172" s="40"/>
      <c r="Q172" s="40"/>
      <c r="R172" s="40"/>
      <c r="S172" s="40"/>
      <c r="T172" s="40"/>
      <c r="U172" s="40"/>
      <c r="V172" s="40"/>
      <c r="W172" s="40"/>
      <c r="X172" s="40"/>
      <c r="Y172" s="40"/>
      <c r="Z172" s="40"/>
    </row>
    <row r="173" spans="1:26">
      <c r="A173" s="40"/>
      <c r="B173" s="362"/>
      <c r="C173" s="40"/>
      <c r="D173" s="362"/>
      <c r="E173" s="362"/>
      <c r="F173" s="40"/>
      <c r="G173" s="40"/>
      <c r="H173" s="40"/>
      <c r="I173" s="40"/>
      <c r="J173" s="40"/>
      <c r="K173" s="40"/>
      <c r="L173" s="40"/>
      <c r="M173" s="40"/>
      <c r="N173" s="40"/>
      <c r="O173" s="40"/>
      <c r="P173" s="40"/>
      <c r="Q173" s="40"/>
      <c r="R173" s="40"/>
      <c r="S173" s="40"/>
      <c r="T173" s="40"/>
      <c r="U173" s="40"/>
      <c r="V173" s="40"/>
      <c r="W173" s="40"/>
      <c r="X173" s="40"/>
      <c r="Y173" s="40"/>
      <c r="Z173" s="40"/>
    </row>
    <row r="174" spans="1:26">
      <c r="A174" s="40"/>
      <c r="B174" s="362"/>
      <c r="C174" s="40"/>
      <c r="D174" s="362"/>
      <c r="E174" s="362"/>
      <c r="F174" s="40"/>
      <c r="G174" s="40"/>
      <c r="H174" s="40"/>
      <c r="I174" s="40"/>
      <c r="J174" s="40"/>
      <c r="K174" s="40"/>
      <c r="L174" s="40"/>
      <c r="M174" s="40"/>
      <c r="N174" s="40"/>
      <c r="O174" s="40"/>
      <c r="P174" s="40"/>
      <c r="Q174" s="40"/>
      <c r="R174" s="40"/>
      <c r="S174" s="40"/>
      <c r="T174" s="40"/>
      <c r="U174" s="40"/>
      <c r="V174" s="40"/>
      <c r="W174" s="40"/>
      <c r="X174" s="40"/>
      <c r="Y174" s="40"/>
      <c r="Z174" s="40"/>
    </row>
    <row r="175" spans="1:26">
      <c r="A175" s="40"/>
      <c r="B175" s="362"/>
      <c r="C175" s="40"/>
      <c r="D175" s="362"/>
      <c r="E175" s="362"/>
      <c r="F175" s="40"/>
      <c r="G175" s="40"/>
      <c r="H175" s="40"/>
      <c r="I175" s="40"/>
      <c r="J175" s="40"/>
      <c r="K175" s="40"/>
      <c r="L175" s="40"/>
      <c r="M175" s="40"/>
      <c r="N175" s="40"/>
      <c r="O175" s="40"/>
      <c r="P175" s="40"/>
      <c r="Q175" s="40"/>
      <c r="R175" s="40"/>
      <c r="S175" s="40"/>
      <c r="T175" s="40"/>
      <c r="U175" s="40"/>
      <c r="V175" s="40"/>
      <c r="W175" s="40"/>
      <c r="X175" s="40"/>
      <c r="Y175" s="40"/>
      <c r="Z175" s="40"/>
    </row>
    <row r="176" spans="1:26">
      <c r="A176" s="40"/>
      <c r="B176" s="362"/>
      <c r="C176" s="40"/>
      <c r="D176" s="362"/>
      <c r="E176" s="362"/>
      <c r="F176" s="40"/>
      <c r="G176" s="40"/>
      <c r="H176" s="40"/>
      <c r="I176" s="40"/>
      <c r="J176" s="40"/>
      <c r="K176" s="40"/>
      <c r="L176" s="40"/>
      <c r="M176" s="40"/>
      <c r="N176" s="40"/>
      <c r="O176" s="40"/>
      <c r="P176" s="40"/>
      <c r="Q176" s="40"/>
      <c r="R176" s="40"/>
      <c r="S176" s="40"/>
      <c r="T176" s="40"/>
      <c r="U176" s="40"/>
      <c r="V176" s="40"/>
      <c r="W176" s="40"/>
      <c r="X176" s="40"/>
      <c r="Y176" s="40"/>
      <c r="Z176" s="40"/>
    </row>
    <row r="177" spans="1:26">
      <c r="A177" s="40"/>
      <c r="B177" s="362"/>
      <c r="C177" s="40"/>
      <c r="D177" s="362"/>
      <c r="E177" s="362"/>
      <c r="F177" s="40"/>
      <c r="G177" s="40"/>
      <c r="H177" s="40"/>
      <c r="I177" s="40"/>
      <c r="J177" s="40"/>
      <c r="K177" s="40"/>
      <c r="L177" s="40"/>
      <c r="M177" s="40"/>
      <c r="N177" s="40"/>
      <c r="O177" s="40"/>
      <c r="P177" s="40"/>
      <c r="Q177" s="40"/>
      <c r="R177" s="40"/>
      <c r="S177" s="40"/>
      <c r="T177" s="40"/>
      <c r="U177" s="40"/>
      <c r="V177" s="40"/>
      <c r="W177" s="40"/>
      <c r="X177" s="40"/>
      <c r="Y177" s="40"/>
      <c r="Z177" s="40"/>
    </row>
    <row r="178" spans="1:26">
      <c r="A178" s="40"/>
      <c r="B178" s="362"/>
      <c r="C178" s="40"/>
      <c r="D178" s="362"/>
      <c r="E178" s="362"/>
      <c r="F178" s="40"/>
      <c r="G178" s="40"/>
      <c r="H178" s="40"/>
      <c r="I178" s="40"/>
      <c r="J178" s="40"/>
      <c r="K178" s="40"/>
      <c r="L178" s="40"/>
      <c r="M178" s="40"/>
      <c r="N178" s="40"/>
      <c r="O178" s="40"/>
      <c r="P178" s="40"/>
      <c r="Q178" s="40"/>
      <c r="R178" s="40"/>
      <c r="S178" s="40"/>
      <c r="T178" s="40"/>
      <c r="U178" s="40"/>
      <c r="V178" s="40"/>
      <c r="W178" s="40"/>
      <c r="X178" s="40"/>
      <c r="Y178" s="40"/>
      <c r="Z178" s="40"/>
    </row>
    <row r="179" spans="1:26">
      <c r="A179" s="40"/>
      <c r="B179" s="362"/>
      <c r="C179" s="40"/>
      <c r="D179" s="362"/>
      <c r="E179" s="362"/>
      <c r="F179" s="40"/>
      <c r="G179" s="40"/>
      <c r="H179" s="40"/>
      <c r="I179" s="40"/>
      <c r="J179" s="40"/>
      <c r="K179" s="40"/>
      <c r="L179" s="40"/>
      <c r="M179" s="40"/>
      <c r="N179" s="40"/>
      <c r="O179" s="40"/>
      <c r="P179" s="40"/>
      <c r="Q179" s="40"/>
      <c r="R179" s="40"/>
      <c r="S179" s="40"/>
      <c r="T179" s="40"/>
      <c r="U179" s="40"/>
      <c r="V179" s="40"/>
      <c r="W179" s="40"/>
      <c r="X179" s="40"/>
      <c r="Y179" s="40"/>
      <c r="Z179" s="40"/>
    </row>
    <row r="180" spans="1:26">
      <c r="A180" s="40"/>
      <c r="B180" s="362"/>
      <c r="C180" s="40"/>
      <c r="D180" s="362"/>
      <c r="E180" s="362"/>
      <c r="F180" s="40"/>
      <c r="G180" s="40"/>
      <c r="H180" s="40"/>
      <c r="I180" s="40"/>
      <c r="J180" s="40"/>
      <c r="K180" s="40"/>
      <c r="L180" s="40"/>
      <c r="M180" s="40"/>
      <c r="N180" s="40"/>
      <c r="O180" s="40"/>
      <c r="P180" s="40"/>
      <c r="Q180" s="40"/>
      <c r="R180" s="40"/>
      <c r="S180" s="40"/>
      <c r="T180" s="40"/>
      <c r="U180" s="40"/>
      <c r="V180" s="40"/>
      <c r="W180" s="40"/>
      <c r="X180" s="40"/>
      <c r="Y180" s="40"/>
      <c r="Z180" s="40"/>
    </row>
    <row r="181" spans="1:26">
      <c r="A181" s="40"/>
      <c r="B181" s="362"/>
      <c r="C181" s="40"/>
      <c r="D181" s="362"/>
      <c r="E181" s="362"/>
      <c r="F181" s="40"/>
      <c r="G181" s="40"/>
      <c r="H181" s="40"/>
      <c r="I181" s="40"/>
      <c r="J181" s="40"/>
      <c r="K181" s="40"/>
      <c r="L181" s="40"/>
      <c r="M181" s="40"/>
      <c r="N181" s="40"/>
      <c r="O181" s="40"/>
      <c r="P181" s="40"/>
      <c r="Q181" s="40"/>
      <c r="R181" s="40"/>
      <c r="S181" s="40"/>
      <c r="T181" s="40"/>
      <c r="U181" s="40"/>
      <c r="V181" s="40"/>
      <c r="W181" s="40"/>
      <c r="X181" s="40"/>
      <c r="Y181" s="40"/>
      <c r="Z181" s="40"/>
    </row>
    <row r="182" spans="1:26">
      <c r="A182" s="40"/>
      <c r="B182" s="362"/>
      <c r="C182" s="40"/>
      <c r="D182" s="362"/>
      <c r="E182" s="362"/>
      <c r="F182" s="40"/>
      <c r="G182" s="40"/>
      <c r="H182" s="40"/>
      <c r="I182" s="40"/>
      <c r="J182" s="40"/>
      <c r="K182" s="40"/>
      <c r="L182" s="40"/>
      <c r="M182" s="40"/>
      <c r="N182" s="40"/>
      <c r="O182" s="40"/>
      <c r="P182" s="40"/>
      <c r="Q182" s="40"/>
      <c r="R182" s="40"/>
      <c r="S182" s="40"/>
      <c r="T182" s="40"/>
      <c r="U182" s="40"/>
      <c r="V182" s="40"/>
      <c r="W182" s="40"/>
      <c r="X182" s="40"/>
      <c r="Y182" s="40"/>
      <c r="Z182" s="40"/>
    </row>
    <row r="183" spans="1:26">
      <c r="A183" s="40"/>
      <c r="B183" s="362"/>
      <c r="C183" s="40"/>
      <c r="D183" s="362"/>
      <c r="E183" s="362"/>
      <c r="F183" s="40"/>
      <c r="G183" s="40"/>
      <c r="H183" s="40"/>
      <c r="I183" s="40"/>
      <c r="J183" s="40"/>
      <c r="K183" s="40"/>
      <c r="L183" s="40"/>
      <c r="M183" s="40"/>
      <c r="N183" s="40"/>
      <c r="O183" s="40"/>
      <c r="P183" s="40"/>
      <c r="Q183" s="40"/>
      <c r="R183" s="40"/>
      <c r="S183" s="40"/>
      <c r="T183" s="40"/>
      <c r="U183" s="40"/>
      <c r="V183" s="40"/>
      <c r="W183" s="40"/>
      <c r="X183" s="40"/>
      <c r="Y183" s="40"/>
      <c r="Z183" s="40"/>
    </row>
    <row r="184" spans="1:26">
      <c r="A184" s="40"/>
      <c r="B184" s="362"/>
      <c r="C184" s="40"/>
      <c r="D184" s="362"/>
      <c r="E184" s="362"/>
      <c r="F184" s="40"/>
      <c r="G184" s="40"/>
      <c r="H184" s="40"/>
      <c r="I184" s="40"/>
      <c r="J184" s="40"/>
      <c r="K184" s="40"/>
      <c r="L184" s="40"/>
      <c r="M184" s="40"/>
      <c r="N184" s="40"/>
      <c r="O184" s="40"/>
      <c r="P184" s="40"/>
      <c r="Q184" s="40"/>
      <c r="R184" s="40"/>
      <c r="S184" s="40"/>
      <c r="T184" s="40"/>
      <c r="U184" s="40"/>
      <c r="V184" s="40"/>
      <c r="W184" s="40"/>
      <c r="X184" s="40"/>
      <c r="Y184" s="40"/>
      <c r="Z184" s="40"/>
    </row>
    <row r="185" spans="1:26">
      <c r="A185" s="40"/>
      <c r="B185" s="362"/>
      <c r="C185" s="40"/>
      <c r="D185" s="362"/>
      <c r="E185" s="362"/>
      <c r="F185" s="40"/>
      <c r="G185" s="40"/>
      <c r="H185" s="40"/>
      <c r="I185" s="40"/>
      <c r="J185" s="40"/>
      <c r="K185" s="40"/>
      <c r="L185" s="40"/>
      <c r="M185" s="40"/>
      <c r="N185" s="40"/>
      <c r="O185" s="40"/>
      <c r="P185" s="40"/>
      <c r="Q185" s="40"/>
      <c r="R185" s="40"/>
      <c r="S185" s="40"/>
      <c r="T185" s="40"/>
      <c r="U185" s="40"/>
      <c r="V185" s="40"/>
      <c r="W185" s="40"/>
      <c r="X185" s="40"/>
      <c r="Y185" s="40"/>
      <c r="Z185" s="40"/>
    </row>
    <row r="186" spans="1:26">
      <c r="A186" s="40"/>
      <c r="B186" s="362"/>
      <c r="C186" s="40"/>
      <c r="D186" s="362"/>
      <c r="E186" s="362"/>
      <c r="F186" s="40"/>
      <c r="G186" s="40"/>
      <c r="H186" s="40"/>
      <c r="I186" s="40"/>
      <c r="J186" s="40"/>
      <c r="K186" s="40"/>
      <c r="L186" s="40"/>
      <c r="M186" s="40"/>
      <c r="N186" s="40"/>
      <c r="O186" s="40"/>
      <c r="P186" s="40"/>
      <c r="Q186" s="40"/>
      <c r="R186" s="40"/>
      <c r="S186" s="40"/>
      <c r="T186" s="40"/>
      <c r="U186" s="40"/>
      <c r="V186" s="40"/>
      <c r="W186" s="40"/>
      <c r="X186" s="40"/>
      <c r="Y186" s="40"/>
      <c r="Z186" s="40"/>
    </row>
    <row r="187" spans="1:26">
      <c r="A187" s="40"/>
      <c r="B187" s="362"/>
      <c r="C187" s="40"/>
      <c r="D187" s="362"/>
      <c r="E187" s="362"/>
      <c r="F187" s="40"/>
      <c r="G187" s="40"/>
      <c r="H187" s="40"/>
      <c r="I187" s="40"/>
      <c r="J187" s="40"/>
      <c r="K187" s="40"/>
      <c r="L187" s="40"/>
      <c r="M187" s="40"/>
      <c r="N187" s="40"/>
      <c r="O187" s="40"/>
      <c r="P187" s="40"/>
      <c r="Q187" s="40"/>
      <c r="R187" s="40"/>
      <c r="S187" s="40"/>
      <c r="T187" s="40"/>
      <c r="U187" s="40"/>
      <c r="V187" s="40"/>
      <c r="W187" s="40"/>
      <c r="X187" s="40"/>
      <c r="Y187" s="40"/>
      <c r="Z187" s="40"/>
    </row>
    <row r="188" spans="1:26">
      <c r="A188" s="40"/>
      <c r="B188" s="362"/>
      <c r="C188" s="40"/>
      <c r="D188" s="362"/>
      <c r="E188" s="362"/>
      <c r="F188" s="40"/>
      <c r="G188" s="40"/>
      <c r="H188" s="40"/>
      <c r="I188" s="40"/>
      <c r="J188" s="40"/>
      <c r="K188" s="40"/>
      <c r="L188" s="40"/>
      <c r="M188" s="40"/>
      <c r="N188" s="40"/>
      <c r="O188" s="40"/>
      <c r="P188" s="40"/>
      <c r="Q188" s="40"/>
      <c r="R188" s="40"/>
      <c r="S188" s="40"/>
      <c r="T188" s="40"/>
      <c r="U188" s="40"/>
      <c r="V188" s="40"/>
      <c r="W188" s="40"/>
      <c r="X188" s="40"/>
      <c r="Y188" s="40"/>
      <c r="Z188" s="40"/>
    </row>
    <row r="189" spans="1:26">
      <c r="A189" s="40"/>
      <c r="B189" s="362"/>
      <c r="C189" s="40"/>
      <c r="D189" s="362"/>
      <c r="E189" s="362"/>
      <c r="F189" s="40"/>
      <c r="G189" s="40"/>
      <c r="H189" s="40"/>
      <c r="I189" s="40"/>
      <c r="J189" s="40"/>
      <c r="K189" s="40"/>
      <c r="L189" s="40"/>
      <c r="M189" s="40"/>
      <c r="N189" s="40"/>
      <c r="O189" s="40"/>
      <c r="P189" s="40"/>
      <c r="Q189" s="40"/>
      <c r="R189" s="40"/>
      <c r="S189" s="40"/>
      <c r="T189" s="40"/>
      <c r="U189" s="40"/>
      <c r="V189" s="40"/>
      <c r="W189" s="40"/>
      <c r="X189" s="40"/>
      <c r="Y189" s="40"/>
      <c r="Z189" s="40"/>
    </row>
    <row r="190" spans="1:26">
      <c r="A190" s="40"/>
      <c r="B190" s="362"/>
      <c r="C190" s="40"/>
      <c r="D190" s="362"/>
      <c r="E190" s="362"/>
      <c r="F190" s="40"/>
      <c r="G190" s="40"/>
      <c r="H190" s="40"/>
      <c r="I190" s="40"/>
      <c r="J190" s="40"/>
      <c r="K190" s="40"/>
      <c r="L190" s="40"/>
      <c r="M190" s="40"/>
      <c r="N190" s="40"/>
      <c r="O190" s="40"/>
      <c r="P190" s="40"/>
      <c r="Q190" s="40"/>
      <c r="R190" s="40"/>
      <c r="S190" s="40"/>
      <c r="T190" s="40"/>
      <c r="U190" s="40"/>
      <c r="V190" s="40"/>
      <c r="W190" s="40"/>
      <c r="X190" s="40"/>
      <c r="Y190" s="40"/>
      <c r="Z190" s="40"/>
    </row>
    <row r="191" spans="1:26">
      <c r="A191" s="40"/>
      <c r="B191" s="362"/>
      <c r="C191" s="40"/>
      <c r="D191" s="362"/>
      <c r="E191" s="362"/>
      <c r="F191" s="40"/>
      <c r="G191" s="40"/>
      <c r="H191" s="40"/>
      <c r="I191" s="40"/>
      <c r="J191" s="40"/>
      <c r="K191" s="40"/>
      <c r="L191" s="40"/>
      <c r="M191" s="40"/>
      <c r="N191" s="40"/>
      <c r="O191" s="40"/>
      <c r="P191" s="40"/>
      <c r="Q191" s="40"/>
      <c r="R191" s="40"/>
      <c r="S191" s="40"/>
      <c r="T191" s="40"/>
      <c r="U191" s="40"/>
      <c r="V191" s="40"/>
      <c r="W191" s="40"/>
      <c r="X191" s="40"/>
      <c r="Y191" s="40"/>
      <c r="Z191" s="40"/>
    </row>
    <row r="192" spans="1:26">
      <c r="A192" s="40"/>
      <c r="B192" s="362"/>
      <c r="C192" s="40"/>
      <c r="D192" s="362"/>
      <c r="E192" s="362"/>
      <c r="F192" s="40"/>
      <c r="G192" s="40"/>
      <c r="H192" s="40"/>
      <c r="I192" s="40"/>
      <c r="J192" s="40"/>
      <c r="K192" s="40"/>
      <c r="L192" s="40"/>
      <c r="M192" s="40"/>
      <c r="N192" s="40"/>
      <c r="O192" s="40"/>
      <c r="P192" s="40"/>
      <c r="Q192" s="40"/>
      <c r="R192" s="40"/>
      <c r="S192" s="40"/>
      <c r="T192" s="40"/>
      <c r="U192" s="40"/>
      <c r="V192" s="40"/>
      <c r="W192" s="40"/>
      <c r="X192" s="40"/>
      <c r="Y192" s="40"/>
      <c r="Z192" s="40"/>
    </row>
    <row r="193" spans="1:26">
      <c r="A193" s="40"/>
      <c r="B193" s="362"/>
      <c r="C193" s="40"/>
      <c r="D193" s="362"/>
      <c r="E193" s="362"/>
      <c r="F193" s="40"/>
      <c r="G193" s="40"/>
      <c r="H193" s="40"/>
      <c r="I193" s="40"/>
      <c r="J193" s="40"/>
      <c r="K193" s="40"/>
      <c r="L193" s="40"/>
      <c r="M193" s="40"/>
      <c r="N193" s="40"/>
      <c r="O193" s="40"/>
      <c r="P193" s="40"/>
      <c r="Q193" s="40"/>
      <c r="R193" s="40"/>
      <c r="S193" s="40"/>
      <c r="T193" s="40"/>
      <c r="U193" s="40"/>
      <c r="V193" s="40"/>
      <c r="W193" s="40"/>
      <c r="X193" s="40"/>
      <c r="Y193" s="40"/>
      <c r="Z193" s="40"/>
    </row>
    <row r="194" spans="1:26">
      <c r="A194" s="40"/>
      <c r="B194" s="362"/>
      <c r="C194" s="40"/>
      <c r="D194" s="362"/>
      <c r="E194" s="362"/>
      <c r="F194" s="40"/>
      <c r="G194" s="40"/>
      <c r="H194" s="40"/>
      <c r="I194" s="40"/>
      <c r="J194" s="40"/>
      <c r="K194" s="40"/>
      <c r="L194" s="40"/>
      <c r="M194" s="40"/>
      <c r="N194" s="40"/>
      <c r="O194" s="40"/>
      <c r="P194" s="40"/>
      <c r="Q194" s="40"/>
      <c r="R194" s="40"/>
      <c r="S194" s="40"/>
      <c r="T194" s="40"/>
      <c r="U194" s="40"/>
      <c r="V194" s="40"/>
      <c r="W194" s="40"/>
      <c r="X194" s="40"/>
      <c r="Y194" s="40"/>
      <c r="Z194" s="40"/>
    </row>
    <row r="195" spans="1:26">
      <c r="A195" s="40"/>
      <c r="B195" s="362"/>
      <c r="C195" s="40"/>
      <c r="D195" s="362"/>
      <c r="E195" s="362"/>
      <c r="F195" s="40"/>
      <c r="G195" s="40"/>
      <c r="H195" s="40"/>
      <c r="I195" s="40"/>
      <c r="J195" s="40"/>
      <c r="K195" s="40"/>
      <c r="L195" s="40"/>
      <c r="M195" s="40"/>
      <c r="N195" s="40"/>
      <c r="O195" s="40"/>
      <c r="P195" s="40"/>
      <c r="Q195" s="40"/>
      <c r="R195" s="40"/>
      <c r="S195" s="40"/>
      <c r="T195" s="40"/>
      <c r="U195" s="40"/>
      <c r="V195" s="40"/>
      <c r="W195" s="40"/>
      <c r="X195" s="40"/>
      <c r="Y195" s="40"/>
      <c r="Z195" s="40"/>
    </row>
    <row r="196" spans="1:26">
      <c r="A196" s="40"/>
      <c r="B196" s="362"/>
      <c r="C196" s="40"/>
      <c r="D196" s="362"/>
      <c r="E196" s="362"/>
      <c r="F196" s="40"/>
      <c r="G196" s="40"/>
      <c r="H196" s="40"/>
      <c r="I196" s="40"/>
      <c r="J196" s="40"/>
      <c r="K196" s="40"/>
      <c r="L196" s="40"/>
      <c r="M196" s="40"/>
      <c r="N196" s="40"/>
      <c r="O196" s="40"/>
      <c r="P196" s="40"/>
      <c r="Q196" s="40"/>
      <c r="R196" s="40"/>
      <c r="S196" s="40"/>
      <c r="T196" s="40"/>
      <c r="U196" s="40"/>
      <c r="V196" s="40"/>
      <c r="W196" s="40"/>
      <c r="X196" s="40"/>
      <c r="Y196" s="40"/>
      <c r="Z196" s="40"/>
    </row>
  </sheetData>
  <mergeCells count="40">
    <mergeCell ref="A1:E1"/>
    <mergeCell ref="A2:E2"/>
    <mergeCell ref="A4:E4"/>
    <mergeCell ref="A5:E5"/>
    <mergeCell ref="D7:E7"/>
    <mergeCell ref="A8:A96"/>
    <mergeCell ref="B8:B9"/>
    <mergeCell ref="B10:B18"/>
    <mergeCell ref="B19:B20"/>
    <mergeCell ref="B21:B25"/>
    <mergeCell ref="B26:B28"/>
    <mergeCell ref="B29:B38"/>
    <mergeCell ref="B39:B41"/>
    <mergeCell ref="B42:B43"/>
    <mergeCell ref="B44:B50"/>
    <mergeCell ref="B51:B52"/>
    <mergeCell ref="B53:B55"/>
    <mergeCell ref="B56:B57"/>
    <mergeCell ref="B58:B63"/>
    <mergeCell ref="B64:B71"/>
    <mergeCell ref="B72:B73"/>
    <mergeCell ref="B74:B75"/>
    <mergeCell ref="B76:B77"/>
    <mergeCell ref="B78:B79"/>
    <mergeCell ref="B80:B87"/>
    <mergeCell ref="B88:B91"/>
    <mergeCell ref="B92:B94"/>
    <mergeCell ref="B95:B96"/>
    <mergeCell ref="E10:E18"/>
    <mergeCell ref="E19:E20"/>
    <mergeCell ref="E21:E24"/>
    <mergeCell ref="E26:E28"/>
    <mergeCell ref="E29:E38"/>
    <mergeCell ref="E39:E41"/>
    <mergeCell ref="E42:E43"/>
    <mergeCell ref="E44:E50"/>
    <mergeCell ref="E51:E52"/>
    <mergeCell ref="E53:E55"/>
    <mergeCell ref="E56:E57"/>
    <mergeCell ref="E88:E89"/>
  </mergeCells>
  <pageMargins left="0.511805555555556" right="0.511805555555556" top="0.869444444444444" bottom="0.786805555555556" header="0" footer="0"/>
  <pageSetup paperSize="9" scale="84" orientation="portrait" horizontalDpi="600"/>
  <headerFooter>
    <oddHeader>&amp;CNegrito itálico"Processo 23069.182202/2024-57
PE 90036/2025</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06"/>
  <sheetViews>
    <sheetView view="pageLayout" zoomScaleNormal="100" workbookViewId="0">
      <selection activeCell="A1" sqref="A1:E1"/>
    </sheetView>
  </sheetViews>
  <sheetFormatPr defaultColWidth="14.4285714285714" defaultRowHeight="15" customHeight="1" outlineLevelCol="5"/>
  <cols>
    <col min="1" max="1" width="5.14285714285714" customWidth="1"/>
    <col min="2" max="2" width="46.8571428571429" customWidth="1"/>
    <col min="3" max="3" width="8.57142857142857" customWidth="1"/>
    <col min="4" max="4" width="11.8571428571429" customWidth="1"/>
    <col min="5" max="5" width="12.1428571428571" customWidth="1"/>
    <col min="6" max="6" width="10.7142857142857" customWidth="1"/>
    <col min="7" max="22" width="8.71428571428571" customWidth="1"/>
  </cols>
  <sheetData>
    <row r="1" spans="1:5">
      <c r="A1" s="348" t="s">
        <v>0</v>
      </c>
      <c r="B1" s="348"/>
      <c r="C1" s="348"/>
      <c r="D1" s="348"/>
      <c r="E1" s="348"/>
    </row>
    <row r="2" spans="1:5">
      <c r="A2" s="349" t="s">
        <v>1</v>
      </c>
      <c r="B2" s="349"/>
      <c r="C2" s="349"/>
      <c r="D2" s="349"/>
      <c r="E2" s="349"/>
    </row>
    <row r="3" spans="1:5">
      <c r="A3" s="142"/>
      <c r="B3" s="38"/>
      <c r="C3" s="38"/>
      <c r="D3" s="38"/>
      <c r="E3" s="350"/>
    </row>
    <row r="4" spans="1:5">
      <c r="A4" s="351" t="s">
        <v>154</v>
      </c>
      <c r="B4" s="351"/>
      <c r="C4" s="351"/>
      <c r="D4" s="351"/>
      <c r="E4" s="351"/>
    </row>
    <row r="5" ht="61.5" customHeight="1" spans="1:5">
      <c r="A5" s="5" t="s">
        <v>2</v>
      </c>
      <c r="B5" s="5"/>
      <c r="C5" s="5"/>
      <c r="D5" s="5"/>
      <c r="E5" s="5"/>
    </row>
    <row r="6" spans="1:5">
      <c r="A6" s="5"/>
      <c r="E6" s="350"/>
    </row>
    <row r="7" ht="30" spans="1:6">
      <c r="A7" s="352" t="s">
        <v>6</v>
      </c>
      <c r="B7" s="352" t="s">
        <v>155</v>
      </c>
      <c r="C7" s="352" t="s">
        <v>156</v>
      </c>
      <c r="D7" s="14" t="s">
        <v>157</v>
      </c>
      <c r="E7" s="353" t="s">
        <v>158</v>
      </c>
      <c r="F7" s="353" t="s">
        <v>159</v>
      </c>
    </row>
    <row r="8" ht="15.75" spans="1:6">
      <c r="A8" s="163">
        <v>1</v>
      </c>
      <c r="B8" s="17" t="s">
        <v>160</v>
      </c>
      <c r="C8" s="17" t="s">
        <v>161</v>
      </c>
      <c r="D8" s="17">
        <v>10</v>
      </c>
      <c r="E8" s="354">
        <v>2465.73</v>
      </c>
      <c r="F8" s="78"/>
    </row>
    <row r="9" ht="15.75" spans="1:6">
      <c r="A9" s="163">
        <v>2</v>
      </c>
      <c r="B9" s="17" t="s">
        <v>162</v>
      </c>
      <c r="C9" s="17" t="s">
        <v>161</v>
      </c>
      <c r="D9" s="17">
        <v>1</v>
      </c>
      <c r="E9" s="354">
        <v>2465.73</v>
      </c>
      <c r="F9" s="78"/>
    </row>
    <row r="10" ht="15.75" spans="1:6">
      <c r="A10" s="163">
        <v>3</v>
      </c>
      <c r="B10" s="17" t="s">
        <v>163</v>
      </c>
      <c r="C10" s="17" t="s">
        <v>164</v>
      </c>
      <c r="D10" s="17">
        <v>17</v>
      </c>
      <c r="E10" s="354">
        <v>1837.88</v>
      </c>
      <c r="F10" s="78"/>
    </row>
    <row r="11" ht="15.75" spans="1:6">
      <c r="A11" s="163">
        <v>4</v>
      </c>
      <c r="B11" s="17" t="s">
        <v>165</v>
      </c>
      <c r="C11" s="17" t="s">
        <v>164</v>
      </c>
      <c r="D11" s="17">
        <v>1</v>
      </c>
      <c r="E11" s="354">
        <v>1837.88</v>
      </c>
      <c r="F11" s="78"/>
    </row>
    <row r="12" ht="15.75" spans="1:6">
      <c r="A12" s="163">
        <v>5</v>
      </c>
      <c r="B12" s="17" t="s">
        <v>166</v>
      </c>
      <c r="C12" s="21" t="s">
        <v>167</v>
      </c>
      <c r="D12" s="17">
        <v>2</v>
      </c>
      <c r="E12" s="354">
        <v>1730.75</v>
      </c>
      <c r="F12" s="78"/>
    </row>
    <row r="13" ht="15.75" spans="1:6">
      <c r="A13" s="163">
        <v>6</v>
      </c>
      <c r="B13" s="17" t="s">
        <v>168</v>
      </c>
      <c r="C13" s="21" t="s">
        <v>167</v>
      </c>
      <c r="D13" s="17">
        <v>1</v>
      </c>
      <c r="E13" s="354">
        <v>1730.75</v>
      </c>
      <c r="F13" s="78"/>
    </row>
    <row r="14" ht="15.75" spans="1:6">
      <c r="A14" s="163">
        <v>7</v>
      </c>
      <c r="B14" s="21" t="s">
        <v>169</v>
      </c>
      <c r="C14" s="21" t="s">
        <v>170</v>
      </c>
      <c r="D14" s="21">
        <v>16</v>
      </c>
      <c r="E14" s="354">
        <v>2338.69</v>
      </c>
      <c r="F14" s="78"/>
    </row>
    <row r="15" ht="15.75" spans="1:6">
      <c r="A15" s="163">
        <v>8</v>
      </c>
      <c r="B15" s="17" t="s">
        <v>171</v>
      </c>
      <c r="C15" s="21" t="s">
        <v>172</v>
      </c>
      <c r="D15" s="17">
        <v>1</v>
      </c>
      <c r="E15" s="354">
        <v>1730.75</v>
      </c>
      <c r="F15" s="78"/>
    </row>
    <row r="16" ht="15.75" spans="1:6">
      <c r="A16" s="163">
        <v>9</v>
      </c>
      <c r="B16" s="22" t="s">
        <v>173</v>
      </c>
      <c r="C16" s="21" t="s">
        <v>174</v>
      </c>
      <c r="D16" s="23">
        <v>1</v>
      </c>
      <c r="E16" s="354">
        <v>1730.75</v>
      </c>
      <c r="F16" s="78"/>
    </row>
    <row r="17" ht="15.75" spans="1:6">
      <c r="A17" s="163">
        <v>10</v>
      </c>
      <c r="B17" s="17" t="s">
        <v>175</v>
      </c>
      <c r="C17" s="21" t="s">
        <v>176</v>
      </c>
      <c r="D17" s="17">
        <v>18</v>
      </c>
      <c r="E17" s="354">
        <v>1917.71</v>
      </c>
      <c r="F17" s="78"/>
    </row>
    <row r="18" ht="15.75" spans="1:6">
      <c r="A18" s="163">
        <v>11</v>
      </c>
      <c r="B18" s="17" t="s">
        <v>177</v>
      </c>
      <c r="C18" s="21" t="s">
        <v>178</v>
      </c>
      <c r="D18" s="17">
        <v>32</v>
      </c>
      <c r="E18" s="354">
        <v>3025.66</v>
      </c>
      <c r="F18" s="78"/>
    </row>
    <row r="19" ht="15.75" spans="1:6">
      <c r="A19" s="163">
        <v>12</v>
      </c>
      <c r="B19" s="17" t="s">
        <v>179</v>
      </c>
      <c r="C19" s="21" t="s">
        <v>180</v>
      </c>
      <c r="D19" s="17">
        <v>15</v>
      </c>
      <c r="E19" s="354">
        <v>2061.07</v>
      </c>
      <c r="F19" s="78"/>
    </row>
    <row r="20" ht="15.75" spans="1:6">
      <c r="A20" s="163">
        <v>13</v>
      </c>
      <c r="B20" s="22" t="s">
        <v>181</v>
      </c>
      <c r="C20" s="21" t="s">
        <v>178</v>
      </c>
      <c r="D20" s="23">
        <v>1</v>
      </c>
      <c r="E20" s="354">
        <v>3836.52</v>
      </c>
      <c r="F20" s="78"/>
    </row>
    <row r="21" ht="15.75" spans="1:6">
      <c r="A21" s="163">
        <v>14</v>
      </c>
      <c r="B21" s="28" t="s">
        <v>182</v>
      </c>
      <c r="C21" s="76" t="s">
        <v>183</v>
      </c>
      <c r="D21" s="23">
        <v>1</v>
      </c>
      <c r="E21" s="354"/>
      <c r="F21" s="355">
        <v>3976.85</v>
      </c>
    </row>
    <row r="22" ht="15.75" spans="1:6">
      <c r="A22" s="163">
        <v>15</v>
      </c>
      <c r="B22" s="28" t="s">
        <v>184</v>
      </c>
      <c r="C22" s="76" t="s">
        <v>185</v>
      </c>
      <c r="D22" s="23">
        <v>1</v>
      </c>
      <c r="E22" s="354"/>
      <c r="F22" s="355">
        <v>3236.16</v>
      </c>
    </row>
    <row r="23" ht="15.75" spans="1:6">
      <c r="A23" s="163">
        <v>16</v>
      </c>
      <c r="B23" s="28" t="s">
        <v>186</v>
      </c>
      <c r="C23" s="76" t="s">
        <v>187</v>
      </c>
      <c r="D23" s="23">
        <v>1</v>
      </c>
      <c r="E23" s="354"/>
      <c r="F23" s="355">
        <v>2380.35</v>
      </c>
    </row>
    <row r="24" spans="1:6">
      <c r="A24" s="163">
        <v>17</v>
      </c>
      <c r="B24" s="28" t="s">
        <v>188</v>
      </c>
      <c r="C24" s="78" t="s">
        <v>189</v>
      </c>
      <c r="D24" s="23">
        <v>1</v>
      </c>
      <c r="E24" s="354">
        <v>1730.75</v>
      </c>
      <c r="F24" s="355"/>
    </row>
    <row r="25" spans="1:6">
      <c r="A25" s="163">
        <v>18</v>
      </c>
      <c r="B25" s="28" t="s">
        <v>190</v>
      </c>
      <c r="C25" s="78" t="s">
        <v>191</v>
      </c>
      <c r="D25" s="23">
        <v>1</v>
      </c>
      <c r="E25" s="354">
        <v>2208.16</v>
      </c>
      <c r="F25" s="355"/>
    </row>
    <row r="26" spans="1:6">
      <c r="A26" s="356" t="s">
        <v>192</v>
      </c>
      <c r="B26" s="356"/>
      <c r="C26" s="356"/>
      <c r="D26" s="356">
        <f>SUM(D8:D25)</f>
        <v>121</v>
      </c>
      <c r="E26" s="354"/>
      <c r="F26" s="78"/>
    </row>
    <row r="27" ht="15.75" customHeight="1" spans="1:5">
      <c r="A27" s="97"/>
      <c r="E27" s="350"/>
    </row>
    <row r="28" ht="15.75" customHeight="1" spans="1:5">
      <c r="A28" s="97"/>
      <c r="E28" s="350"/>
    </row>
    <row r="29" ht="15.75" customHeight="1" spans="1:5">
      <c r="A29" s="97"/>
      <c r="E29" s="350"/>
    </row>
    <row r="30" ht="15.75" customHeight="1" spans="1:5">
      <c r="A30" s="97"/>
      <c r="E30" s="350"/>
    </row>
    <row r="31" ht="15.75" customHeight="1" spans="1:5">
      <c r="A31" s="97"/>
      <c r="E31" s="350"/>
    </row>
    <row r="32" ht="15.75" customHeight="1" spans="1:5">
      <c r="A32" s="97"/>
      <c r="E32" s="350"/>
    </row>
    <row r="33" ht="15.75" customHeight="1" spans="1:5">
      <c r="A33" s="97"/>
      <c r="E33" s="350"/>
    </row>
    <row r="34" ht="15.75" customHeight="1" spans="1:5">
      <c r="A34" s="97"/>
      <c r="E34" s="350"/>
    </row>
    <row r="35" ht="15.75" customHeight="1" spans="1:5">
      <c r="A35" s="97"/>
      <c r="E35" s="350"/>
    </row>
    <row r="36" ht="15.75" customHeight="1" spans="1:5">
      <c r="A36" s="97"/>
      <c r="E36" s="350"/>
    </row>
    <row r="37" ht="15.75" customHeight="1" spans="1:5">
      <c r="A37" s="97"/>
      <c r="E37" s="350"/>
    </row>
    <row r="38" ht="15.75" customHeight="1" spans="1:5">
      <c r="A38" s="97"/>
      <c r="E38" s="350"/>
    </row>
    <row r="39" ht="15.75" customHeight="1" spans="1:5">
      <c r="A39" s="97"/>
      <c r="E39" s="350"/>
    </row>
    <row r="40" ht="15.75" customHeight="1" spans="1:5">
      <c r="A40" s="97"/>
      <c r="E40" s="350"/>
    </row>
    <row r="41" ht="15.75" customHeight="1" spans="1:5">
      <c r="A41" s="97"/>
      <c r="E41" s="350"/>
    </row>
    <row r="42" ht="15.75" customHeight="1" spans="1:5">
      <c r="A42" s="97"/>
      <c r="E42" s="350"/>
    </row>
    <row r="43" ht="15.75" customHeight="1" spans="1:5">
      <c r="A43" s="97"/>
      <c r="E43" s="350"/>
    </row>
    <row r="44" ht="15.75" customHeight="1" spans="1:5">
      <c r="A44" s="97"/>
      <c r="E44" s="350"/>
    </row>
    <row r="45" ht="15.75" customHeight="1" spans="1:5">
      <c r="A45" s="97"/>
      <c r="E45" s="350"/>
    </row>
    <row r="46" ht="15.75" customHeight="1" spans="1:5">
      <c r="A46" s="97"/>
      <c r="E46" s="350"/>
    </row>
    <row r="47" ht="15.75" customHeight="1" spans="1:5">
      <c r="A47" s="97"/>
      <c r="E47" s="350"/>
    </row>
    <row r="48" ht="15.75" customHeight="1" spans="1:5">
      <c r="A48" s="97"/>
      <c r="E48" s="350"/>
    </row>
    <row r="49" ht="15.75" customHeight="1" spans="1:5">
      <c r="A49" s="97"/>
      <c r="E49" s="350"/>
    </row>
    <row r="50" ht="15.75" customHeight="1" spans="1:5">
      <c r="A50" s="97"/>
      <c r="E50" s="350"/>
    </row>
    <row r="51" ht="15.75" customHeight="1" spans="1:5">
      <c r="A51" s="97"/>
      <c r="E51" s="350"/>
    </row>
    <row r="52" ht="15.75" customHeight="1" spans="1:5">
      <c r="A52" s="97"/>
      <c r="E52" s="350"/>
    </row>
    <row r="53" ht="15.75" customHeight="1" spans="1:5">
      <c r="A53" s="97"/>
      <c r="E53" s="350"/>
    </row>
    <row r="54" ht="15.75" customHeight="1" spans="1:5">
      <c r="A54" s="97"/>
      <c r="E54" s="350"/>
    </row>
    <row r="55" ht="15.75" customHeight="1" spans="1:5">
      <c r="A55" s="97"/>
      <c r="E55" s="350"/>
    </row>
    <row r="56" ht="15.75" customHeight="1" spans="1:5">
      <c r="A56" s="97"/>
      <c r="E56" s="350"/>
    </row>
    <row r="57" ht="15.75" customHeight="1" spans="1:5">
      <c r="A57" s="97"/>
      <c r="E57" s="350"/>
    </row>
    <row r="58" ht="15.75" customHeight="1" spans="1:5">
      <c r="A58" s="97"/>
      <c r="E58" s="350"/>
    </row>
    <row r="59" ht="15.75" customHeight="1" spans="1:5">
      <c r="A59" s="97"/>
      <c r="E59" s="350"/>
    </row>
    <row r="60" ht="15.75" customHeight="1" spans="1:5">
      <c r="A60" s="97"/>
      <c r="E60" s="350"/>
    </row>
    <row r="61" ht="15.75" customHeight="1" spans="1:5">
      <c r="A61" s="97"/>
      <c r="E61" s="350"/>
    </row>
    <row r="62" ht="15.75" customHeight="1" spans="1:5">
      <c r="A62" s="97"/>
      <c r="E62" s="350"/>
    </row>
    <row r="63" ht="15.75" customHeight="1" spans="1:5">
      <c r="A63" s="97"/>
      <c r="E63" s="350"/>
    </row>
    <row r="64" ht="15.75" customHeight="1" spans="1:5">
      <c r="A64" s="97"/>
      <c r="E64" s="350"/>
    </row>
    <row r="65" ht="15.75" customHeight="1" spans="1:5">
      <c r="A65" s="97"/>
      <c r="E65" s="350"/>
    </row>
    <row r="66" ht="15.75" customHeight="1" spans="1:5">
      <c r="A66" s="97"/>
      <c r="E66" s="350"/>
    </row>
    <row r="67" ht="15.75" customHeight="1" spans="1:5">
      <c r="A67" s="97"/>
      <c r="E67" s="350"/>
    </row>
    <row r="68" ht="15.75" customHeight="1" spans="1:5">
      <c r="A68" s="97"/>
      <c r="E68" s="350"/>
    </row>
    <row r="69" ht="15.75" customHeight="1" spans="1:5">
      <c r="A69" s="97"/>
      <c r="E69" s="350"/>
    </row>
    <row r="70" ht="15.75" customHeight="1" spans="1:5">
      <c r="A70" s="97"/>
      <c r="E70" s="350"/>
    </row>
    <row r="71" ht="15.75" customHeight="1" spans="1:5">
      <c r="A71" s="97"/>
      <c r="E71" s="350"/>
    </row>
    <row r="72" ht="15.75" customHeight="1" spans="1:5">
      <c r="A72" s="97"/>
      <c r="E72" s="350"/>
    </row>
    <row r="73" ht="15.75" customHeight="1" spans="1:5">
      <c r="A73" s="97"/>
      <c r="E73" s="350"/>
    </row>
    <row r="74" ht="15.75" customHeight="1" spans="1:5">
      <c r="A74" s="97"/>
      <c r="E74" s="350"/>
    </row>
    <row r="75" ht="15.75" customHeight="1" spans="1:5">
      <c r="A75" s="97"/>
      <c r="E75" s="350"/>
    </row>
    <row r="76" ht="15.75" customHeight="1" spans="1:5">
      <c r="A76" s="97"/>
      <c r="E76" s="350"/>
    </row>
    <row r="77" ht="15.75" customHeight="1" spans="1:5">
      <c r="A77" s="97"/>
      <c r="E77" s="350"/>
    </row>
    <row r="78" ht="15.75" customHeight="1" spans="1:5">
      <c r="A78" s="97"/>
      <c r="E78" s="350"/>
    </row>
    <row r="79" ht="15.75" customHeight="1" spans="1:5">
      <c r="A79" s="97"/>
      <c r="E79" s="350"/>
    </row>
    <row r="80" ht="15.75" customHeight="1" spans="1:5">
      <c r="A80" s="97"/>
      <c r="E80" s="350"/>
    </row>
    <row r="81" ht="15.75" customHeight="1" spans="1:5">
      <c r="A81" s="97"/>
      <c r="E81" s="350"/>
    </row>
    <row r="82" ht="15.75" customHeight="1" spans="1:5">
      <c r="A82" s="97"/>
      <c r="E82" s="350"/>
    </row>
    <row r="83" ht="15.75" customHeight="1" spans="1:5">
      <c r="A83" s="97"/>
      <c r="E83" s="350"/>
    </row>
    <row r="84" ht="15.75" customHeight="1" spans="1:5">
      <c r="A84" s="97"/>
      <c r="E84" s="350"/>
    </row>
    <row r="85" ht="15.75" customHeight="1" spans="1:5">
      <c r="A85" s="97"/>
      <c r="E85" s="350"/>
    </row>
    <row r="86" ht="15.75" customHeight="1" spans="1:5">
      <c r="A86" s="97"/>
      <c r="E86" s="350"/>
    </row>
    <row r="87" ht="15.75" customHeight="1" spans="1:5">
      <c r="A87" s="97"/>
      <c r="E87" s="350"/>
    </row>
    <row r="88" ht="15.75" customHeight="1" spans="1:5">
      <c r="A88" s="97"/>
      <c r="E88" s="350"/>
    </row>
    <row r="89" ht="15.75" customHeight="1" spans="1:5">
      <c r="A89" s="97"/>
      <c r="E89" s="350"/>
    </row>
    <row r="90" ht="15.75" customHeight="1" spans="1:5">
      <c r="A90" s="97"/>
      <c r="E90" s="350"/>
    </row>
    <row r="91" ht="15.75" customHeight="1" spans="1:5">
      <c r="A91" s="97"/>
      <c r="E91" s="350"/>
    </row>
    <row r="92" ht="15.75" customHeight="1" spans="1:5">
      <c r="A92" s="97"/>
      <c r="E92" s="350"/>
    </row>
    <row r="93" ht="15.75" customHeight="1" spans="1:5">
      <c r="A93" s="97"/>
      <c r="E93" s="350"/>
    </row>
    <row r="94" ht="15.75" customHeight="1" spans="1:5">
      <c r="A94" s="97"/>
      <c r="E94" s="350"/>
    </row>
    <row r="95" ht="15.75" customHeight="1" spans="1:5">
      <c r="A95" s="97"/>
      <c r="E95" s="350"/>
    </row>
    <row r="96" ht="15.75" customHeight="1" spans="1:5">
      <c r="A96" s="97"/>
      <c r="E96" s="350"/>
    </row>
    <row r="97" ht="15.75" customHeight="1" spans="1:5">
      <c r="A97" s="97"/>
      <c r="E97" s="350"/>
    </row>
    <row r="98" ht="15.75" customHeight="1" spans="1:5">
      <c r="A98" s="97"/>
      <c r="E98" s="350"/>
    </row>
    <row r="99" ht="15.75" customHeight="1" spans="1:5">
      <c r="A99" s="97"/>
      <c r="E99" s="350"/>
    </row>
    <row r="100" ht="15.75" customHeight="1" spans="1:5">
      <c r="A100" s="97"/>
      <c r="E100" s="350"/>
    </row>
    <row r="101" ht="15.75" customHeight="1" spans="1:5">
      <c r="A101" s="97"/>
      <c r="E101" s="350"/>
    </row>
    <row r="102" ht="15.75" customHeight="1" spans="1:5">
      <c r="A102" s="97"/>
      <c r="E102" s="350"/>
    </row>
    <row r="103" ht="15.75" customHeight="1" spans="1:5">
      <c r="A103" s="97"/>
      <c r="E103" s="350"/>
    </row>
    <row r="104" ht="15.75" customHeight="1" spans="1:5">
      <c r="A104" s="97"/>
      <c r="E104" s="350"/>
    </row>
    <row r="105" ht="15.75" customHeight="1" spans="1:5">
      <c r="A105" s="97"/>
      <c r="E105" s="350"/>
    </row>
    <row r="106" ht="15.75" customHeight="1" spans="1:5">
      <c r="A106" s="97"/>
      <c r="E106" s="350"/>
    </row>
    <row r="107" ht="15.75" customHeight="1" spans="1:5">
      <c r="A107" s="97"/>
      <c r="E107" s="350"/>
    </row>
    <row r="108" ht="15.75" customHeight="1" spans="1:5">
      <c r="A108" s="97"/>
      <c r="E108" s="350"/>
    </row>
    <row r="109" ht="15.75" customHeight="1" spans="1:5">
      <c r="A109" s="97"/>
      <c r="E109" s="350"/>
    </row>
    <row r="110" ht="15.75" customHeight="1" spans="1:5">
      <c r="A110" s="97"/>
      <c r="E110" s="350"/>
    </row>
    <row r="111" ht="15.75" customHeight="1" spans="1:5">
      <c r="A111" s="97"/>
      <c r="E111" s="350"/>
    </row>
    <row r="112" ht="15.75" customHeight="1" spans="1:5">
      <c r="A112" s="97"/>
      <c r="E112" s="350"/>
    </row>
    <row r="113" ht="15.75" customHeight="1" spans="1:5">
      <c r="A113" s="97"/>
      <c r="E113" s="350"/>
    </row>
    <row r="114" ht="15.75" customHeight="1" spans="1:5">
      <c r="A114" s="97"/>
      <c r="E114" s="350"/>
    </row>
    <row r="115" ht="15.75" customHeight="1" spans="1:5">
      <c r="A115" s="97"/>
      <c r="E115" s="350"/>
    </row>
    <row r="116" ht="15.75" customHeight="1" spans="1:5">
      <c r="A116" s="97"/>
      <c r="E116" s="350"/>
    </row>
    <row r="117" ht="15.75" customHeight="1" spans="1:5">
      <c r="A117" s="97"/>
      <c r="E117" s="350"/>
    </row>
    <row r="118" ht="15.75" customHeight="1" spans="1:5">
      <c r="A118" s="97"/>
      <c r="E118" s="350"/>
    </row>
    <row r="119" ht="15.75" customHeight="1" spans="1:5">
      <c r="A119" s="97"/>
      <c r="E119" s="350"/>
    </row>
    <row r="120" ht="15.75" customHeight="1" spans="1:5">
      <c r="A120" s="97"/>
      <c r="E120" s="350"/>
    </row>
    <row r="121" ht="15.75" customHeight="1" spans="1:5">
      <c r="A121" s="97"/>
      <c r="E121" s="350"/>
    </row>
    <row r="122" ht="15.75" customHeight="1" spans="1:5">
      <c r="A122" s="97"/>
      <c r="E122" s="350"/>
    </row>
    <row r="123" ht="15.75" customHeight="1" spans="1:5">
      <c r="A123" s="97"/>
      <c r="E123" s="350"/>
    </row>
    <row r="124" ht="15.75" customHeight="1" spans="1:5">
      <c r="A124" s="97"/>
      <c r="E124" s="350"/>
    </row>
    <row r="125" ht="15.75" customHeight="1" spans="1:5">
      <c r="A125" s="97"/>
      <c r="E125" s="350"/>
    </row>
    <row r="126" ht="15.75" customHeight="1" spans="1:5">
      <c r="A126" s="97"/>
      <c r="E126" s="350"/>
    </row>
    <row r="127" ht="15.75" customHeight="1" spans="1:5">
      <c r="A127" s="97"/>
      <c r="E127" s="350"/>
    </row>
    <row r="128" ht="15.75" customHeight="1" spans="1:5">
      <c r="A128" s="97"/>
      <c r="E128" s="350"/>
    </row>
    <row r="129" ht="15.75" customHeight="1" spans="1:5">
      <c r="A129" s="97"/>
      <c r="E129" s="350"/>
    </row>
    <row r="130" ht="15.75" customHeight="1" spans="1:5">
      <c r="A130" s="97"/>
      <c r="E130" s="350"/>
    </row>
    <row r="131" ht="15.75" customHeight="1" spans="1:5">
      <c r="A131" s="97"/>
      <c r="E131" s="350"/>
    </row>
    <row r="132" ht="15.75" customHeight="1" spans="1:5">
      <c r="A132" s="97"/>
      <c r="E132" s="350"/>
    </row>
    <row r="133" ht="15.75" customHeight="1" spans="1:5">
      <c r="A133" s="97"/>
      <c r="E133" s="350"/>
    </row>
    <row r="134" ht="15.75" customHeight="1" spans="1:5">
      <c r="A134" s="97"/>
      <c r="E134" s="350"/>
    </row>
    <row r="135" ht="15.75" customHeight="1" spans="1:5">
      <c r="A135" s="97"/>
      <c r="E135" s="350"/>
    </row>
    <row r="136" ht="15.75" customHeight="1" spans="1:5">
      <c r="A136" s="97"/>
      <c r="E136" s="350"/>
    </row>
    <row r="137" ht="15.75" customHeight="1" spans="1:5">
      <c r="A137" s="97"/>
      <c r="E137" s="350"/>
    </row>
    <row r="138" ht="15.75" customHeight="1" spans="1:5">
      <c r="A138" s="97"/>
      <c r="E138" s="350"/>
    </row>
    <row r="139" ht="15.75" customHeight="1" spans="1:5">
      <c r="A139" s="97"/>
      <c r="E139" s="350"/>
    </row>
    <row r="140" ht="15.75" customHeight="1" spans="1:5">
      <c r="A140" s="97"/>
      <c r="E140" s="350"/>
    </row>
    <row r="141" ht="15.75" customHeight="1" spans="1:5">
      <c r="A141" s="97"/>
      <c r="E141" s="350"/>
    </row>
    <row r="142" ht="15.75" customHeight="1" spans="1:5">
      <c r="A142" s="97"/>
      <c r="E142" s="350"/>
    </row>
    <row r="143" ht="15.75" customHeight="1" spans="1:5">
      <c r="A143" s="97"/>
      <c r="E143" s="350"/>
    </row>
    <row r="144" ht="15.75" customHeight="1" spans="1:5">
      <c r="A144" s="97"/>
      <c r="E144" s="350"/>
    </row>
    <row r="145" ht="15.75" customHeight="1" spans="1:5">
      <c r="A145" s="97"/>
      <c r="E145" s="350"/>
    </row>
    <row r="146" ht="15.75" customHeight="1" spans="1:5">
      <c r="A146" s="97"/>
      <c r="E146" s="350"/>
    </row>
    <row r="147" ht="15.75" customHeight="1" spans="1:5">
      <c r="A147" s="97"/>
      <c r="E147" s="350"/>
    </row>
    <row r="148" ht="15.75" customHeight="1" spans="1:5">
      <c r="A148" s="97"/>
      <c r="E148" s="350"/>
    </row>
    <row r="149" ht="15.75" customHeight="1" spans="1:5">
      <c r="A149" s="97"/>
      <c r="E149" s="350"/>
    </row>
    <row r="150" ht="15.75" customHeight="1" spans="1:5">
      <c r="A150" s="97"/>
      <c r="E150" s="350"/>
    </row>
    <row r="151" ht="15.75" customHeight="1" spans="1:5">
      <c r="A151" s="97"/>
      <c r="E151" s="350"/>
    </row>
    <row r="152" ht="15.75" customHeight="1" spans="1:5">
      <c r="A152" s="97"/>
      <c r="E152" s="350"/>
    </row>
    <row r="153" ht="15.75" customHeight="1" spans="1:5">
      <c r="A153" s="97"/>
      <c r="E153" s="350"/>
    </row>
    <row r="154" ht="15.75" customHeight="1" spans="1:5">
      <c r="A154" s="97"/>
      <c r="E154" s="350"/>
    </row>
    <row r="155" ht="15.75" customHeight="1" spans="1:5">
      <c r="A155" s="97"/>
      <c r="E155" s="350"/>
    </row>
    <row r="156" ht="15.75" customHeight="1" spans="1:5">
      <c r="A156" s="97"/>
      <c r="E156" s="350"/>
    </row>
    <row r="157" ht="15.75" customHeight="1" spans="1:5">
      <c r="A157" s="97"/>
      <c r="E157" s="350"/>
    </row>
    <row r="158" ht="15.75" customHeight="1" spans="1:5">
      <c r="A158" s="97"/>
      <c r="E158" s="350"/>
    </row>
    <row r="159" ht="15.75" customHeight="1" spans="1:5">
      <c r="A159" s="97"/>
      <c r="E159" s="350"/>
    </row>
    <row r="160" ht="15.75" customHeight="1" spans="1:5">
      <c r="A160" s="97"/>
      <c r="E160" s="350"/>
    </row>
    <row r="161" ht="15.75" customHeight="1" spans="1:5">
      <c r="A161" s="97"/>
      <c r="E161" s="350"/>
    </row>
    <row r="162" ht="15.75" customHeight="1" spans="1:5">
      <c r="A162" s="97"/>
      <c r="E162" s="350"/>
    </row>
    <row r="163" ht="15.75" customHeight="1" spans="1:5">
      <c r="A163" s="97"/>
      <c r="E163" s="350"/>
    </row>
    <row r="164" ht="15.75" customHeight="1" spans="1:5">
      <c r="A164" s="97"/>
      <c r="E164" s="350"/>
    </row>
    <row r="165" ht="15.75" customHeight="1" spans="1:5">
      <c r="A165" s="97"/>
      <c r="E165" s="350"/>
    </row>
    <row r="166" ht="15.75" customHeight="1" spans="1:5">
      <c r="A166" s="97"/>
      <c r="E166" s="350"/>
    </row>
    <row r="167" ht="15.75" customHeight="1" spans="1:5">
      <c r="A167" s="97"/>
      <c r="E167" s="350"/>
    </row>
    <row r="168" ht="15.75" customHeight="1" spans="1:5">
      <c r="A168" s="97"/>
      <c r="E168" s="350"/>
    </row>
    <row r="169" ht="15.75" customHeight="1" spans="1:5">
      <c r="A169" s="97"/>
      <c r="E169" s="350"/>
    </row>
    <row r="170" ht="15.75" customHeight="1" spans="1:5">
      <c r="A170" s="97"/>
      <c r="E170" s="350"/>
    </row>
    <row r="171" ht="15.75" customHeight="1" spans="1:5">
      <c r="A171" s="97"/>
      <c r="E171" s="350"/>
    </row>
    <row r="172" ht="15.75" customHeight="1" spans="1:5">
      <c r="A172" s="97"/>
      <c r="E172" s="350"/>
    </row>
    <row r="173" ht="15.75" customHeight="1" spans="1:5">
      <c r="A173" s="97"/>
      <c r="E173" s="350"/>
    </row>
    <row r="174" ht="15.75" customHeight="1" spans="1:5">
      <c r="A174" s="97"/>
      <c r="E174" s="350"/>
    </row>
    <row r="175" ht="15.75" customHeight="1" spans="1:5">
      <c r="A175" s="97"/>
      <c r="E175" s="350"/>
    </row>
    <row r="176" ht="15.75" customHeight="1" spans="1:5">
      <c r="A176" s="97"/>
      <c r="E176" s="350"/>
    </row>
    <row r="177" ht="15.75" customHeight="1" spans="1:5">
      <c r="A177" s="97"/>
      <c r="E177" s="350"/>
    </row>
    <row r="178" ht="15.75" customHeight="1" spans="1:5">
      <c r="A178" s="97"/>
      <c r="E178" s="350"/>
    </row>
    <row r="179" ht="15.75" customHeight="1" spans="1:5">
      <c r="A179" s="97"/>
      <c r="E179" s="350"/>
    </row>
    <row r="180" ht="15.75" customHeight="1" spans="1:5">
      <c r="A180" s="97"/>
      <c r="E180" s="350"/>
    </row>
    <row r="181" ht="15.75" customHeight="1" spans="1:5">
      <c r="A181" s="97"/>
      <c r="E181" s="350"/>
    </row>
    <row r="182" ht="15.75" customHeight="1" spans="1:5">
      <c r="A182" s="97"/>
      <c r="E182" s="350"/>
    </row>
    <row r="183" ht="15.75" customHeight="1" spans="1:5">
      <c r="A183" s="97"/>
      <c r="E183" s="350"/>
    </row>
    <row r="184" ht="15.75" customHeight="1" spans="1:5">
      <c r="A184" s="97"/>
      <c r="E184" s="350"/>
    </row>
    <row r="185" ht="15.75" customHeight="1" spans="1:5">
      <c r="A185" s="97"/>
      <c r="E185" s="350"/>
    </row>
    <row r="186" ht="15.75" customHeight="1" spans="1:5">
      <c r="A186" s="97"/>
      <c r="E186" s="350"/>
    </row>
    <row r="187" ht="15.75" customHeight="1" spans="1:5">
      <c r="A187" s="97"/>
      <c r="E187" s="350"/>
    </row>
    <row r="188" ht="15.75" customHeight="1" spans="1:5">
      <c r="A188" s="97"/>
      <c r="E188" s="350"/>
    </row>
    <row r="189" ht="15.75" customHeight="1" spans="1:5">
      <c r="A189" s="97"/>
      <c r="E189" s="350"/>
    </row>
    <row r="190" ht="15.75" customHeight="1" spans="1:5">
      <c r="A190" s="97"/>
      <c r="E190" s="350"/>
    </row>
    <row r="191" ht="15.75" customHeight="1" spans="1:5">
      <c r="A191" s="97"/>
      <c r="E191" s="350"/>
    </row>
    <row r="192" ht="15.75" customHeight="1" spans="1:5">
      <c r="A192" s="97"/>
      <c r="E192" s="350"/>
    </row>
    <row r="193" ht="15.75" customHeight="1" spans="1:5">
      <c r="A193" s="97"/>
      <c r="E193" s="350"/>
    </row>
    <row r="194" ht="15.75" customHeight="1" spans="1:5">
      <c r="A194" s="97"/>
      <c r="E194" s="350"/>
    </row>
    <row r="195" ht="15.75" customHeight="1" spans="1:5">
      <c r="A195" s="97"/>
      <c r="E195" s="350"/>
    </row>
    <row r="196" ht="15.75" customHeight="1" spans="1:5">
      <c r="A196" s="97"/>
      <c r="E196" s="350"/>
    </row>
    <row r="197" ht="15.75" customHeight="1" spans="1:5">
      <c r="A197" s="97"/>
      <c r="E197" s="350"/>
    </row>
    <row r="198" ht="15.75" customHeight="1" spans="1:5">
      <c r="A198" s="97"/>
      <c r="E198" s="350"/>
    </row>
    <row r="199" ht="15.75" customHeight="1" spans="1:5">
      <c r="A199" s="97"/>
      <c r="E199" s="350"/>
    </row>
    <row r="200" ht="15.75" customHeight="1" spans="1:5">
      <c r="A200" s="97"/>
      <c r="E200" s="350"/>
    </row>
    <row r="201" ht="15.75" customHeight="1" spans="1:5">
      <c r="A201" s="97"/>
      <c r="E201" s="350"/>
    </row>
    <row r="202" ht="15.75" customHeight="1" spans="1:5">
      <c r="A202" s="97"/>
      <c r="E202" s="350"/>
    </row>
    <row r="203" ht="15.75" customHeight="1" spans="1:5">
      <c r="A203" s="97"/>
      <c r="E203" s="350"/>
    </row>
    <row r="204" ht="15.75" customHeight="1" spans="1:5">
      <c r="A204" s="97"/>
      <c r="E204" s="350"/>
    </row>
    <row r="205" ht="15.75" customHeight="1" spans="1:5">
      <c r="A205" s="97"/>
      <c r="E205" s="350"/>
    </row>
    <row r="206" ht="15.75" customHeight="1" spans="1:5">
      <c r="A206" s="97"/>
      <c r="E206" s="350"/>
    </row>
    <row r="207" ht="15.75" customHeight="1" spans="1:5">
      <c r="A207" s="97"/>
      <c r="E207" s="350"/>
    </row>
    <row r="208" ht="15.75" customHeight="1" spans="1:5">
      <c r="A208" s="97"/>
      <c r="E208" s="350"/>
    </row>
    <row r="209" ht="15.75" customHeight="1" spans="1:5">
      <c r="A209" s="97"/>
      <c r="E209" s="350"/>
    </row>
    <row r="210" ht="15.75" customHeight="1" spans="1:5">
      <c r="A210" s="97"/>
      <c r="E210" s="350"/>
    </row>
    <row r="211" ht="15.75" customHeight="1" spans="1:5">
      <c r="A211" s="97"/>
      <c r="E211" s="350"/>
    </row>
    <row r="212" ht="15.75" customHeight="1" spans="1:5">
      <c r="A212" s="97"/>
      <c r="E212" s="350"/>
    </row>
    <row r="213" ht="15.75" customHeight="1" spans="1:5">
      <c r="A213" s="97"/>
      <c r="E213" s="350"/>
    </row>
    <row r="214" ht="15.75" customHeight="1" spans="1:5">
      <c r="A214" s="97"/>
      <c r="E214" s="350"/>
    </row>
    <row r="215" ht="15.75" customHeight="1" spans="1:5">
      <c r="A215" s="97"/>
      <c r="E215" s="350"/>
    </row>
    <row r="216" ht="15.75" customHeight="1" spans="1:5">
      <c r="A216" s="97"/>
      <c r="E216" s="350"/>
    </row>
    <row r="217" ht="15.75" customHeight="1" spans="1:5">
      <c r="A217" s="97"/>
      <c r="E217" s="350"/>
    </row>
    <row r="218" ht="15.75" customHeight="1" spans="1:5">
      <c r="A218" s="97"/>
      <c r="E218" s="350"/>
    </row>
    <row r="219" ht="15.75" customHeight="1" spans="1:5">
      <c r="A219" s="97"/>
      <c r="E219" s="350"/>
    </row>
    <row r="220" ht="15.75" customHeight="1" spans="1:5">
      <c r="A220" s="97"/>
      <c r="E220" s="350"/>
    </row>
    <row r="221" ht="15.75" customHeight="1" spans="1:5">
      <c r="A221" s="97"/>
      <c r="E221" s="350"/>
    </row>
    <row r="222" ht="15.75" customHeight="1" spans="1:5">
      <c r="A222" s="97"/>
      <c r="E222" s="350"/>
    </row>
    <row r="223" ht="15.75" customHeight="1" spans="1:5">
      <c r="A223" s="97"/>
      <c r="E223" s="350"/>
    </row>
    <row r="224" ht="15.75" customHeight="1" spans="1:5">
      <c r="A224" s="97"/>
      <c r="E224" s="350"/>
    </row>
    <row r="225" ht="15.75" customHeight="1" spans="1:5">
      <c r="A225" s="97"/>
      <c r="E225" s="350"/>
    </row>
    <row r="226" ht="15.75" customHeight="1" spans="1:5">
      <c r="A226" s="97"/>
      <c r="E226" s="350"/>
    </row>
    <row r="227" ht="15.75" customHeight="1" spans="1:5">
      <c r="A227" s="97"/>
      <c r="E227" s="350"/>
    </row>
    <row r="228" ht="15.75" customHeight="1" spans="1:5">
      <c r="A228" s="97"/>
      <c r="E228" s="350"/>
    </row>
    <row r="229" ht="15.75" customHeight="1" spans="1:5">
      <c r="A229" s="97"/>
      <c r="E229" s="350"/>
    </row>
    <row r="230" ht="15.75" customHeight="1" spans="1:5">
      <c r="A230" s="97"/>
      <c r="E230" s="350"/>
    </row>
    <row r="231" ht="15.75" customHeight="1" spans="1:5">
      <c r="A231" s="97"/>
      <c r="E231" s="350"/>
    </row>
    <row r="232" ht="15.75" customHeight="1" spans="1:5">
      <c r="A232" s="97"/>
      <c r="E232" s="350"/>
    </row>
    <row r="233" ht="15.75" customHeight="1" spans="1:5">
      <c r="A233" s="97"/>
      <c r="E233" s="350"/>
    </row>
    <row r="234" ht="15.75" customHeight="1" spans="1:5">
      <c r="A234" s="97"/>
      <c r="E234" s="350"/>
    </row>
    <row r="235" ht="15.75" customHeight="1" spans="1:5">
      <c r="A235" s="97"/>
      <c r="E235" s="350"/>
    </row>
    <row r="236" ht="15.75" customHeight="1" spans="1:5">
      <c r="A236" s="97"/>
      <c r="E236" s="350"/>
    </row>
    <row r="237" ht="15.75" customHeight="1" spans="1:5">
      <c r="A237" s="97"/>
      <c r="E237" s="350"/>
    </row>
    <row r="238" ht="15.75" customHeight="1" spans="1:5">
      <c r="A238" s="97"/>
      <c r="E238" s="350"/>
    </row>
    <row r="239" ht="15.75" customHeight="1" spans="1:5">
      <c r="A239" s="97"/>
      <c r="E239" s="350"/>
    </row>
    <row r="240" ht="15.75" customHeight="1" spans="1:5">
      <c r="A240" s="97"/>
      <c r="E240" s="350"/>
    </row>
    <row r="241" ht="15.75" customHeight="1" spans="1:5">
      <c r="A241" s="97"/>
      <c r="E241" s="350"/>
    </row>
    <row r="242" ht="15.75" customHeight="1" spans="1:5">
      <c r="A242" s="97"/>
      <c r="E242" s="350"/>
    </row>
    <row r="243" ht="15.75" customHeight="1" spans="1:5">
      <c r="A243" s="97"/>
      <c r="E243" s="350"/>
    </row>
    <row r="244" ht="15.75" customHeight="1" spans="1:5">
      <c r="A244" s="97"/>
      <c r="E244" s="350"/>
    </row>
    <row r="245" ht="15.75" customHeight="1" spans="1:5">
      <c r="A245" s="97"/>
      <c r="E245" s="350"/>
    </row>
    <row r="246" ht="15.75" customHeight="1" spans="1:5">
      <c r="A246" s="97"/>
      <c r="E246" s="350"/>
    </row>
    <row r="247" ht="15.75" customHeight="1" spans="1:5">
      <c r="A247" s="97"/>
      <c r="E247" s="350"/>
    </row>
    <row r="248" ht="15.75" customHeight="1" spans="1:5">
      <c r="A248" s="97"/>
      <c r="E248" s="350"/>
    </row>
    <row r="249" ht="15.75" customHeight="1" spans="1:5">
      <c r="A249" s="97"/>
      <c r="E249" s="350"/>
    </row>
    <row r="250" ht="15.75" customHeight="1" spans="1:5">
      <c r="A250" s="97"/>
      <c r="E250" s="350"/>
    </row>
    <row r="251" ht="15.75" customHeight="1" spans="1:5">
      <c r="A251" s="97"/>
      <c r="E251" s="350"/>
    </row>
    <row r="252" ht="15.75" customHeight="1" spans="1:5">
      <c r="A252" s="97"/>
      <c r="E252" s="350"/>
    </row>
    <row r="253" ht="15.75" customHeight="1" spans="1:5">
      <c r="A253" s="97"/>
      <c r="E253" s="350"/>
    </row>
    <row r="254" ht="15.75" customHeight="1" spans="1:5">
      <c r="A254" s="97"/>
      <c r="E254" s="350"/>
    </row>
    <row r="255" ht="15.75" customHeight="1" spans="1:5">
      <c r="A255" s="97"/>
      <c r="E255" s="350"/>
    </row>
    <row r="256" ht="15.75" customHeight="1" spans="1:5">
      <c r="A256" s="97"/>
      <c r="E256" s="350"/>
    </row>
    <row r="257" ht="15.75" customHeight="1" spans="1:5">
      <c r="A257" s="97"/>
      <c r="E257" s="350"/>
    </row>
    <row r="258" ht="15.75" customHeight="1" spans="1:5">
      <c r="A258" s="97"/>
      <c r="E258" s="350"/>
    </row>
    <row r="259" ht="15.75" customHeight="1" spans="1:5">
      <c r="A259" s="97"/>
      <c r="E259" s="350"/>
    </row>
    <row r="260" ht="15.75" customHeight="1" spans="1:5">
      <c r="A260" s="97"/>
      <c r="E260" s="350"/>
    </row>
    <row r="261" ht="15.75" customHeight="1" spans="1:5">
      <c r="A261" s="97"/>
      <c r="E261" s="350"/>
    </row>
    <row r="262" ht="15.75" customHeight="1" spans="1:5">
      <c r="A262" s="97"/>
      <c r="E262" s="350"/>
    </row>
    <row r="263" ht="15.75" customHeight="1" spans="1:5">
      <c r="A263" s="97"/>
      <c r="E263" s="350"/>
    </row>
    <row r="264" ht="15.75" customHeight="1" spans="1:5">
      <c r="A264" s="97"/>
      <c r="E264" s="350"/>
    </row>
    <row r="265" ht="15.75" customHeight="1" spans="1:5">
      <c r="A265" s="97"/>
      <c r="E265" s="350"/>
    </row>
    <row r="266" ht="15.75" customHeight="1" spans="1:5">
      <c r="A266" s="97"/>
      <c r="E266" s="350"/>
    </row>
    <row r="267" ht="15.75" customHeight="1" spans="1:5">
      <c r="A267" s="97"/>
      <c r="E267" s="350"/>
    </row>
    <row r="268" ht="15.75" customHeight="1" spans="1:5">
      <c r="A268" s="97"/>
      <c r="E268" s="350"/>
    </row>
    <row r="269" ht="15.75" customHeight="1" spans="1:5">
      <c r="A269" s="97"/>
      <c r="E269" s="350"/>
    </row>
    <row r="270" ht="15.75" customHeight="1" spans="1:5">
      <c r="A270" s="97"/>
      <c r="E270" s="350"/>
    </row>
    <row r="271" ht="15.75" customHeight="1" spans="1:5">
      <c r="A271" s="97"/>
      <c r="E271" s="350"/>
    </row>
    <row r="272" ht="15.75" customHeight="1" spans="1:5">
      <c r="A272" s="97"/>
      <c r="E272" s="350"/>
    </row>
    <row r="273" ht="15.75" customHeight="1" spans="1:5">
      <c r="A273" s="97"/>
      <c r="E273" s="350"/>
    </row>
    <row r="274" ht="15.75" customHeight="1" spans="1:5">
      <c r="A274" s="97"/>
      <c r="E274" s="350"/>
    </row>
    <row r="275" ht="15.75" customHeight="1" spans="1:5">
      <c r="A275" s="97"/>
      <c r="E275" s="350"/>
    </row>
    <row r="276" ht="15.75" customHeight="1" spans="1:5">
      <c r="A276" s="97"/>
      <c r="E276" s="350"/>
    </row>
    <row r="277" ht="15.75" customHeight="1" spans="1:5">
      <c r="A277" s="97"/>
      <c r="E277" s="350"/>
    </row>
    <row r="278" ht="15.75" customHeight="1" spans="1:5">
      <c r="A278" s="97"/>
      <c r="E278" s="350"/>
    </row>
    <row r="279" ht="15.75" customHeight="1" spans="1:5">
      <c r="A279" s="97"/>
      <c r="E279" s="350"/>
    </row>
    <row r="280" ht="15.75" customHeight="1" spans="1:5">
      <c r="A280" s="97"/>
      <c r="E280" s="350"/>
    </row>
    <row r="281" ht="15.75" customHeight="1" spans="1:5">
      <c r="A281" s="97"/>
      <c r="E281" s="350"/>
    </row>
    <row r="282" ht="15.75" customHeight="1" spans="1:5">
      <c r="A282" s="97"/>
      <c r="E282" s="350"/>
    </row>
    <row r="283" ht="15.75" customHeight="1" spans="1:5">
      <c r="A283" s="97"/>
      <c r="E283" s="350"/>
    </row>
    <row r="284" ht="15.75" customHeight="1" spans="1:5">
      <c r="A284" s="97"/>
      <c r="E284" s="350"/>
    </row>
    <row r="285" ht="15.75" customHeight="1" spans="1:5">
      <c r="A285" s="97"/>
      <c r="E285" s="350"/>
    </row>
    <row r="286" ht="15.75" customHeight="1" spans="1:5">
      <c r="A286" s="97"/>
      <c r="E286" s="350"/>
    </row>
    <row r="287" ht="15.75" customHeight="1" spans="1:5">
      <c r="A287" s="97"/>
      <c r="E287" s="350"/>
    </row>
    <row r="288" ht="15.75" customHeight="1" spans="1:5">
      <c r="A288" s="97"/>
      <c r="E288" s="350"/>
    </row>
    <row r="289" ht="15.75" customHeight="1" spans="1:5">
      <c r="A289" s="97"/>
      <c r="E289" s="350"/>
    </row>
    <row r="290" ht="15.75" customHeight="1" spans="1:5">
      <c r="A290" s="97"/>
      <c r="E290" s="350"/>
    </row>
    <row r="291" ht="15.75" customHeight="1" spans="1:5">
      <c r="A291" s="97"/>
      <c r="E291" s="350"/>
    </row>
    <row r="292" ht="15.75" customHeight="1" spans="1:5">
      <c r="A292" s="97"/>
      <c r="E292" s="350"/>
    </row>
    <row r="293" ht="15.75" customHeight="1" spans="1:5">
      <c r="A293" s="97"/>
      <c r="E293" s="350"/>
    </row>
    <row r="294" ht="15.75" customHeight="1" spans="1:5">
      <c r="A294" s="97"/>
      <c r="E294" s="350"/>
    </row>
    <row r="295" ht="15.75" customHeight="1" spans="1:5">
      <c r="A295" s="97"/>
      <c r="E295" s="350"/>
    </row>
    <row r="296" ht="15.75" customHeight="1" spans="1:5">
      <c r="A296" s="97"/>
      <c r="E296" s="350"/>
    </row>
    <row r="297" ht="15.75" customHeight="1" spans="1:5">
      <c r="A297" s="97"/>
      <c r="E297" s="350"/>
    </row>
    <row r="298" ht="15.75" customHeight="1" spans="1:5">
      <c r="A298" s="97"/>
      <c r="E298" s="350"/>
    </row>
    <row r="299" ht="15.75" customHeight="1" spans="1:5">
      <c r="A299" s="97"/>
      <c r="E299" s="350"/>
    </row>
    <row r="300" ht="15.75" customHeight="1" spans="1:5">
      <c r="A300" s="97"/>
      <c r="E300" s="350"/>
    </row>
    <row r="301" ht="15.75" customHeight="1" spans="1:5">
      <c r="A301" s="97"/>
      <c r="E301" s="350"/>
    </row>
    <row r="302" ht="15.75" customHeight="1" spans="1:5">
      <c r="A302" s="97"/>
      <c r="E302" s="350"/>
    </row>
    <row r="303" ht="15.75" customHeight="1" spans="1:5">
      <c r="A303" s="97"/>
      <c r="E303" s="350"/>
    </row>
    <row r="304" ht="15.75" customHeight="1" spans="1:5">
      <c r="A304" s="97"/>
      <c r="E304" s="350"/>
    </row>
    <row r="305" ht="15.75" customHeight="1" spans="1:5">
      <c r="A305" s="97"/>
      <c r="E305" s="350"/>
    </row>
    <row r="306" ht="15.75" customHeight="1" spans="1:5">
      <c r="A306" s="97"/>
      <c r="E306" s="350"/>
    </row>
    <row r="307" ht="15.75" customHeight="1" spans="1:5">
      <c r="A307" s="97"/>
      <c r="E307" s="350"/>
    </row>
    <row r="308" ht="15.75" customHeight="1" spans="1:5">
      <c r="A308" s="97"/>
      <c r="E308" s="350"/>
    </row>
    <row r="309" ht="15.75" customHeight="1" spans="1:5">
      <c r="A309" s="97"/>
      <c r="E309" s="350"/>
    </row>
    <row r="310" ht="15.75" customHeight="1" spans="1:5">
      <c r="A310" s="97"/>
      <c r="E310" s="350"/>
    </row>
    <row r="311" ht="15.75" customHeight="1" spans="1:5">
      <c r="A311" s="97"/>
      <c r="E311" s="350"/>
    </row>
    <row r="312" ht="15.75" customHeight="1" spans="1:5">
      <c r="A312" s="97"/>
      <c r="E312" s="350"/>
    </row>
    <row r="313" ht="15.75" customHeight="1" spans="1:5">
      <c r="A313" s="97"/>
      <c r="E313" s="350"/>
    </row>
    <row r="314" ht="15.75" customHeight="1" spans="1:5">
      <c r="A314" s="97"/>
      <c r="E314" s="350"/>
    </row>
    <row r="315" ht="15.75" customHeight="1" spans="1:5">
      <c r="A315" s="97"/>
      <c r="E315" s="350"/>
    </row>
    <row r="316" ht="15.75" customHeight="1" spans="1:5">
      <c r="A316" s="97"/>
      <c r="E316" s="350"/>
    </row>
    <row r="317" ht="15.75" customHeight="1" spans="1:5">
      <c r="A317" s="97"/>
      <c r="E317" s="350"/>
    </row>
    <row r="318" ht="15.75" customHeight="1" spans="1:5">
      <c r="A318" s="97"/>
      <c r="E318" s="350"/>
    </row>
    <row r="319" ht="15.75" customHeight="1" spans="1:5">
      <c r="A319" s="97"/>
      <c r="E319" s="350"/>
    </row>
    <row r="320" ht="15.75" customHeight="1" spans="1:5">
      <c r="A320" s="97"/>
      <c r="E320" s="350"/>
    </row>
    <row r="321" ht="15.75" customHeight="1" spans="1:5">
      <c r="A321" s="97"/>
      <c r="E321" s="350"/>
    </row>
    <row r="322" ht="15.75" customHeight="1" spans="1:5">
      <c r="A322" s="97"/>
      <c r="E322" s="350"/>
    </row>
    <row r="323" ht="15.75" customHeight="1" spans="1:5">
      <c r="A323" s="97"/>
      <c r="E323" s="350"/>
    </row>
    <row r="324" ht="15.75" customHeight="1" spans="1:5">
      <c r="A324" s="97"/>
      <c r="E324" s="350"/>
    </row>
    <row r="325" ht="15.75" customHeight="1" spans="1:5">
      <c r="A325" s="97"/>
      <c r="E325" s="350"/>
    </row>
    <row r="326" ht="15.75" customHeight="1" spans="1:5">
      <c r="A326" s="97"/>
      <c r="E326" s="350"/>
    </row>
    <row r="327" ht="15.75" customHeight="1" spans="1:5">
      <c r="A327" s="97"/>
      <c r="E327" s="350"/>
    </row>
    <row r="328" ht="15.75" customHeight="1" spans="1:5">
      <c r="A328" s="97"/>
      <c r="E328" s="350"/>
    </row>
    <row r="329" ht="15.75" customHeight="1" spans="1:5">
      <c r="A329" s="97"/>
      <c r="E329" s="350"/>
    </row>
    <row r="330" ht="15.75" customHeight="1" spans="1:5">
      <c r="A330" s="97"/>
      <c r="E330" s="350"/>
    </row>
    <row r="331" ht="15.75" customHeight="1" spans="1:5">
      <c r="A331" s="97"/>
      <c r="E331" s="350"/>
    </row>
    <row r="332" ht="15.75" customHeight="1" spans="1:5">
      <c r="A332" s="97"/>
      <c r="E332" s="350"/>
    </row>
    <row r="333" ht="15.75" customHeight="1" spans="1:5">
      <c r="A333" s="97"/>
      <c r="E333" s="350"/>
    </row>
    <row r="334" ht="15.75" customHeight="1" spans="1:5">
      <c r="A334" s="97"/>
      <c r="E334" s="350"/>
    </row>
    <row r="335" ht="15.75" customHeight="1" spans="1:5">
      <c r="A335" s="97"/>
      <c r="E335" s="350"/>
    </row>
    <row r="336" ht="15.75" customHeight="1" spans="1:5">
      <c r="A336" s="97"/>
      <c r="E336" s="350"/>
    </row>
    <row r="337" ht="15.75" customHeight="1" spans="1:5">
      <c r="A337" s="97"/>
      <c r="E337" s="350"/>
    </row>
    <row r="338" ht="15.75" customHeight="1" spans="1:5">
      <c r="A338" s="97"/>
      <c r="E338" s="350"/>
    </row>
    <row r="339" ht="15.75" customHeight="1" spans="1:5">
      <c r="A339" s="97"/>
      <c r="E339" s="350"/>
    </row>
    <row r="340" ht="15.75" customHeight="1" spans="1:5">
      <c r="A340" s="97"/>
      <c r="E340" s="350"/>
    </row>
    <row r="341" ht="15.75" customHeight="1" spans="1:5">
      <c r="A341" s="97"/>
      <c r="E341" s="350"/>
    </row>
    <row r="342" ht="15.75" customHeight="1" spans="1:5">
      <c r="A342" s="97"/>
      <c r="E342" s="350"/>
    </row>
    <row r="343" ht="15.75" customHeight="1" spans="1:5">
      <c r="A343" s="97"/>
      <c r="E343" s="350"/>
    </row>
    <row r="344" ht="15.75" customHeight="1" spans="1:5">
      <c r="A344" s="97"/>
      <c r="E344" s="350"/>
    </row>
    <row r="345" ht="15.75" customHeight="1" spans="1:5">
      <c r="A345" s="97"/>
      <c r="E345" s="350"/>
    </row>
    <row r="346" ht="15.75" customHeight="1" spans="1:5">
      <c r="A346" s="97"/>
      <c r="E346" s="350"/>
    </row>
    <row r="347" ht="15.75" customHeight="1" spans="1:5">
      <c r="A347" s="97"/>
      <c r="E347" s="350"/>
    </row>
    <row r="348" ht="15.75" customHeight="1" spans="1:5">
      <c r="A348" s="97"/>
      <c r="E348" s="350"/>
    </row>
    <row r="349" ht="15.75" customHeight="1" spans="1:5">
      <c r="A349" s="97"/>
      <c r="E349" s="350"/>
    </row>
    <row r="350" ht="15.75" customHeight="1" spans="1:5">
      <c r="A350" s="97"/>
      <c r="E350" s="350"/>
    </row>
    <row r="351" ht="15.75" customHeight="1" spans="1:5">
      <c r="A351" s="97"/>
      <c r="E351" s="350"/>
    </row>
    <row r="352" ht="15.75" customHeight="1" spans="1:5">
      <c r="A352" s="97"/>
      <c r="E352" s="350"/>
    </row>
    <row r="353" ht="15.75" customHeight="1" spans="1:5">
      <c r="A353" s="97"/>
      <c r="E353" s="350"/>
    </row>
    <row r="354" ht="15.75" customHeight="1" spans="1:5">
      <c r="A354" s="97"/>
      <c r="E354" s="350"/>
    </row>
    <row r="355" ht="15.75" customHeight="1" spans="1:5">
      <c r="A355" s="97"/>
      <c r="E355" s="350"/>
    </row>
    <row r="356" ht="15.75" customHeight="1" spans="1:5">
      <c r="A356" s="97"/>
      <c r="E356" s="350"/>
    </row>
    <row r="357" ht="15.75" customHeight="1" spans="1:5">
      <c r="A357" s="97"/>
      <c r="E357" s="350"/>
    </row>
    <row r="358" ht="15.75" customHeight="1" spans="1:5">
      <c r="A358" s="97"/>
      <c r="E358" s="350"/>
    </row>
    <row r="359" ht="15.75" customHeight="1" spans="1:5">
      <c r="A359" s="97"/>
      <c r="E359" s="350"/>
    </row>
    <row r="360" ht="15.75" customHeight="1" spans="1:5">
      <c r="A360" s="97"/>
      <c r="E360" s="350"/>
    </row>
    <row r="361" ht="15.75" customHeight="1" spans="1:5">
      <c r="A361" s="97"/>
      <c r="E361" s="350"/>
    </row>
    <row r="362" ht="15.75" customHeight="1" spans="1:5">
      <c r="A362" s="97"/>
      <c r="E362" s="350"/>
    </row>
    <row r="363" ht="15.75" customHeight="1" spans="1:5">
      <c r="A363" s="97"/>
      <c r="E363" s="350"/>
    </row>
    <row r="364" ht="15.75" customHeight="1" spans="1:5">
      <c r="A364" s="97"/>
      <c r="E364" s="350"/>
    </row>
    <row r="365" ht="15.75" customHeight="1" spans="1:5">
      <c r="A365" s="97"/>
      <c r="E365" s="350"/>
    </row>
    <row r="366" ht="15.75" customHeight="1" spans="1:5">
      <c r="A366" s="97"/>
      <c r="E366" s="350"/>
    </row>
    <row r="367" ht="15.75" customHeight="1" spans="1:5">
      <c r="A367" s="97"/>
      <c r="E367" s="350"/>
    </row>
    <row r="368" ht="15.75" customHeight="1" spans="1:5">
      <c r="A368" s="97"/>
      <c r="E368" s="350"/>
    </row>
    <row r="369" ht="15.75" customHeight="1" spans="1:5">
      <c r="A369" s="97"/>
      <c r="E369" s="350"/>
    </row>
    <row r="370" ht="15.75" customHeight="1" spans="1:5">
      <c r="A370" s="97"/>
      <c r="E370" s="350"/>
    </row>
    <row r="371" ht="15.75" customHeight="1" spans="1:5">
      <c r="A371" s="97"/>
      <c r="E371" s="350"/>
    </row>
    <row r="372" ht="15.75" customHeight="1" spans="1:5">
      <c r="A372" s="97"/>
      <c r="E372" s="350"/>
    </row>
    <row r="373" ht="15.75" customHeight="1" spans="1:5">
      <c r="A373" s="97"/>
      <c r="E373" s="350"/>
    </row>
    <row r="374" ht="15.75" customHeight="1" spans="1:5">
      <c r="A374" s="97"/>
      <c r="E374" s="350"/>
    </row>
    <row r="375" ht="15.75" customHeight="1" spans="1:5">
      <c r="A375" s="97"/>
      <c r="E375" s="350"/>
    </row>
    <row r="376" ht="15.75" customHeight="1" spans="1:5">
      <c r="A376" s="97"/>
      <c r="E376" s="350"/>
    </row>
    <row r="377" ht="15.75" customHeight="1" spans="1:5">
      <c r="A377" s="97"/>
      <c r="E377" s="350"/>
    </row>
    <row r="378" ht="15.75" customHeight="1" spans="1:5">
      <c r="A378" s="97"/>
      <c r="E378" s="350"/>
    </row>
    <row r="379" ht="15.75" customHeight="1" spans="1:5">
      <c r="A379" s="97"/>
      <c r="E379" s="350"/>
    </row>
    <row r="380" ht="15.75" customHeight="1" spans="1:5">
      <c r="A380" s="97"/>
      <c r="E380" s="350"/>
    </row>
    <row r="381" ht="15.75" customHeight="1" spans="1:5">
      <c r="A381" s="97"/>
      <c r="E381" s="350"/>
    </row>
    <row r="382" ht="15.75" customHeight="1" spans="1:5">
      <c r="A382" s="97"/>
      <c r="E382" s="350"/>
    </row>
    <row r="383" ht="15.75" customHeight="1" spans="1:5">
      <c r="A383" s="97"/>
      <c r="E383" s="350"/>
    </row>
    <row r="384" ht="15.75" customHeight="1" spans="1:5">
      <c r="A384" s="97"/>
      <c r="E384" s="350"/>
    </row>
    <row r="385" ht="15.75" customHeight="1" spans="1:5">
      <c r="A385" s="97"/>
      <c r="E385" s="350"/>
    </row>
    <row r="386" ht="15.75" customHeight="1" spans="1:5">
      <c r="A386" s="97"/>
      <c r="E386" s="350"/>
    </row>
    <row r="387" ht="15.75" customHeight="1" spans="1:5">
      <c r="A387" s="97"/>
      <c r="E387" s="350"/>
    </row>
    <row r="388" ht="15.75" customHeight="1" spans="1:5">
      <c r="A388" s="97"/>
      <c r="E388" s="350"/>
    </row>
    <row r="389" ht="15.75" customHeight="1" spans="1:5">
      <c r="A389" s="97"/>
      <c r="E389" s="350"/>
    </row>
    <row r="390" ht="15.75" customHeight="1" spans="1:5">
      <c r="A390" s="97"/>
      <c r="E390" s="350"/>
    </row>
    <row r="391" ht="15.75" customHeight="1" spans="1:5">
      <c r="A391" s="97"/>
      <c r="E391" s="350"/>
    </row>
    <row r="392" ht="15.75" customHeight="1" spans="1:5">
      <c r="A392" s="97"/>
      <c r="E392" s="350"/>
    </row>
    <row r="393" ht="15.75" customHeight="1" spans="1:5">
      <c r="A393" s="97"/>
      <c r="E393" s="350"/>
    </row>
    <row r="394" ht="15.75" customHeight="1" spans="1:5">
      <c r="A394" s="97"/>
      <c r="E394" s="350"/>
    </row>
    <row r="395" ht="15.75" customHeight="1" spans="1:5">
      <c r="A395" s="97"/>
      <c r="E395" s="350"/>
    </row>
    <row r="396" ht="15.75" customHeight="1" spans="1:5">
      <c r="A396" s="97"/>
      <c r="E396" s="350"/>
    </row>
    <row r="397" ht="15.75" customHeight="1" spans="1:5">
      <c r="A397" s="97"/>
      <c r="E397" s="350"/>
    </row>
    <row r="398" ht="15.75" customHeight="1" spans="1:5">
      <c r="A398" s="97"/>
      <c r="E398" s="350"/>
    </row>
    <row r="399" ht="15.75" customHeight="1" spans="1:5">
      <c r="A399" s="97"/>
      <c r="E399" s="350"/>
    </row>
    <row r="400" ht="15.75" customHeight="1" spans="1:5">
      <c r="A400" s="97"/>
      <c r="E400" s="350"/>
    </row>
    <row r="401" ht="15.75" customHeight="1" spans="1:5">
      <c r="A401" s="97"/>
      <c r="E401" s="350"/>
    </row>
    <row r="402" ht="15.75" customHeight="1" spans="1:5">
      <c r="A402" s="97"/>
      <c r="E402" s="350"/>
    </row>
    <row r="403" ht="15.75" customHeight="1" spans="1:5">
      <c r="A403" s="97"/>
      <c r="E403" s="350"/>
    </row>
    <row r="404" ht="15.75" customHeight="1" spans="1:5">
      <c r="A404" s="97"/>
      <c r="E404" s="350"/>
    </row>
    <row r="405" ht="15.75" customHeight="1" spans="1:5">
      <c r="A405" s="97"/>
      <c r="E405" s="350"/>
    </row>
    <row r="406" ht="15.75" customHeight="1" spans="1:5">
      <c r="A406" s="97"/>
      <c r="E406" s="350"/>
    </row>
    <row r="407" ht="15.75" customHeight="1" spans="1:5">
      <c r="A407" s="97"/>
      <c r="E407" s="350"/>
    </row>
    <row r="408" ht="15.75" customHeight="1" spans="1:5">
      <c r="A408" s="97"/>
      <c r="E408" s="350"/>
    </row>
    <row r="409" ht="15.75" customHeight="1" spans="1:5">
      <c r="A409" s="97"/>
      <c r="E409" s="350"/>
    </row>
    <row r="410" ht="15.75" customHeight="1" spans="1:5">
      <c r="A410" s="97"/>
      <c r="E410" s="350"/>
    </row>
    <row r="411" ht="15.75" customHeight="1" spans="1:5">
      <c r="A411" s="97"/>
      <c r="E411" s="350"/>
    </row>
    <row r="412" ht="15.75" customHeight="1" spans="1:5">
      <c r="A412" s="97"/>
      <c r="E412" s="350"/>
    </row>
    <row r="413" ht="15.75" customHeight="1" spans="1:5">
      <c r="A413" s="97"/>
      <c r="E413" s="350"/>
    </row>
    <row r="414" ht="15.75" customHeight="1" spans="1:5">
      <c r="A414" s="97"/>
      <c r="E414" s="350"/>
    </row>
    <row r="415" ht="15.75" customHeight="1" spans="1:5">
      <c r="A415" s="97"/>
      <c r="E415" s="350"/>
    </row>
    <row r="416" ht="15.75" customHeight="1" spans="1:5">
      <c r="A416" s="97"/>
      <c r="E416" s="350"/>
    </row>
    <row r="417" ht="15.75" customHeight="1" spans="1:5">
      <c r="A417" s="97"/>
      <c r="E417" s="350"/>
    </row>
    <row r="418" ht="15.75" customHeight="1" spans="1:5">
      <c r="A418" s="97"/>
      <c r="E418" s="350"/>
    </row>
    <row r="419" ht="15.75" customHeight="1" spans="1:5">
      <c r="A419" s="97"/>
      <c r="E419" s="350"/>
    </row>
    <row r="420" ht="15.75" customHeight="1" spans="1:5">
      <c r="A420" s="97"/>
      <c r="E420" s="350"/>
    </row>
    <row r="421" ht="15.75" customHeight="1" spans="1:5">
      <c r="A421" s="97"/>
      <c r="E421" s="350"/>
    </row>
    <row r="422" ht="15.75" customHeight="1" spans="1:5">
      <c r="A422" s="97"/>
      <c r="E422" s="350"/>
    </row>
    <row r="423" ht="15.75" customHeight="1" spans="1:5">
      <c r="A423" s="97"/>
      <c r="E423" s="350"/>
    </row>
    <row r="424" ht="15.75" customHeight="1" spans="1:5">
      <c r="A424" s="97"/>
      <c r="E424" s="350"/>
    </row>
    <row r="425" ht="15.75" customHeight="1" spans="1:5">
      <c r="A425" s="97"/>
      <c r="E425" s="350"/>
    </row>
    <row r="426" ht="15.75" customHeight="1" spans="1:5">
      <c r="A426" s="97"/>
      <c r="E426" s="350"/>
    </row>
    <row r="427" ht="15.75" customHeight="1" spans="1:5">
      <c r="A427" s="97"/>
      <c r="E427" s="350"/>
    </row>
    <row r="428" ht="15.75" customHeight="1" spans="1:5">
      <c r="A428" s="97"/>
      <c r="E428" s="350"/>
    </row>
    <row r="429" ht="15.75" customHeight="1" spans="1:5">
      <c r="A429" s="97"/>
      <c r="E429" s="350"/>
    </row>
    <row r="430" ht="15.75" customHeight="1" spans="1:5">
      <c r="A430" s="97"/>
      <c r="E430" s="350"/>
    </row>
    <row r="431" ht="15.75" customHeight="1" spans="1:5">
      <c r="A431" s="97"/>
      <c r="E431" s="350"/>
    </row>
    <row r="432" ht="15.75" customHeight="1" spans="1:5">
      <c r="A432" s="97"/>
      <c r="E432" s="350"/>
    </row>
    <row r="433" ht="15.75" customHeight="1" spans="1:5">
      <c r="A433" s="97"/>
      <c r="E433" s="350"/>
    </row>
    <row r="434" ht="15.75" customHeight="1" spans="1:5">
      <c r="A434" s="97"/>
      <c r="E434" s="350"/>
    </row>
    <row r="435" ht="15.75" customHeight="1" spans="1:5">
      <c r="A435" s="97"/>
      <c r="E435" s="350"/>
    </row>
    <row r="436" ht="15.75" customHeight="1" spans="1:5">
      <c r="A436" s="97"/>
      <c r="E436" s="350"/>
    </row>
    <row r="437" ht="15.75" customHeight="1" spans="1:5">
      <c r="A437" s="97"/>
      <c r="E437" s="350"/>
    </row>
    <row r="438" ht="15.75" customHeight="1" spans="1:5">
      <c r="A438" s="97"/>
      <c r="E438" s="350"/>
    </row>
    <row r="439" ht="15.75" customHeight="1" spans="1:5">
      <c r="A439" s="97"/>
      <c r="E439" s="350"/>
    </row>
    <row r="440" ht="15.75" customHeight="1" spans="1:5">
      <c r="A440" s="97"/>
      <c r="E440" s="350"/>
    </row>
    <row r="441" ht="15.75" customHeight="1" spans="1:5">
      <c r="A441" s="97"/>
      <c r="E441" s="350"/>
    </row>
    <row r="442" ht="15.75" customHeight="1" spans="1:5">
      <c r="A442" s="97"/>
      <c r="E442" s="350"/>
    </row>
    <row r="443" ht="15.75" customHeight="1" spans="1:5">
      <c r="A443" s="97"/>
      <c r="E443" s="350"/>
    </row>
    <row r="444" ht="15.75" customHeight="1" spans="1:5">
      <c r="A444" s="97"/>
      <c r="E444" s="350"/>
    </row>
    <row r="445" ht="15.75" customHeight="1" spans="1:5">
      <c r="A445" s="97"/>
      <c r="E445" s="350"/>
    </row>
    <row r="446" ht="15.75" customHeight="1" spans="1:5">
      <c r="A446" s="97"/>
      <c r="E446" s="350"/>
    </row>
    <row r="447" ht="15.75" customHeight="1" spans="1:5">
      <c r="A447" s="97"/>
      <c r="E447" s="350"/>
    </row>
    <row r="448" ht="15.75" customHeight="1" spans="1:5">
      <c r="A448" s="97"/>
      <c r="E448" s="350"/>
    </row>
    <row r="449" ht="15.75" customHeight="1" spans="1:5">
      <c r="A449" s="97"/>
      <c r="E449" s="350"/>
    </row>
    <row r="450" ht="15.75" customHeight="1" spans="1:5">
      <c r="A450" s="97"/>
      <c r="E450" s="350"/>
    </row>
    <row r="451" ht="15.75" customHeight="1" spans="1:5">
      <c r="A451" s="97"/>
      <c r="E451" s="350"/>
    </row>
    <row r="452" ht="15.75" customHeight="1" spans="1:5">
      <c r="A452" s="97"/>
      <c r="E452" s="350"/>
    </row>
    <row r="453" ht="15.75" customHeight="1" spans="1:5">
      <c r="A453" s="97"/>
      <c r="E453" s="350"/>
    </row>
    <row r="454" ht="15.75" customHeight="1" spans="1:5">
      <c r="A454" s="97"/>
      <c r="E454" s="350"/>
    </row>
    <row r="455" ht="15.75" customHeight="1" spans="1:5">
      <c r="A455" s="97"/>
      <c r="E455" s="350"/>
    </row>
    <row r="456" ht="15.75" customHeight="1" spans="1:5">
      <c r="A456" s="97"/>
      <c r="E456" s="350"/>
    </row>
    <row r="457" ht="15.75" customHeight="1" spans="1:5">
      <c r="A457" s="97"/>
      <c r="E457" s="350"/>
    </row>
    <row r="458" ht="15.75" customHeight="1" spans="1:5">
      <c r="A458" s="97"/>
      <c r="E458" s="350"/>
    </row>
    <row r="459" ht="15.75" customHeight="1" spans="1:5">
      <c r="A459" s="97"/>
      <c r="E459" s="350"/>
    </row>
    <row r="460" ht="15.75" customHeight="1" spans="1:5">
      <c r="A460" s="97"/>
      <c r="E460" s="350"/>
    </row>
    <row r="461" ht="15.75" customHeight="1" spans="1:5">
      <c r="A461" s="97"/>
      <c r="E461" s="350"/>
    </row>
    <row r="462" ht="15.75" customHeight="1" spans="1:5">
      <c r="A462" s="97"/>
      <c r="E462" s="350"/>
    </row>
    <row r="463" ht="15.75" customHeight="1" spans="1:5">
      <c r="A463" s="97"/>
      <c r="E463" s="350"/>
    </row>
    <row r="464" ht="15.75" customHeight="1" spans="1:5">
      <c r="A464" s="97"/>
      <c r="E464" s="350"/>
    </row>
    <row r="465" ht="15.75" customHeight="1" spans="1:5">
      <c r="A465" s="97"/>
      <c r="E465" s="350"/>
    </row>
    <row r="466" ht="15.75" customHeight="1" spans="1:5">
      <c r="A466" s="97"/>
      <c r="E466" s="350"/>
    </row>
    <row r="467" ht="15.75" customHeight="1" spans="1:5">
      <c r="A467" s="97"/>
      <c r="E467" s="350"/>
    </row>
    <row r="468" ht="15.75" customHeight="1" spans="1:5">
      <c r="A468" s="97"/>
      <c r="E468" s="350"/>
    </row>
    <row r="469" ht="15.75" customHeight="1" spans="1:5">
      <c r="A469" s="97"/>
      <c r="E469" s="350"/>
    </row>
    <row r="470" ht="15.75" customHeight="1" spans="1:5">
      <c r="A470" s="97"/>
      <c r="E470" s="350"/>
    </row>
    <row r="471" ht="15.75" customHeight="1" spans="1:5">
      <c r="A471" s="97"/>
      <c r="E471" s="350"/>
    </row>
    <row r="472" ht="15.75" customHeight="1" spans="1:5">
      <c r="A472" s="97"/>
      <c r="E472" s="350"/>
    </row>
    <row r="473" ht="15.75" customHeight="1" spans="1:5">
      <c r="A473" s="97"/>
      <c r="E473" s="350"/>
    </row>
    <row r="474" ht="15.75" customHeight="1" spans="1:5">
      <c r="A474" s="97"/>
      <c r="E474" s="350"/>
    </row>
    <row r="475" ht="15.75" customHeight="1" spans="1:5">
      <c r="A475" s="97"/>
      <c r="E475" s="350"/>
    </row>
    <row r="476" ht="15.75" customHeight="1" spans="1:5">
      <c r="A476" s="97"/>
      <c r="E476" s="350"/>
    </row>
    <row r="477" ht="15.75" customHeight="1" spans="1:5">
      <c r="A477" s="97"/>
      <c r="E477" s="350"/>
    </row>
    <row r="478" ht="15.75" customHeight="1" spans="1:5">
      <c r="A478" s="97"/>
      <c r="E478" s="350"/>
    </row>
    <row r="479" ht="15.75" customHeight="1" spans="1:5">
      <c r="A479" s="97"/>
      <c r="E479" s="350"/>
    </row>
    <row r="480" ht="15.75" customHeight="1" spans="1:5">
      <c r="A480" s="97"/>
      <c r="E480" s="350"/>
    </row>
    <row r="481" ht="15.75" customHeight="1" spans="1:5">
      <c r="A481" s="97"/>
      <c r="E481" s="350"/>
    </row>
    <row r="482" ht="15.75" customHeight="1" spans="1:5">
      <c r="A482" s="97"/>
      <c r="E482" s="350"/>
    </row>
    <row r="483" ht="15.75" customHeight="1" spans="1:5">
      <c r="A483" s="97"/>
      <c r="E483" s="350"/>
    </row>
    <row r="484" ht="15.75" customHeight="1" spans="1:5">
      <c r="A484" s="97"/>
      <c r="E484" s="350"/>
    </row>
    <row r="485" ht="15.75" customHeight="1" spans="1:5">
      <c r="A485" s="97"/>
      <c r="E485" s="350"/>
    </row>
    <row r="486" ht="15.75" customHeight="1" spans="1:5">
      <c r="A486" s="97"/>
      <c r="E486" s="350"/>
    </row>
    <row r="487" ht="15.75" customHeight="1" spans="1:5">
      <c r="A487" s="97"/>
      <c r="E487" s="350"/>
    </row>
    <row r="488" ht="15.75" customHeight="1" spans="1:5">
      <c r="A488" s="97"/>
      <c r="E488" s="350"/>
    </row>
    <row r="489" ht="15.75" customHeight="1" spans="1:5">
      <c r="A489" s="97"/>
      <c r="E489" s="350"/>
    </row>
    <row r="490" ht="15.75" customHeight="1" spans="1:5">
      <c r="A490" s="97"/>
      <c r="E490" s="350"/>
    </row>
    <row r="491" ht="15.75" customHeight="1" spans="1:5">
      <c r="A491" s="97"/>
      <c r="E491" s="350"/>
    </row>
    <row r="492" ht="15.75" customHeight="1" spans="1:5">
      <c r="A492" s="97"/>
      <c r="E492" s="350"/>
    </row>
    <row r="493" ht="15.75" customHeight="1" spans="1:5">
      <c r="A493" s="97"/>
      <c r="E493" s="350"/>
    </row>
    <row r="494" ht="15.75" customHeight="1" spans="1:5">
      <c r="A494" s="97"/>
      <c r="E494" s="350"/>
    </row>
    <row r="495" ht="15.75" customHeight="1" spans="1:5">
      <c r="A495" s="97"/>
      <c r="E495" s="350"/>
    </row>
    <row r="496" ht="15.75" customHeight="1" spans="1:5">
      <c r="A496" s="97"/>
      <c r="E496" s="350"/>
    </row>
    <row r="497" ht="15.75" customHeight="1" spans="1:5">
      <c r="A497" s="97"/>
      <c r="E497" s="350"/>
    </row>
    <row r="498" ht="15.75" customHeight="1" spans="1:5">
      <c r="A498" s="97"/>
      <c r="E498" s="350"/>
    </row>
    <row r="499" ht="15.75" customHeight="1" spans="1:5">
      <c r="A499" s="97"/>
      <c r="E499" s="350"/>
    </row>
    <row r="500" ht="15.75" customHeight="1" spans="1:5">
      <c r="A500" s="97"/>
      <c r="E500" s="350"/>
    </row>
    <row r="501" ht="15.75" customHeight="1" spans="1:5">
      <c r="A501" s="97"/>
      <c r="E501" s="350"/>
    </row>
    <row r="502" ht="15.75" customHeight="1" spans="1:5">
      <c r="A502" s="97"/>
      <c r="E502" s="350"/>
    </row>
    <row r="503" ht="15.75" customHeight="1" spans="1:5">
      <c r="A503" s="97"/>
      <c r="E503" s="350"/>
    </row>
    <row r="504" ht="15.75" customHeight="1" spans="1:5">
      <c r="A504" s="97"/>
      <c r="E504" s="350"/>
    </row>
    <row r="505" ht="15.75" customHeight="1" spans="1:5">
      <c r="A505" s="97"/>
      <c r="E505" s="350"/>
    </row>
    <row r="506" ht="15.75" customHeight="1" spans="1:5">
      <c r="A506" s="97"/>
      <c r="E506" s="350"/>
    </row>
    <row r="507" ht="15.75" customHeight="1" spans="1:5">
      <c r="A507" s="97"/>
      <c r="E507" s="350"/>
    </row>
    <row r="508" ht="15.75" customHeight="1" spans="1:5">
      <c r="A508" s="97"/>
      <c r="E508" s="350"/>
    </row>
    <row r="509" ht="15.75" customHeight="1" spans="1:5">
      <c r="A509" s="97"/>
      <c r="E509" s="350"/>
    </row>
    <row r="510" ht="15.75" customHeight="1" spans="1:5">
      <c r="A510" s="97"/>
      <c r="E510" s="350"/>
    </row>
    <row r="511" ht="15.75" customHeight="1" spans="1:5">
      <c r="A511" s="97"/>
      <c r="E511" s="350"/>
    </row>
    <row r="512" ht="15.75" customHeight="1" spans="1:5">
      <c r="A512" s="97"/>
      <c r="E512" s="350"/>
    </row>
    <row r="513" ht="15.75" customHeight="1" spans="1:5">
      <c r="A513" s="97"/>
      <c r="E513" s="350"/>
    </row>
    <row r="514" ht="15.75" customHeight="1" spans="1:5">
      <c r="A514" s="97"/>
      <c r="E514" s="350"/>
    </row>
    <row r="515" ht="15.75" customHeight="1" spans="1:5">
      <c r="A515" s="97"/>
      <c r="E515" s="350"/>
    </row>
    <row r="516" ht="15.75" customHeight="1" spans="1:5">
      <c r="A516" s="97"/>
      <c r="E516" s="350"/>
    </row>
    <row r="517" ht="15.75" customHeight="1" spans="1:5">
      <c r="A517" s="97"/>
      <c r="E517" s="350"/>
    </row>
    <row r="518" ht="15.75" customHeight="1" spans="1:5">
      <c r="A518" s="97"/>
      <c r="E518" s="350"/>
    </row>
    <row r="519" ht="15.75" customHeight="1" spans="1:5">
      <c r="A519" s="97"/>
      <c r="E519" s="350"/>
    </row>
    <row r="520" ht="15.75" customHeight="1" spans="1:5">
      <c r="A520" s="97"/>
      <c r="E520" s="350"/>
    </row>
    <row r="521" ht="15.75" customHeight="1" spans="1:5">
      <c r="A521" s="97"/>
      <c r="E521" s="350"/>
    </row>
    <row r="522" ht="15.75" customHeight="1" spans="1:5">
      <c r="A522" s="97"/>
      <c r="E522" s="350"/>
    </row>
    <row r="523" ht="15.75" customHeight="1" spans="1:5">
      <c r="A523" s="97"/>
      <c r="E523" s="350"/>
    </row>
    <row r="524" ht="15.75" customHeight="1" spans="1:5">
      <c r="A524" s="97"/>
      <c r="E524" s="350"/>
    </row>
    <row r="525" ht="15.75" customHeight="1" spans="1:5">
      <c r="A525" s="97"/>
      <c r="E525" s="350"/>
    </row>
    <row r="526" ht="15.75" customHeight="1" spans="1:5">
      <c r="A526" s="97"/>
      <c r="E526" s="350"/>
    </row>
    <row r="527" ht="15.75" customHeight="1" spans="1:5">
      <c r="A527" s="97"/>
      <c r="E527" s="350"/>
    </row>
    <row r="528" ht="15.75" customHeight="1" spans="1:5">
      <c r="A528" s="97"/>
      <c r="E528" s="350"/>
    </row>
    <row r="529" ht="15.75" customHeight="1" spans="1:5">
      <c r="A529" s="97"/>
      <c r="E529" s="350"/>
    </row>
    <row r="530" ht="15.75" customHeight="1" spans="1:5">
      <c r="A530" s="97"/>
      <c r="E530" s="350"/>
    </row>
    <row r="531" ht="15.75" customHeight="1" spans="1:5">
      <c r="A531" s="97"/>
      <c r="E531" s="350"/>
    </row>
    <row r="532" ht="15.75" customHeight="1" spans="1:5">
      <c r="A532" s="97"/>
      <c r="E532" s="350"/>
    </row>
    <row r="533" ht="15.75" customHeight="1" spans="1:5">
      <c r="A533" s="97"/>
      <c r="E533" s="350"/>
    </row>
    <row r="534" ht="15.75" customHeight="1" spans="1:5">
      <c r="A534" s="97"/>
      <c r="E534" s="350"/>
    </row>
    <row r="535" ht="15.75" customHeight="1" spans="1:5">
      <c r="A535" s="97"/>
      <c r="E535" s="350"/>
    </row>
    <row r="536" ht="15.75" customHeight="1" spans="1:5">
      <c r="A536" s="97"/>
      <c r="E536" s="350"/>
    </row>
    <row r="537" ht="15.75" customHeight="1" spans="1:5">
      <c r="A537" s="97"/>
      <c r="E537" s="350"/>
    </row>
    <row r="538" ht="15.75" customHeight="1" spans="1:5">
      <c r="A538" s="97"/>
      <c r="E538" s="350"/>
    </row>
    <row r="539" ht="15.75" customHeight="1" spans="1:5">
      <c r="A539" s="97"/>
      <c r="E539" s="350"/>
    </row>
    <row r="540" ht="15.75" customHeight="1" spans="1:5">
      <c r="A540" s="97"/>
      <c r="E540" s="350"/>
    </row>
    <row r="541" ht="15.75" customHeight="1" spans="1:5">
      <c r="A541" s="97"/>
      <c r="E541" s="350"/>
    </row>
    <row r="542" ht="15.75" customHeight="1" spans="1:5">
      <c r="A542" s="97"/>
      <c r="E542" s="350"/>
    </row>
    <row r="543" ht="15.75" customHeight="1" spans="1:5">
      <c r="A543" s="97"/>
      <c r="E543" s="350"/>
    </row>
    <row r="544" ht="15.75" customHeight="1" spans="1:5">
      <c r="A544" s="97"/>
      <c r="E544" s="350"/>
    </row>
    <row r="545" ht="15.75" customHeight="1" spans="1:5">
      <c r="A545" s="97"/>
      <c r="E545" s="350"/>
    </row>
    <row r="546" ht="15.75" customHeight="1" spans="1:5">
      <c r="A546" s="97"/>
      <c r="E546" s="350"/>
    </row>
    <row r="547" ht="15.75" customHeight="1" spans="1:5">
      <c r="A547" s="97"/>
      <c r="E547" s="350"/>
    </row>
    <row r="548" ht="15.75" customHeight="1" spans="1:5">
      <c r="A548" s="97"/>
      <c r="E548" s="350"/>
    </row>
    <row r="549" ht="15.75" customHeight="1" spans="1:5">
      <c r="A549" s="97"/>
      <c r="E549" s="350"/>
    </row>
    <row r="550" ht="15.75" customHeight="1" spans="1:5">
      <c r="A550" s="97"/>
      <c r="E550" s="350"/>
    </row>
    <row r="551" ht="15.75" customHeight="1" spans="1:5">
      <c r="A551" s="97"/>
      <c r="E551" s="350"/>
    </row>
    <row r="552" ht="15.75" customHeight="1" spans="1:5">
      <c r="A552" s="97"/>
      <c r="E552" s="350"/>
    </row>
    <row r="553" ht="15.75" customHeight="1" spans="1:5">
      <c r="A553" s="97"/>
      <c r="E553" s="350"/>
    </row>
    <row r="554" ht="15.75" customHeight="1" spans="1:5">
      <c r="A554" s="97"/>
      <c r="E554" s="350"/>
    </row>
    <row r="555" ht="15.75" customHeight="1" spans="1:5">
      <c r="A555" s="97"/>
      <c r="E555" s="350"/>
    </row>
    <row r="556" ht="15.75" customHeight="1" spans="1:5">
      <c r="A556" s="97"/>
      <c r="E556" s="350"/>
    </row>
    <row r="557" ht="15.75" customHeight="1" spans="1:5">
      <c r="A557" s="97"/>
      <c r="E557" s="350"/>
    </row>
    <row r="558" ht="15.75" customHeight="1" spans="1:5">
      <c r="A558" s="97"/>
      <c r="E558" s="350"/>
    </row>
    <row r="559" ht="15.75" customHeight="1" spans="1:5">
      <c r="A559" s="97"/>
      <c r="E559" s="350"/>
    </row>
    <row r="560" ht="15.75" customHeight="1" spans="1:5">
      <c r="A560" s="97"/>
      <c r="E560" s="350"/>
    </row>
    <row r="561" ht="15.75" customHeight="1" spans="1:5">
      <c r="A561" s="97"/>
      <c r="E561" s="350"/>
    </row>
    <row r="562" ht="15.75" customHeight="1" spans="1:5">
      <c r="A562" s="97"/>
      <c r="E562" s="350"/>
    </row>
    <row r="563" ht="15.75" customHeight="1" spans="1:5">
      <c r="A563" s="97"/>
      <c r="E563" s="350"/>
    </row>
    <row r="564" ht="15.75" customHeight="1" spans="1:5">
      <c r="A564" s="97"/>
      <c r="E564" s="350"/>
    </row>
    <row r="565" ht="15.75" customHeight="1" spans="1:5">
      <c r="A565" s="97"/>
      <c r="E565" s="350"/>
    </row>
    <row r="566" ht="15.75" customHeight="1" spans="1:5">
      <c r="A566" s="97"/>
      <c r="E566" s="350"/>
    </row>
    <row r="567" ht="15.75" customHeight="1" spans="1:5">
      <c r="A567" s="97"/>
      <c r="E567" s="350"/>
    </row>
    <row r="568" ht="15.75" customHeight="1" spans="1:5">
      <c r="A568" s="97"/>
      <c r="E568" s="350"/>
    </row>
    <row r="569" ht="15.75" customHeight="1" spans="1:5">
      <c r="A569" s="97"/>
      <c r="E569" s="350"/>
    </row>
    <row r="570" ht="15.75" customHeight="1" spans="1:5">
      <c r="A570" s="97"/>
      <c r="E570" s="350"/>
    </row>
    <row r="571" ht="15.75" customHeight="1" spans="1:5">
      <c r="A571" s="97"/>
      <c r="E571" s="350"/>
    </row>
    <row r="572" ht="15.75" customHeight="1" spans="1:5">
      <c r="A572" s="97"/>
      <c r="E572" s="350"/>
    </row>
    <row r="573" ht="15.75" customHeight="1" spans="1:5">
      <c r="A573" s="97"/>
      <c r="E573" s="350"/>
    </row>
    <row r="574" ht="15.75" customHeight="1" spans="1:5">
      <c r="A574" s="97"/>
      <c r="E574" s="350"/>
    </row>
    <row r="575" ht="15.75" customHeight="1" spans="1:5">
      <c r="A575" s="97"/>
      <c r="E575" s="350"/>
    </row>
    <row r="576" ht="15.75" customHeight="1" spans="1:5">
      <c r="A576" s="97"/>
      <c r="E576" s="350"/>
    </row>
    <row r="577" ht="15.75" customHeight="1" spans="1:5">
      <c r="A577" s="97"/>
      <c r="E577" s="350"/>
    </row>
    <row r="578" ht="15.75" customHeight="1" spans="1:5">
      <c r="A578" s="97"/>
      <c r="E578" s="350"/>
    </row>
    <row r="579" ht="15.75" customHeight="1" spans="1:5">
      <c r="A579" s="97"/>
      <c r="E579" s="350"/>
    </row>
    <row r="580" ht="15.75" customHeight="1" spans="1:5">
      <c r="A580" s="97"/>
      <c r="E580" s="350"/>
    </row>
    <row r="581" ht="15.75" customHeight="1" spans="1:5">
      <c r="A581" s="97"/>
      <c r="E581" s="350"/>
    </row>
    <row r="582" ht="15.75" customHeight="1" spans="1:5">
      <c r="A582" s="97"/>
      <c r="E582" s="350"/>
    </row>
    <row r="583" ht="15.75" customHeight="1" spans="1:5">
      <c r="A583" s="97"/>
      <c r="E583" s="350"/>
    </row>
    <row r="584" ht="15.75" customHeight="1" spans="1:5">
      <c r="A584" s="97"/>
      <c r="E584" s="350"/>
    </row>
    <row r="585" ht="15.75" customHeight="1" spans="1:5">
      <c r="A585" s="97"/>
      <c r="E585" s="350"/>
    </row>
    <row r="586" ht="15.75" customHeight="1" spans="1:5">
      <c r="A586" s="97"/>
      <c r="E586" s="350"/>
    </row>
    <row r="587" ht="15.75" customHeight="1" spans="1:5">
      <c r="A587" s="97"/>
      <c r="E587" s="350"/>
    </row>
    <row r="588" ht="15.75" customHeight="1" spans="1:5">
      <c r="A588" s="97"/>
      <c r="E588" s="350"/>
    </row>
    <row r="589" ht="15.75" customHeight="1" spans="1:5">
      <c r="A589" s="97"/>
      <c r="E589" s="350"/>
    </row>
    <row r="590" ht="15.75" customHeight="1" spans="1:5">
      <c r="A590" s="97"/>
      <c r="E590" s="350"/>
    </row>
    <row r="591" ht="15.75" customHeight="1" spans="1:5">
      <c r="A591" s="97"/>
      <c r="E591" s="350"/>
    </row>
    <row r="592" ht="15.75" customHeight="1" spans="1:5">
      <c r="A592" s="97"/>
      <c r="E592" s="350"/>
    </row>
    <row r="593" ht="15.75" customHeight="1" spans="1:5">
      <c r="A593" s="97"/>
      <c r="E593" s="350"/>
    </row>
    <row r="594" ht="15.75" customHeight="1" spans="1:5">
      <c r="A594" s="97"/>
      <c r="E594" s="350"/>
    </row>
    <row r="595" ht="15.75" customHeight="1" spans="1:5">
      <c r="A595" s="97"/>
      <c r="E595" s="350"/>
    </row>
    <row r="596" ht="15.75" customHeight="1" spans="1:5">
      <c r="A596" s="97"/>
      <c r="E596" s="350"/>
    </row>
    <row r="597" ht="15.75" customHeight="1" spans="1:5">
      <c r="A597" s="97"/>
      <c r="E597" s="350"/>
    </row>
    <row r="598" ht="15.75" customHeight="1" spans="1:5">
      <c r="A598" s="97"/>
      <c r="E598" s="350"/>
    </row>
    <row r="599" ht="15.75" customHeight="1" spans="1:5">
      <c r="A599" s="97"/>
      <c r="E599" s="350"/>
    </row>
    <row r="600" ht="15.75" customHeight="1" spans="1:5">
      <c r="A600" s="97"/>
      <c r="E600" s="350"/>
    </row>
    <row r="601" ht="15.75" customHeight="1" spans="1:5">
      <c r="A601" s="97"/>
      <c r="E601" s="350"/>
    </row>
    <row r="602" ht="15.75" customHeight="1" spans="1:5">
      <c r="A602" s="97"/>
      <c r="E602" s="350"/>
    </row>
    <row r="603" ht="15.75" customHeight="1" spans="1:5">
      <c r="A603" s="97"/>
      <c r="E603" s="350"/>
    </row>
    <row r="604" ht="15.75" customHeight="1" spans="1:5">
      <c r="A604" s="97"/>
      <c r="E604" s="350"/>
    </row>
    <row r="605" ht="15.75" customHeight="1" spans="1:5">
      <c r="A605" s="97"/>
      <c r="E605" s="350"/>
    </row>
    <row r="606" ht="15.75" customHeight="1" spans="1:5">
      <c r="A606" s="97"/>
      <c r="E606" s="350"/>
    </row>
    <row r="607" ht="15.75" customHeight="1" spans="1:5">
      <c r="A607" s="97"/>
      <c r="E607" s="350"/>
    </row>
    <row r="608" ht="15.75" customHeight="1" spans="1:5">
      <c r="A608" s="97"/>
      <c r="E608" s="350"/>
    </row>
    <row r="609" ht="15.75" customHeight="1" spans="1:5">
      <c r="A609" s="97"/>
      <c r="E609" s="350"/>
    </row>
    <row r="610" ht="15.75" customHeight="1" spans="1:5">
      <c r="A610" s="97"/>
      <c r="E610" s="350"/>
    </row>
    <row r="611" ht="15.75" customHeight="1" spans="1:5">
      <c r="A611" s="97"/>
      <c r="E611" s="350"/>
    </row>
    <row r="612" ht="15.75" customHeight="1" spans="1:5">
      <c r="A612" s="97"/>
      <c r="E612" s="350"/>
    </row>
    <row r="613" ht="15.75" customHeight="1" spans="1:5">
      <c r="A613" s="97"/>
      <c r="E613" s="350"/>
    </row>
    <row r="614" ht="15.75" customHeight="1" spans="1:5">
      <c r="A614" s="97"/>
      <c r="E614" s="350"/>
    </row>
    <row r="615" ht="15.75" customHeight="1" spans="1:5">
      <c r="A615" s="97"/>
      <c r="E615" s="350"/>
    </row>
    <row r="616" ht="15.75" customHeight="1" spans="1:5">
      <c r="A616" s="97"/>
      <c r="E616" s="350"/>
    </row>
    <row r="617" ht="15.75" customHeight="1" spans="1:5">
      <c r="A617" s="97"/>
      <c r="E617" s="350"/>
    </row>
    <row r="618" ht="15.75" customHeight="1" spans="1:5">
      <c r="A618" s="97"/>
      <c r="E618" s="350"/>
    </row>
    <row r="619" ht="15.75" customHeight="1" spans="1:5">
      <c r="A619" s="97"/>
      <c r="E619" s="350"/>
    </row>
    <row r="620" ht="15.75" customHeight="1" spans="1:5">
      <c r="A620" s="97"/>
      <c r="E620" s="350"/>
    </row>
    <row r="621" ht="15.75" customHeight="1" spans="1:5">
      <c r="A621" s="97"/>
      <c r="E621" s="350"/>
    </row>
    <row r="622" ht="15.75" customHeight="1" spans="1:5">
      <c r="A622" s="97"/>
      <c r="E622" s="350"/>
    </row>
    <row r="623" ht="15.75" customHeight="1" spans="1:5">
      <c r="A623" s="97"/>
      <c r="E623" s="350"/>
    </row>
    <row r="624" ht="15.75" customHeight="1" spans="1:5">
      <c r="A624" s="97"/>
      <c r="E624" s="350"/>
    </row>
    <row r="625" ht="15.75" customHeight="1" spans="1:5">
      <c r="A625" s="97"/>
      <c r="E625" s="350"/>
    </row>
    <row r="626" ht="15.75" customHeight="1" spans="1:5">
      <c r="A626" s="97"/>
      <c r="E626" s="350"/>
    </row>
    <row r="627" ht="15.75" customHeight="1" spans="1:5">
      <c r="A627" s="97"/>
      <c r="E627" s="350"/>
    </row>
    <row r="628" ht="15.75" customHeight="1" spans="1:5">
      <c r="A628" s="97"/>
      <c r="E628" s="350"/>
    </row>
    <row r="629" ht="15.75" customHeight="1" spans="1:5">
      <c r="A629" s="97"/>
      <c r="E629" s="350"/>
    </row>
    <row r="630" ht="15.75" customHeight="1" spans="1:5">
      <c r="A630" s="97"/>
      <c r="E630" s="350"/>
    </row>
    <row r="631" ht="15.75" customHeight="1" spans="1:5">
      <c r="A631" s="97"/>
      <c r="E631" s="350"/>
    </row>
    <row r="632" ht="15.75" customHeight="1" spans="1:5">
      <c r="A632" s="97"/>
      <c r="E632" s="350"/>
    </row>
    <row r="633" ht="15.75" customHeight="1" spans="1:5">
      <c r="A633" s="97"/>
      <c r="E633" s="350"/>
    </row>
    <row r="634" ht="15.75" customHeight="1" spans="1:5">
      <c r="A634" s="97"/>
      <c r="E634" s="350"/>
    </row>
    <row r="635" ht="15.75" customHeight="1" spans="1:5">
      <c r="A635" s="97"/>
      <c r="E635" s="350"/>
    </row>
    <row r="636" ht="15.75" customHeight="1" spans="1:5">
      <c r="A636" s="97"/>
      <c r="E636" s="350"/>
    </row>
    <row r="637" ht="15.75" customHeight="1" spans="1:5">
      <c r="A637" s="97"/>
      <c r="E637" s="350"/>
    </row>
    <row r="638" ht="15.75" customHeight="1" spans="1:5">
      <c r="A638" s="97"/>
      <c r="E638" s="350"/>
    </row>
    <row r="639" ht="15.75" customHeight="1" spans="1:5">
      <c r="A639" s="97"/>
      <c r="E639" s="350"/>
    </row>
    <row r="640" ht="15.75" customHeight="1" spans="1:5">
      <c r="A640" s="97"/>
      <c r="E640" s="350"/>
    </row>
    <row r="641" ht="15.75" customHeight="1" spans="1:5">
      <c r="A641" s="97"/>
      <c r="E641" s="350"/>
    </row>
    <row r="642" ht="15.75" customHeight="1" spans="1:5">
      <c r="A642" s="97"/>
      <c r="E642" s="350"/>
    </row>
    <row r="643" ht="15.75" customHeight="1" spans="1:5">
      <c r="A643" s="97"/>
      <c r="E643" s="350"/>
    </row>
    <row r="644" ht="15.75" customHeight="1" spans="1:5">
      <c r="A644" s="97"/>
      <c r="E644" s="350"/>
    </row>
    <row r="645" ht="15.75" customHeight="1" spans="1:5">
      <c r="A645" s="97"/>
      <c r="E645" s="350"/>
    </row>
    <row r="646" ht="15.75" customHeight="1" spans="1:5">
      <c r="A646" s="97"/>
      <c r="E646" s="350"/>
    </row>
    <row r="647" ht="15.75" customHeight="1" spans="1:5">
      <c r="A647" s="97"/>
      <c r="E647" s="350"/>
    </row>
    <row r="648" ht="15.75" customHeight="1" spans="1:5">
      <c r="A648" s="97"/>
      <c r="E648" s="350"/>
    </row>
    <row r="649" ht="15.75" customHeight="1" spans="1:5">
      <c r="A649" s="97"/>
      <c r="E649" s="350"/>
    </row>
    <row r="650" ht="15.75" customHeight="1" spans="1:5">
      <c r="A650" s="97"/>
      <c r="E650" s="350"/>
    </row>
    <row r="651" ht="15.75" customHeight="1" spans="1:5">
      <c r="A651" s="97"/>
      <c r="E651" s="350"/>
    </row>
    <row r="652" ht="15.75" customHeight="1" spans="1:5">
      <c r="A652" s="97"/>
      <c r="E652" s="350"/>
    </row>
    <row r="653" ht="15.75" customHeight="1" spans="1:5">
      <c r="A653" s="97"/>
      <c r="E653" s="350"/>
    </row>
    <row r="654" ht="15.75" customHeight="1" spans="1:5">
      <c r="A654" s="97"/>
      <c r="E654" s="350"/>
    </row>
    <row r="655" ht="15.75" customHeight="1" spans="1:5">
      <c r="A655" s="97"/>
      <c r="E655" s="350"/>
    </row>
    <row r="656" ht="15.75" customHeight="1" spans="1:5">
      <c r="A656" s="97"/>
      <c r="E656" s="350"/>
    </row>
    <row r="657" ht="15.75" customHeight="1" spans="1:5">
      <c r="A657" s="97"/>
      <c r="E657" s="350"/>
    </row>
    <row r="658" ht="15.75" customHeight="1" spans="1:5">
      <c r="A658" s="97"/>
      <c r="E658" s="350"/>
    </row>
    <row r="659" ht="15.75" customHeight="1" spans="1:5">
      <c r="A659" s="97"/>
      <c r="E659" s="350"/>
    </row>
    <row r="660" ht="15.75" customHeight="1" spans="1:5">
      <c r="A660" s="97"/>
      <c r="E660" s="350"/>
    </row>
    <row r="661" ht="15.75" customHeight="1" spans="1:5">
      <c r="A661" s="97"/>
      <c r="E661" s="350"/>
    </row>
    <row r="662" ht="15.75" customHeight="1" spans="1:5">
      <c r="A662" s="97"/>
      <c r="E662" s="350"/>
    </row>
    <row r="663" ht="15.75" customHeight="1" spans="1:5">
      <c r="A663" s="97"/>
      <c r="E663" s="350"/>
    </row>
    <row r="664" ht="15.75" customHeight="1" spans="1:5">
      <c r="A664" s="97"/>
      <c r="E664" s="350"/>
    </row>
    <row r="665" ht="15.75" customHeight="1" spans="1:5">
      <c r="A665" s="97"/>
      <c r="E665" s="350"/>
    </row>
    <row r="666" ht="15.75" customHeight="1" spans="1:5">
      <c r="A666" s="97"/>
      <c r="E666" s="350"/>
    </row>
    <row r="667" ht="15.75" customHeight="1" spans="1:5">
      <c r="A667" s="97"/>
      <c r="E667" s="350"/>
    </row>
    <row r="668" ht="15.75" customHeight="1" spans="1:5">
      <c r="A668" s="97"/>
      <c r="E668" s="350"/>
    </row>
    <row r="669" ht="15.75" customHeight="1" spans="1:5">
      <c r="A669" s="97"/>
      <c r="E669" s="350"/>
    </row>
    <row r="670" ht="15.75" customHeight="1" spans="1:5">
      <c r="A670" s="97"/>
      <c r="E670" s="350"/>
    </row>
    <row r="671" ht="15.75" customHeight="1" spans="1:5">
      <c r="A671" s="97"/>
      <c r="E671" s="350"/>
    </row>
    <row r="672" ht="15.75" customHeight="1" spans="1:5">
      <c r="A672" s="97"/>
      <c r="E672" s="350"/>
    </row>
    <row r="673" ht="15.75" customHeight="1" spans="1:5">
      <c r="A673" s="97"/>
      <c r="E673" s="350"/>
    </row>
    <row r="674" ht="15.75" customHeight="1" spans="1:5">
      <c r="A674" s="97"/>
      <c r="E674" s="350"/>
    </row>
    <row r="675" ht="15.75" customHeight="1" spans="1:5">
      <c r="A675" s="97"/>
      <c r="E675" s="350"/>
    </row>
    <row r="676" ht="15.75" customHeight="1" spans="1:5">
      <c r="A676" s="97"/>
      <c r="E676" s="350"/>
    </row>
    <row r="677" ht="15.75" customHeight="1" spans="1:5">
      <c r="A677" s="97"/>
      <c r="E677" s="350"/>
    </row>
    <row r="678" ht="15.75" customHeight="1" spans="1:5">
      <c r="A678" s="97"/>
      <c r="E678" s="350"/>
    </row>
    <row r="679" ht="15.75" customHeight="1" spans="1:5">
      <c r="A679" s="97"/>
      <c r="E679" s="350"/>
    </row>
    <row r="680" ht="15.75" customHeight="1" spans="1:5">
      <c r="A680" s="97"/>
      <c r="E680" s="350"/>
    </row>
    <row r="681" ht="15.75" customHeight="1" spans="1:5">
      <c r="A681" s="97"/>
      <c r="E681" s="350"/>
    </row>
    <row r="682" ht="15.75" customHeight="1" spans="1:5">
      <c r="A682" s="97"/>
      <c r="E682" s="350"/>
    </row>
    <row r="683" ht="15.75" customHeight="1" spans="1:5">
      <c r="A683" s="97"/>
      <c r="E683" s="350"/>
    </row>
    <row r="684" ht="15.75" customHeight="1" spans="1:5">
      <c r="A684" s="97"/>
      <c r="E684" s="350"/>
    </row>
    <row r="685" ht="15.75" customHeight="1" spans="1:5">
      <c r="A685" s="97"/>
      <c r="E685" s="350"/>
    </row>
    <row r="686" ht="15.75" customHeight="1" spans="1:5">
      <c r="A686" s="97"/>
      <c r="E686" s="350"/>
    </row>
    <row r="687" ht="15.75" customHeight="1" spans="1:5">
      <c r="A687" s="97"/>
      <c r="E687" s="350"/>
    </row>
    <row r="688" ht="15.75" customHeight="1" spans="1:5">
      <c r="A688" s="97"/>
      <c r="E688" s="350"/>
    </row>
    <row r="689" ht="15.75" customHeight="1" spans="1:5">
      <c r="A689" s="97"/>
      <c r="E689" s="350"/>
    </row>
    <row r="690" ht="15.75" customHeight="1" spans="1:5">
      <c r="A690" s="97"/>
      <c r="E690" s="350"/>
    </row>
    <row r="691" ht="15.75" customHeight="1" spans="1:5">
      <c r="A691" s="97"/>
      <c r="E691" s="350"/>
    </row>
    <row r="692" ht="15.75" customHeight="1" spans="1:5">
      <c r="A692" s="97"/>
      <c r="E692" s="350"/>
    </row>
    <row r="693" ht="15.75" customHeight="1" spans="1:5">
      <c r="A693" s="97"/>
      <c r="E693" s="350"/>
    </row>
    <row r="694" ht="15.75" customHeight="1" spans="1:5">
      <c r="A694" s="97"/>
      <c r="E694" s="350"/>
    </row>
    <row r="695" ht="15.75" customHeight="1" spans="1:5">
      <c r="A695" s="97"/>
      <c r="E695" s="350"/>
    </row>
    <row r="696" ht="15.75" customHeight="1" spans="1:5">
      <c r="A696" s="97"/>
      <c r="E696" s="350"/>
    </row>
    <row r="697" ht="15.75" customHeight="1" spans="1:5">
      <c r="A697" s="97"/>
      <c r="E697" s="350"/>
    </row>
    <row r="698" ht="15.75" customHeight="1" spans="1:5">
      <c r="A698" s="97"/>
      <c r="E698" s="350"/>
    </row>
    <row r="699" ht="15.75" customHeight="1" spans="1:5">
      <c r="A699" s="97"/>
      <c r="E699" s="350"/>
    </row>
    <row r="700" ht="15.75" customHeight="1" spans="1:5">
      <c r="A700" s="97"/>
      <c r="E700" s="350"/>
    </row>
    <row r="701" ht="15.75" customHeight="1" spans="1:5">
      <c r="A701" s="97"/>
      <c r="E701" s="350"/>
    </row>
    <row r="702" ht="15.75" customHeight="1" spans="1:5">
      <c r="A702" s="97"/>
      <c r="E702" s="350"/>
    </row>
    <row r="703" ht="15.75" customHeight="1" spans="1:5">
      <c r="A703" s="97"/>
      <c r="E703" s="350"/>
    </row>
    <row r="704" ht="15.75" customHeight="1" spans="1:5">
      <c r="A704" s="97"/>
      <c r="E704" s="350"/>
    </row>
    <row r="705" ht="15.75" customHeight="1" spans="1:5">
      <c r="A705" s="97"/>
      <c r="E705" s="350"/>
    </row>
    <row r="706" ht="15.75" customHeight="1" spans="1:5">
      <c r="A706" s="97"/>
      <c r="E706" s="350"/>
    </row>
    <row r="707" ht="15.75" customHeight="1" spans="1:5">
      <c r="A707" s="97"/>
      <c r="E707" s="350"/>
    </row>
    <row r="708" ht="15.75" customHeight="1" spans="1:5">
      <c r="A708" s="97"/>
      <c r="E708" s="350"/>
    </row>
    <row r="709" ht="15.75" customHeight="1" spans="1:5">
      <c r="A709" s="97"/>
      <c r="E709" s="350"/>
    </row>
    <row r="710" ht="15.75" customHeight="1" spans="1:5">
      <c r="A710" s="97"/>
      <c r="E710" s="350"/>
    </row>
    <row r="711" ht="15.75" customHeight="1" spans="1:5">
      <c r="A711" s="97"/>
      <c r="E711" s="350"/>
    </row>
    <row r="712" ht="15.75" customHeight="1" spans="1:5">
      <c r="A712" s="97"/>
      <c r="E712" s="350"/>
    </row>
    <row r="713" ht="15.75" customHeight="1" spans="1:5">
      <c r="A713" s="97"/>
      <c r="E713" s="350"/>
    </row>
    <row r="714" ht="15.75" customHeight="1" spans="1:5">
      <c r="A714" s="97"/>
      <c r="E714" s="350"/>
    </row>
    <row r="715" ht="15.75" customHeight="1" spans="1:5">
      <c r="A715" s="97"/>
      <c r="E715" s="350"/>
    </row>
    <row r="716" ht="15.75" customHeight="1" spans="1:5">
      <c r="A716" s="97"/>
      <c r="E716" s="350"/>
    </row>
    <row r="717" ht="15.75" customHeight="1" spans="1:5">
      <c r="A717" s="97"/>
      <c r="E717" s="350"/>
    </row>
    <row r="718" ht="15.75" customHeight="1" spans="1:5">
      <c r="A718" s="97"/>
      <c r="E718" s="350"/>
    </row>
    <row r="719" ht="15.75" customHeight="1" spans="1:5">
      <c r="A719" s="97"/>
      <c r="E719" s="350"/>
    </row>
    <row r="720" ht="15.75" customHeight="1" spans="1:5">
      <c r="A720" s="97"/>
      <c r="E720" s="350"/>
    </row>
    <row r="721" ht="15.75" customHeight="1" spans="1:5">
      <c r="A721" s="97"/>
      <c r="E721" s="350"/>
    </row>
    <row r="722" ht="15.75" customHeight="1" spans="1:5">
      <c r="A722" s="97"/>
      <c r="E722" s="350"/>
    </row>
    <row r="723" ht="15.75" customHeight="1" spans="1:5">
      <c r="A723" s="97"/>
      <c r="E723" s="350"/>
    </row>
    <row r="724" ht="15.75" customHeight="1" spans="1:5">
      <c r="A724" s="97"/>
      <c r="E724" s="350"/>
    </row>
    <row r="725" ht="15.75" customHeight="1" spans="1:5">
      <c r="A725" s="97"/>
      <c r="E725" s="350"/>
    </row>
    <row r="726" ht="15.75" customHeight="1" spans="1:5">
      <c r="A726" s="97"/>
      <c r="E726" s="350"/>
    </row>
    <row r="727" ht="15.75" customHeight="1" spans="1:5">
      <c r="A727" s="97"/>
      <c r="E727" s="350"/>
    </row>
    <row r="728" ht="15.75" customHeight="1" spans="1:5">
      <c r="A728" s="97"/>
      <c r="E728" s="350"/>
    </row>
    <row r="729" ht="15.75" customHeight="1" spans="1:5">
      <c r="A729" s="97"/>
      <c r="E729" s="350"/>
    </row>
    <row r="730" ht="15.75" customHeight="1" spans="1:5">
      <c r="A730" s="97"/>
      <c r="E730" s="350"/>
    </row>
    <row r="731" ht="15.75" customHeight="1" spans="1:5">
      <c r="A731" s="97"/>
      <c r="E731" s="350"/>
    </row>
    <row r="732" ht="15.75" customHeight="1" spans="1:5">
      <c r="A732" s="97"/>
      <c r="E732" s="350"/>
    </row>
    <row r="733" ht="15.75" customHeight="1" spans="1:5">
      <c r="A733" s="97"/>
      <c r="E733" s="350"/>
    </row>
    <row r="734" ht="15.75" customHeight="1" spans="1:5">
      <c r="A734" s="97"/>
      <c r="E734" s="350"/>
    </row>
    <row r="735" ht="15.75" customHeight="1" spans="1:5">
      <c r="A735" s="97"/>
      <c r="E735" s="350"/>
    </row>
    <row r="736" ht="15.75" customHeight="1" spans="1:5">
      <c r="A736" s="97"/>
      <c r="E736" s="350"/>
    </row>
    <row r="737" ht="15.75" customHeight="1" spans="1:5">
      <c r="A737" s="97"/>
      <c r="E737" s="350"/>
    </row>
    <row r="738" ht="15.75" customHeight="1" spans="1:5">
      <c r="A738" s="97"/>
      <c r="E738" s="350"/>
    </row>
    <row r="739" ht="15.75" customHeight="1" spans="1:5">
      <c r="A739" s="97"/>
      <c r="E739" s="350"/>
    </row>
    <row r="740" ht="15.75" customHeight="1" spans="1:5">
      <c r="A740" s="97"/>
      <c r="E740" s="350"/>
    </row>
    <row r="741" ht="15.75" customHeight="1" spans="1:5">
      <c r="A741" s="97"/>
      <c r="E741" s="350"/>
    </row>
    <row r="742" ht="15.75" customHeight="1" spans="1:5">
      <c r="A742" s="97"/>
      <c r="E742" s="350"/>
    </row>
    <row r="743" ht="15.75" customHeight="1" spans="1:5">
      <c r="A743" s="97"/>
      <c r="E743" s="350"/>
    </row>
    <row r="744" ht="15.75" customHeight="1" spans="1:5">
      <c r="A744" s="97"/>
      <c r="E744" s="350"/>
    </row>
    <row r="745" ht="15.75" customHeight="1" spans="1:5">
      <c r="A745" s="97"/>
      <c r="E745" s="350"/>
    </row>
    <row r="746" ht="15.75" customHeight="1" spans="1:5">
      <c r="A746" s="97"/>
      <c r="E746" s="350"/>
    </row>
    <row r="747" ht="15.75" customHeight="1" spans="1:5">
      <c r="A747" s="97"/>
      <c r="E747" s="350"/>
    </row>
    <row r="748" ht="15.75" customHeight="1" spans="1:5">
      <c r="A748" s="97"/>
      <c r="E748" s="350"/>
    </row>
    <row r="749" ht="15.75" customHeight="1" spans="1:5">
      <c r="A749" s="97"/>
      <c r="E749" s="350"/>
    </row>
    <row r="750" ht="15.75" customHeight="1" spans="1:5">
      <c r="A750" s="97"/>
      <c r="E750" s="350"/>
    </row>
    <row r="751" ht="15.75" customHeight="1" spans="1:5">
      <c r="A751" s="97"/>
      <c r="E751" s="350"/>
    </row>
    <row r="752" ht="15.75" customHeight="1" spans="1:5">
      <c r="A752" s="97"/>
      <c r="E752" s="350"/>
    </row>
    <row r="753" ht="15.75" customHeight="1" spans="1:5">
      <c r="A753" s="97"/>
      <c r="E753" s="350"/>
    </row>
    <row r="754" ht="15.75" customHeight="1" spans="1:5">
      <c r="A754" s="97"/>
      <c r="E754" s="350"/>
    </row>
    <row r="755" ht="15.75" customHeight="1" spans="1:5">
      <c r="A755" s="97"/>
      <c r="E755" s="350"/>
    </row>
    <row r="756" ht="15.75" customHeight="1" spans="1:5">
      <c r="A756" s="97"/>
      <c r="E756" s="350"/>
    </row>
    <row r="757" ht="15.75" customHeight="1" spans="1:5">
      <c r="A757" s="97"/>
      <c r="E757" s="350"/>
    </row>
    <row r="758" ht="15.75" customHeight="1" spans="1:5">
      <c r="A758" s="97"/>
      <c r="E758" s="350"/>
    </row>
    <row r="759" ht="15.75" customHeight="1" spans="1:5">
      <c r="A759" s="97"/>
      <c r="E759" s="350"/>
    </row>
    <row r="760" ht="15.75" customHeight="1" spans="1:5">
      <c r="A760" s="97"/>
      <c r="E760" s="350"/>
    </row>
    <row r="761" ht="15.75" customHeight="1" spans="1:5">
      <c r="A761" s="97"/>
      <c r="E761" s="350"/>
    </row>
    <row r="762" ht="15.75" customHeight="1" spans="1:5">
      <c r="A762" s="97"/>
      <c r="E762" s="350"/>
    </row>
    <row r="763" ht="15.75" customHeight="1" spans="1:5">
      <c r="A763" s="97"/>
      <c r="E763" s="350"/>
    </row>
    <row r="764" ht="15.75" customHeight="1" spans="1:5">
      <c r="A764" s="97"/>
      <c r="E764" s="350"/>
    </row>
    <row r="765" ht="15.75" customHeight="1" spans="1:5">
      <c r="A765" s="97"/>
      <c r="E765" s="350"/>
    </row>
    <row r="766" ht="15.75" customHeight="1" spans="1:5">
      <c r="A766" s="97"/>
      <c r="E766" s="350"/>
    </row>
    <row r="767" ht="15.75" customHeight="1" spans="1:5">
      <c r="A767" s="97"/>
      <c r="E767" s="350"/>
    </row>
    <row r="768" ht="15.75" customHeight="1" spans="1:5">
      <c r="A768" s="97"/>
      <c r="E768" s="350"/>
    </row>
    <row r="769" ht="15.75" customHeight="1" spans="1:5">
      <c r="A769" s="97"/>
      <c r="E769" s="350"/>
    </row>
    <row r="770" ht="15.75" customHeight="1" spans="1:5">
      <c r="A770" s="97"/>
      <c r="E770" s="350"/>
    </row>
    <row r="771" ht="15.75" customHeight="1" spans="1:5">
      <c r="A771" s="97"/>
      <c r="E771" s="350"/>
    </row>
    <row r="772" ht="15.75" customHeight="1" spans="1:5">
      <c r="A772" s="97"/>
      <c r="E772" s="350"/>
    </row>
    <row r="773" ht="15.75" customHeight="1" spans="1:5">
      <c r="A773" s="97"/>
      <c r="E773" s="350"/>
    </row>
    <row r="774" ht="15.75" customHeight="1" spans="1:5">
      <c r="A774" s="97"/>
      <c r="E774" s="350"/>
    </row>
    <row r="775" ht="15.75" customHeight="1" spans="1:5">
      <c r="A775" s="97"/>
      <c r="E775" s="350"/>
    </row>
    <row r="776" ht="15.75" customHeight="1" spans="1:5">
      <c r="A776" s="97"/>
      <c r="E776" s="350"/>
    </row>
    <row r="777" ht="15.75" customHeight="1" spans="1:5">
      <c r="A777" s="97"/>
      <c r="E777" s="350"/>
    </row>
    <row r="778" ht="15.75" customHeight="1" spans="1:5">
      <c r="A778" s="97"/>
      <c r="E778" s="350"/>
    </row>
    <row r="779" ht="15.75" customHeight="1" spans="1:5">
      <c r="A779" s="97"/>
      <c r="E779" s="350"/>
    </row>
    <row r="780" ht="15.75" customHeight="1" spans="1:5">
      <c r="A780" s="97"/>
      <c r="E780" s="350"/>
    </row>
    <row r="781" ht="15.75" customHeight="1" spans="1:5">
      <c r="A781" s="97"/>
      <c r="E781" s="350"/>
    </row>
    <row r="782" ht="15.75" customHeight="1" spans="1:5">
      <c r="A782" s="97"/>
      <c r="E782" s="350"/>
    </row>
    <row r="783" ht="15.75" customHeight="1" spans="1:5">
      <c r="A783" s="97"/>
      <c r="E783" s="350"/>
    </row>
    <row r="784" ht="15.75" customHeight="1" spans="1:5">
      <c r="A784" s="97"/>
      <c r="E784" s="350"/>
    </row>
    <row r="785" ht="15.75" customHeight="1" spans="1:5">
      <c r="A785" s="97"/>
      <c r="E785" s="350"/>
    </row>
    <row r="786" ht="15.75" customHeight="1" spans="1:5">
      <c r="A786" s="97"/>
      <c r="E786" s="350"/>
    </row>
    <row r="787" ht="15.75" customHeight="1" spans="1:5">
      <c r="A787" s="97"/>
      <c r="E787" s="350"/>
    </row>
    <row r="788" ht="15.75" customHeight="1" spans="1:5">
      <c r="A788" s="97"/>
      <c r="E788" s="350"/>
    </row>
    <row r="789" ht="15.75" customHeight="1" spans="1:5">
      <c r="A789" s="97"/>
      <c r="E789" s="350"/>
    </row>
    <row r="790" ht="15.75" customHeight="1" spans="1:5">
      <c r="A790" s="97"/>
      <c r="E790" s="350"/>
    </row>
    <row r="791" ht="15.75" customHeight="1" spans="1:5">
      <c r="A791" s="97"/>
      <c r="E791" s="350"/>
    </row>
    <row r="792" ht="15.75" customHeight="1" spans="1:5">
      <c r="A792" s="97"/>
      <c r="E792" s="350"/>
    </row>
    <row r="793" ht="15.75" customHeight="1" spans="1:5">
      <c r="A793" s="97"/>
      <c r="E793" s="350"/>
    </row>
    <row r="794" ht="15.75" customHeight="1" spans="1:5">
      <c r="A794" s="97"/>
      <c r="E794" s="350"/>
    </row>
    <row r="795" ht="15.75" customHeight="1" spans="1:5">
      <c r="A795" s="97"/>
      <c r="E795" s="350"/>
    </row>
    <row r="796" ht="15.75" customHeight="1" spans="1:5">
      <c r="A796" s="97"/>
      <c r="E796" s="350"/>
    </row>
    <row r="797" ht="15.75" customHeight="1" spans="1:5">
      <c r="A797" s="97"/>
      <c r="E797" s="350"/>
    </row>
    <row r="798" ht="15.75" customHeight="1" spans="1:5">
      <c r="A798" s="97"/>
      <c r="E798" s="350"/>
    </row>
    <row r="799" ht="15.75" customHeight="1" spans="1:5">
      <c r="A799" s="97"/>
      <c r="E799" s="350"/>
    </row>
    <row r="800" ht="15.75" customHeight="1" spans="1:5">
      <c r="A800" s="97"/>
      <c r="E800" s="350"/>
    </row>
    <row r="801" ht="15.75" customHeight="1" spans="1:5">
      <c r="A801" s="97"/>
      <c r="E801" s="350"/>
    </row>
    <row r="802" ht="15.75" customHeight="1" spans="1:5">
      <c r="A802" s="97"/>
      <c r="E802" s="350"/>
    </row>
    <row r="803" ht="15.75" customHeight="1" spans="1:5">
      <c r="A803" s="97"/>
      <c r="E803" s="350"/>
    </row>
    <row r="804" ht="15.75" customHeight="1" spans="1:5">
      <c r="A804" s="97"/>
      <c r="E804" s="350"/>
    </row>
    <row r="805" ht="15.75" customHeight="1" spans="1:5">
      <c r="A805" s="97"/>
      <c r="E805" s="350"/>
    </row>
    <row r="806" ht="15.75" customHeight="1" spans="1:5">
      <c r="A806" s="97"/>
      <c r="E806" s="350"/>
    </row>
    <row r="807" ht="15.75" customHeight="1" spans="1:5">
      <c r="A807" s="97"/>
      <c r="E807" s="350"/>
    </row>
    <row r="808" ht="15.75" customHeight="1" spans="1:5">
      <c r="A808" s="97"/>
      <c r="E808" s="350"/>
    </row>
    <row r="809" ht="15.75" customHeight="1" spans="1:5">
      <c r="A809" s="97"/>
      <c r="E809" s="350"/>
    </row>
    <row r="810" ht="15.75" customHeight="1" spans="1:5">
      <c r="A810" s="97"/>
      <c r="E810" s="350"/>
    </row>
    <row r="811" ht="15.75" customHeight="1" spans="1:5">
      <c r="A811" s="97"/>
      <c r="E811" s="350"/>
    </row>
    <row r="812" ht="15.75" customHeight="1" spans="1:5">
      <c r="A812" s="97"/>
      <c r="E812" s="350"/>
    </row>
    <row r="813" ht="15.75" customHeight="1" spans="1:5">
      <c r="A813" s="97"/>
      <c r="E813" s="350"/>
    </row>
    <row r="814" ht="15.75" customHeight="1" spans="1:5">
      <c r="A814" s="97"/>
      <c r="E814" s="350"/>
    </row>
    <row r="815" ht="15.75" customHeight="1" spans="1:5">
      <c r="A815" s="97"/>
      <c r="E815" s="350"/>
    </row>
    <row r="816" ht="15.75" customHeight="1" spans="1:5">
      <c r="A816" s="97"/>
      <c r="E816" s="350"/>
    </row>
    <row r="817" ht="15.75" customHeight="1" spans="1:5">
      <c r="A817" s="97"/>
      <c r="E817" s="350"/>
    </row>
    <row r="818" ht="15.75" customHeight="1" spans="1:5">
      <c r="A818" s="97"/>
      <c r="E818" s="350"/>
    </row>
    <row r="819" ht="15.75" customHeight="1" spans="1:5">
      <c r="A819" s="97"/>
      <c r="E819" s="350"/>
    </row>
    <row r="820" ht="15.75" customHeight="1" spans="1:5">
      <c r="A820" s="97"/>
      <c r="E820" s="350"/>
    </row>
    <row r="821" ht="15.75" customHeight="1" spans="1:5">
      <c r="A821" s="97"/>
      <c r="E821" s="350"/>
    </row>
    <row r="822" ht="15.75" customHeight="1" spans="1:5">
      <c r="A822" s="97"/>
      <c r="E822" s="350"/>
    </row>
    <row r="823" ht="15.75" customHeight="1" spans="1:5">
      <c r="A823" s="97"/>
      <c r="E823" s="350"/>
    </row>
    <row r="824" ht="15.75" customHeight="1" spans="1:5">
      <c r="A824" s="97"/>
      <c r="E824" s="350"/>
    </row>
    <row r="825" ht="15.75" customHeight="1" spans="1:5">
      <c r="A825" s="97"/>
      <c r="E825" s="350"/>
    </row>
    <row r="826" ht="15.75" customHeight="1" spans="1:5">
      <c r="A826" s="97"/>
      <c r="E826" s="350"/>
    </row>
    <row r="827" ht="15.75" customHeight="1" spans="1:5">
      <c r="A827" s="97"/>
      <c r="E827" s="350"/>
    </row>
    <row r="828" ht="15.75" customHeight="1" spans="1:5">
      <c r="A828" s="97"/>
      <c r="E828" s="350"/>
    </row>
    <row r="829" ht="15.75" customHeight="1" spans="1:5">
      <c r="A829" s="97"/>
      <c r="E829" s="350"/>
    </row>
    <row r="830" ht="15.75" customHeight="1" spans="1:5">
      <c r="A830" s="97"/>
      <c r="E830" s="350"/>
    </row>
    <row r="831" ht="15.75" customHeight="1" spans="1:5">
      <c r="A831" s="97"/>
      <c r="E831" s="350"/>
    </row>
    <row r="832" ht="15.75" customHeight="1" spans="1:5">
      <c r="A832" s="97"/>
      <c r="E832" s="350"/>
    </row>
    <row r="833" ht="15.75" customHeight="1" spans="1:5">
      <c r="A833" s="97"/>
      <c r="E833" s="350"/>
    </row>
    <row r="834" ht="15.75" customHeight="1" spans="1:5">
      <c r="A834" s="97"/>
      <c r="E834" s="350"/>
    </row>
    <row r="835" ht="15.75" customHeight="1" spans="1:5">
      <c r="A835" s="97"/>
      <c r="E835" s="350"/>
    </row>
    <row r="836" ht="15.75" customHeight="1" spans="1:5">
      <c r="A836" s="97"/>
      <c r="E836" s="350"/>
    </row>
    <row r="837" ht="15.75" customHeight="1" spans="1:5">
      <c r="A837" s="97"/>
      <c r="E837" s="350"/>
    </row>
    <row r="838" ht="15.75" customHeight="1" spans="1:5">
      <c r="A838" s="97"/>
      <c r="E838" s="350"/>
    </row>
    <row r="839" ht="15.75" customHeight="1" spans="1:5">
      <c r="A839" s="97"/>
      <c r="E839" s="350"/>
    </row>
    <row r="840" ht="15.75" customHeight="1" spans="1:5">
      <c r="A840" s="97"/>
      <c r="E840" s="350"/>
    </row>
    <row r="841" ht="15.75" customHeight="1" spans="1:5">
      <c r="A841" s="97"/>
      <c r="E841" s="350"/>
    </row>
    <row r="842" ht="15.75" customHeight="1" spans="1:5">
      <c r="A842" s="97"/>
      <c r="E842" s="350"/>
    </row>
    <row r="843" ht="15.75" customHeight="1" spans="1:5">
      <c r="A843" s="97"/>
      <c r="E843" s="350"/>
    </row>
    <row r="844" ht="15.75" customHeight="1" spans="1:5">
      <c r="A844" s="97"/>
      <c r="E844" s="350"/>
    </row>
    <row r="845" ht="15.75" customHeight="1" spans="1:5">
      <c r="A845" s="97"/>
      <c r="E845" s="350"/>
    </row>
    <row r="846" ht="15.75" customHeight="1" spans="1:5">
      <c r="A846" s="97"/>
      <c r="E846" s="350"/>
    </row>
    <row r="847" ht="15.75" customHeight="1" spans="1:5">
      <c r="A847" s="97"/>
      <c r="E847" s="350"/>
    </row>
    <row r="848" ht="15.75" customHeight="1" spans="1:5">
      <c r="A848" s="97"/>
      <c r="E848" s="350"/>
    </row>
    <row r="849" ht="15.75" customHeight="1" spans="1:5">
      <c r="A849" s="97"/>
      <c r="E849" s="350"/>
    </row>
    <row r="850" ht="15.75" customHeight="1" spans="1:5">
      <c r="A850" s="97"/>
      <c r="E850" s="350"/>
    </row>
    <row r="851" ht="15.75" customHeight="1" spans="1:5">
      <c r="A851" s="97"/>
      <c r="E851" s="350"/>
    </row>
    <row r="852" ht="15.75" customHeight="1" spans="1:5">
      <c r="A852" s="97"/>
      <c r="E852" s="350"/>
    </row>
    <row r="853" ht="15.75" customHeight="1" spans="1:5">
      <c r="A853" s="97"/>
      <c r="E853" s="350"/>
    </row>
    <row r="854" ht="15.75" customHeight="1" spans="1:5">
      <c r="A854" s="97"/>
      <c r="E854" s="350"/>
    </row>
    <row r="855" ht="15.75" customHeight="1" spans="1:5">
      <c r="A855" s="97"/>
      <c r="E855" s="350"/>
    </row>
    <row r="856" ht="15.75" customHeight="1" spans="1:5">
      <c r="A856" s="97"/>
      <c r="E856" s="350"/>
    </row>
    <row r="857" ht="15.75" customHeight="1" spans="1:5">
      <c r="A857" s="97"/>
      <c r="E857" s="350"/>
    </row>
    <row r="858" ht="15.75" customHeight="1" spans="1:5">
      <c r="A858" s="97"/>
      <c r="E858" s="350"/>
    </row>
    <row r="859" ht="15.75" customHeight="1" spans="1:5">
      <c r="A859" s="97"/>
      <c r="E859" s="350"/>
    </row>
    <row r="860" ht="15.75" customHeight="1" spans="1:5">
      <c r="A860" s="97"/>
      <c r="E860" s="350"/>
    </row>
    <row r="861" ht="15.75" customHeight="1" spans="1:5">
      <c r="A861" s="97"/>
      <c r="E861" s="350"/>
    </row>
    <row r="862" ht="15.75" customHeight="1" spans="1:5">
      <c r="A862" s="97"/>
      <c r="E862" s="350"/>
    </row>
    <row r="863" ht="15.75" customHeight="1" spans="1:5">
      <c r="A863" s="97"/>
      <c r="E863" s="350"/>
    </row>
    <row r="864" ht="15.75" customHeight="1" spans="1:5">
      <c r="A864" s="97"/>
      <c r="E864" s="350"/>
    </row>
    <row r="865" ht="15.75" customHeight="1" spans="1:5">
      <c r="A865" s="97"/>
      <c r="E865" s="350"/>
    </row>
    <row r="866" ht="15.75" customHeight="1" spans="1:5">
      <c r="A866" s="97"/>
      <c r="E866" s="350"/>
    </row>
    <row r="867" ht="15.75" customHeight="1" spans="1:5">
      <c r="A867" s="97"/>
      <c r="E867" s="350"/>
    </row>
    <row r="868" ht="15.75" customHeight="1" spans="1:5">
      <c r="A868" s="97"/>
      <c r="E868" s="350"/>
    </row>
    <row r="869" ht="15.75" customHeight="1" spans="1:5">
      <c r="A869" s="97"/>
      <c r="E869" s="350"/>
    </row>
    <row r="870" ht="15.75" customHeight="1" spans="1:5">
      <c r="A870" s="97"/>
      <c r="E870" s="350"/>
    </row>
    <row r="871" ht="15.75" customHeight="1" spans="1:5">
      <c r="A871" s="97"/>
      <c r="E871" s="350"/>
    </row>
    <row r="872" ht="15.75" customHeight="1" spans="1:5">
      <c r="A872" s="97"/>
      <c r="E872" s="350"/>
    </row>
    <row r="873" ht="15.75" customHeight="1" spans="1:5">
      <c r="A873" s="97"/>
      <c r="E873" s="350"/>
    </row>
    <row r="874" ht="15.75" customHeight="1" spans="1:5">
      <c r="A874" s="97"/>
      <c r="E874" s="350"/>
    </row>
    <row r="875" ht="15.75" customHeight="1" spans="1:5">
      <c r="A875" s="97"/>
      <c r="E875" s="350"/>
    </row>
    <row r="876" ht="15.75" customHeight="1" spans="1:5">
      <c r="A876" s="97"/>
      <c r="E876" s="350"/>
    </row>
    <row r="877" ht="15.75" customHeight="1" spans="1:5">
      <c r="A877" s="97"/>
      <c r="E877" s="350"/>
    </row>
    <row r="878" ht="15.75" customHeight="1" spans="1:5">
      <c r="A878" s="97"/>
      <c r="E878" s="350"/>
    </row>
    <row r="879" ht="15.75" customHeight="1" spans="1:5">
      <c r="A879" s="97"/>
      <c r="E879" s="350"/>
    </row>
    <row r="880" ht="15.75" customHeight="1" spans="1:5">
      <c r="A880" s="97"/>
      <c r="E880" s="350"/>
    </row>
    <row r="881" ht="15.75" customHeight="1" spans="1:5">
      <c r="A881" s="97"/>
      <c r="E881" s="350"/>
    </row>
    <row r="882" ht="15.75" customHeight="1" spans="1:5">
      <c r="A882" s="97"/>
      <c r="E882" s="350"/>
    </row>
    <row r="883" ht="15.75" customHeight="1" spans="1:5">
      <c r="A883" s="97"/>
      <c r="E883" s="350"/>
    </row>
    <row r="884" ht="15.75" customHeight="1" spans="1:5">
      <c r="A884" s="97"/>
      <c r="E884" s="350"/>
    </row>
    <row r="885" ht="15.75" customHeight="1" spans="1:5">
      <c r="A885" s="97"/>
      <c r="E885" s="350"/>
    </row>
    <row r="886" ht="15.75" customHeight="1" spans="1:5">
      <c r="A886" s="97"/>
      <c r="E886" s="350"/>
    </row>
    <row r="887" ht="15.75" customHeight="1" spans="1:5">
      <c r="A887" s="97"/>
      <c r="E887" s="350"/>
    </row>
    <row r="888" ht="15.75" customHeight="1" spans="1:5">
      <c r="A888" s="97"/>
      <c r="E888" s="350"/>
    </row>
    <row r="889" ht="15.75" customHeight="1" spans="1:5">
      <c r="A889" s="97"/>
      <c r="E889" s="350"/>
    </row>
    <row r="890" ht="15.75" customHeight="1" spans="1:5">
      <c r="A890" s="97"/>
      <c r="E890" s="350"/>
    </row>
    <row r="891" ht="15.75" customHeight="1" spans="1:5">
      <c r="A891" s="97"/>
      <c r="E891" s="350"/>
    </row>
    <row r="892" ht="15.75" customHeight="1" spans="1:5">
      <c r="A892" s="97"/>
      <c r="E892" s="350"/>
    </row>
    <row r="893" ht="15.75" customHeight="1" spans="1:5">
      <c r="A893" s="97"/>
      <c r="E893" s="350"/>
    </row>
    <row r="894" ht="15.75" customHeight="1" spans="1:5">
      <c r="A894" s="97"/>
      <c r="E894" s="350"/>
    </row>
    <row r="895" ht="15.75" customHeight="1" spans="1:5">
      <c r="A895" s="97"/>
      <c r="E895" s="350"/>
    </row>
    <row r="896" ht="15.75" customHeight="1" spans="1:5">
      <c r="A896" s="97"/>
      <c r="E896" s="350"/>
    </row>
    <row r="897" ht="15.75" customHeight="1" spans="1:5">
      <c r="A897" s="97"/>
      <c r="E897" s="350"/>
    </row>
    <row r="898" ht="15.75" customHeight="1" spans="1:5">
      <c r="A898" s="97"/>
      <c r="E898" s="350"/>
    </row>
    <row r="899" ht="15.75" customHeight="1" spans="1:5">
      <c r="A899" s="97"/>
      <c r="E899" s="350"/>
    </row>
    <row r="900" ht="15.75" customHeight="1" spans="1:5">
      <c r="A900" s="97"/>
      <c r="E900" s="350"/>
    </row>
    <row r="901" ht="15.75" customHeight="1" spans="1:5">
      <c r="A901" s="97"/>
      <c r="E901" s="350"/>
    </row>
    <row r="902" ht="15.75" customHeight="1" spans="1:5">
      <c r="A902" s="97"/>
      <c r="E902" s="350"/>
    </row>
    <row r="903" ht="15.75" customHeight="1" spans="1:5">
      <c r="A903" s="97"/>
      <c r="E903" s="350"/>
    </row>
    <row r="904" ht="15.75" customHeight="1" spans="1:5">
      <c r="A904" s="97"/>
      <c r="E904" s="350"/>
    </row>
    <row r="905" ht="15.75" customHeight="1" spans="1:5">
      <c r="A905" s="97"/>
      <c r="E905" s="350"/>
    </row>
    <row r="906" ht="15.75" customHeight="1" spans="1:5">
      <c r="A906" s="97"/>
      <c r="E906" s="350"/>
    </row>
    <row r="907" ht="15.75" customHeight="1" spans="1:5">
      <c r="A907" s="97"/>
      <c r="E907" s="350"/>
    </row>
    <row r="908" ht="15.75" customHeight="1" spans="1:5">
      <c r="A908" s="97"/>
      <c r="E908" s="350"/>
    </row>
    <row r="909" ht="15.75" customHeight="1" spans="1:5">
      <c r="A909" s="97"/>
      <c r="E909" s="350"/>
    </row>
    <row r="910" ht="15.75" customHeight="1" spans="1:5">
      <c r="A910" s="97"/>
      <c r="E910" s="350"/>
    </row>
    <row r="911" ht="15.75" customHeight="1" spans="1:5">
      <c r="A911" s="97"/>
      <c r="E911" s="350"/>
    </row>
    <row r="912" ht="15.75" customHeight="1" spans="1:5">
      <c r="A912" s="97"/>
      <c r="E912" s="350"/>
    </row>
    <row r="913" ht="15.75" customHeight="1" spans="1:5">
      <c r="A913" s="97"/>
      <c r="E913" s="350"/>
    </row>
    <row r="914" ht="15.75" customHeight="1" spans="1:5">
      <c r="A914" s="97"/>
      <c r="E914" s="350"/>
    </row>
    <row r="915" ht="15.75" customHeight="1" spans="1:5">
      <c r="A915" s="97"/>
      <c r="E915" s="350"/>
    </row>
    <row r="916" ht="15.75" customHeight="1" spans="1:5">
      <c r="A916" s="97"/>
      <c r="E916" s="350"/>
    </row>
    <row r="917" ht="15.75" customHeight="1" spans="1:5">
      <c r="A917" s="97"/>
      <c r="E917" s="350"/>
    </row>
    <row r="918" ht="15.75" customHeight="1" spans="1:5">
      <c r="A918" s="97"/>
      <c r="E918" s="350"/>
    </row>
    <row r="919" ht="15.75" customHeight="1" spans="1:5">
      <c r="A919" s="97"/>
      <c r="E919" s="350"/>
    </row>
    <row r="920" ht="15.75" customHeight="1" spans="1:5">
      <c r="A920" s="97"/>
      <c r="E920" s="350"/>
    </row>
    <row r="921" ht="15.75" customHeight="1" spans="1:5">
      <c r="A921" s="97"/>
      <c r="E921" s="350"/>
    </row>
    <row r="922" ht="15.75" customHeight="1" spans="1:5">
      <c r="A922" s="97"/>
      <c r="E922" s="350"/>
    </row>
    <row r="923" ht="15.75" customHeight="1" spans="1:5">
      <c r="A923" s="97"/>
      <c r="E923" s="350"/>
    </row>
    <row r="924" ht="15.75" customHeight="1" spans="1:5">
      <c r="A924" s="97"/>
      <c r="E924" s="350"/>
    </row>
    <row r="925" ht="15.75" customHeight="1" spans="1:5">
      <c r="A925" s="97"/>
      <c r="E925" s="350"/>
    </row>
    <row r="926" ht="15.75" customHeight="1" spans="1:5">
      <c r="A926" s="97"/>
      <c r="E926" s="350"/>
    </row>
    <row r="927" ht="15.75" customHeight="1" spans="1:5">
      <c r="A927" s="97"/>
      <c r="E927" s="350"/>
    </row>
    <row r="928" ht="15.75" customHeight="1" spans="1:5">
      <c r="A928" s="97"/>
      <c r="E928" s="350"/>
    </row>
    <row r="929" ht="15.75" customHeight="1" spans="1:5">
      <c r="A929" s="97"/>
      <c r="E929" s="350"/>
    </row>
    <row r="930" ht="15.75" customHeight="1" spans="1:5">
      <c r="A930" s="97"/>
      <c r="E930" s="350"/>
    </row>
    <row r="931" ht="15.75" customHeight="1" spans="1:5">
      <c r="A931" s="97"/>
      <c r="E931" s="350"/>
    </row>
    <row r="932" ht="15.75" customHeight="1" spans="1:5">
      <c r="A932" s="97"/>
      <c r="E932" s="350"/>
    </row>
    <row r="933" ht="15.75" customHeight="1" spans="1:5">
      <c r="A933" s="97"/>
      <c r="E933" s="350"/>
    </row>
    <row r="934" ht="15.75" customHeight="1" spans="1:5">
      <c r="A934" s="97"/>
      <c r="E934" s="350"/>
    </row>
    <row r="935" ht="15.75" customHeight="1" spans="1:5">
      <c r="A935" s="97"/>
      <c r="E935" s="350"/>
    </row>
    <row r="936" ht="15.75" customHeight="1" spans="1:5">
      <c r="A936" s="97"/>
      <c r="E936" s="350"/>
    </row>
    <row r="937" ht="15.75" customHeight="1" spans="1:5">
      <c r="A937" s="97"/>
      <c r="E937" s="350"/>
    </row>
    <row r="938" ht="15.75" customHeight="1" spans="1:5">
      <c r="A938" s="97"/>
      <c r="E938" s="350"/>
    </row>
    <row r="939" ht="15.75" customHeight="1" spans="1:5">
      <c r="A939" s="97"/>
      <c r="E939" s="350"/>
    </row>
    <row r="940" ht="15.75" customHeight="1" spans="1:5">
      <c r="A940" s="97"/>
      <c r="E940" s="350"/>
    </row>
    <row r="941" ht="15.75" customHeight="1" spans="1:5">
      <c r="A941" s="97"/>
      <c r="E941" s="350"/>
    </row>
    <row r="942" ht="15.75" customHeight="1" spans="1:5">
      <c r="A942" s="97"/>
      <c r="E942" s="350"/>
    </row>
    <row r="943" ht="15.75" customHeight="1" spans="1:5">
      <c r="A943" s="97"/>
      <c r="E943" s="350"/>
    </row>
    <row r="944" ht="15.75" customHeight="1" spans="1:5">
      <c r="A944" s="97"/>
      <c r="E944" s="350"/>
    </row>
    <row r="945" ht="15.75" customHeight="1" spans="1:5">
      <c r="A945" s="97"/>
      <c r="E945" s="350"/>
    </row>
    <row r="946" ht="15.75" customHeight="1" spans="1:5">
      <c r="A946" s="97"/>
      <c r="E946" s="350"/>
    </row>
    <row r="947" ht="15.75" customHeight="1" spans="1:5">
      <c r="A947" s="97"/>
      <c r="E947" s="350"/>
    </row>
    <row r="948" ht="15.75" customHeight="1" spans="1:5">
      <c r="A948" s="97"/>
      <c r="E948" s="350"/>
    </row>
    <row r="949" ht="15.75" customHeight="1" spans="1:5">
      <c r="A949" s="97"/>
      <c r="E949" s="350"/>
    </row>
    <row r="950" ht="15.75" customHeight="1" spans="1:5">
      <c r="A950" s="97"/>
      <c r="E950" s="350"/>
    </row>
    <row r="951" ht="15.75" customHeight="1" spans="1:5">
      <c r="A951" s="97"/>
      <c r="E951" s="350"/>
    </row>
    <row r="952" ht="15.75" customHeight="1" spans="1:5">
      <c r="A952" s="97"/>
      <c r="E952" s="350"/>
    </row>
    <row r="953" ht="15.75" customHeight="1" spans="1:5">
      <c r="A953" s="97"/>
      <c r="E953" s="350"/>
    </row>
    <row r="954" ht="15.75" customHeight="1" spans="1:5">
      <c r="A954" s="97"/>
      <c r="E954" s="350"/>
    </row>
    <row r="955" ht="15.75" customHeight="1" spans="1:5">
      <c r="A955" s="97"/>
      <c r="E955" s="350"/>
    </row>
    <row r="956" ht="15.75" customHeight="1" spans="1:5">
      <c r="A956" s="97"/>
      <c r="E956" s="350"/>
    </row>
    <row r="957" ht="15.75" customHeight="1" spans="1:5">
      <c r="A957" s="97"/>
      <c r="E957" s="350"/>
    </row>
    <row r="958" ht="15.75" customHeight="1" spans="1:5">
      <c r="A958" s="97"/>
      <c r="E958" s="350"/>
    </row>
    <row r="959" ht="15.75" customHeight="1" spans="1:5">
      <c r="A959" s="97"/>
      <c r="E959" s="350"/>
    </row>
    <row r="960" ht="15.75" customHeight="1" spans="1:5">
      <c r="A960" s="97"/>
      <c r="E960" s="350"/>
    </row>
    <row r="961" ht="15.75" customHeight="1" spans="1:5">
      <c r="A961" s="97"/>
      <c r="E961" s="350"/>
    </row>
    <row r="962" ht="15.75" customHeight="1" spans="1:5">
      <c r="A962" s="97"/>
      <c r="E962" s="350"/>
    </row>
    <row r="963" ht="15.75" customHeight="1" spans="1:5">
      <c r="A963" s="97"/>
      <c r="E963" s="350"/>
    </row>
    <row r="964" ht="15.75" customHeight="1" spans="1:5">
      <c r="A964" s="97"/>
      <c r="E964" s="350"/>
    </row>
    <row r="965" ht="15.75" customHeight="1" spans="1:5">
      <c r="A965" s="97"/>
      <c r="E965" s="350"/>
    </row>
    <row r="966" ht="15.75" customHeight="1" spans="1:5">
      <c r="A966" s="97"/>
      <c r="E966" s="350"/>
    </row>
    <row r="967" ht="15.75" customHeight="1" spans="1:5">
      <c r="A967" s="97"/>
      <c r="E967" s="350"/>
    </row>
    <row r="968" ht="15.75" customHeight="1" spans="1:5">
      <c r="A968" s="97"/>
      <c r="E968" s="350"/>
    </row>
    <row r="969" ht="15.75" customHeight="1" spans="1:5">
      <c r="A969" s="97"/>
      <c r="E969" s="350"/>
    </row>
    <row r="970" ht="15.75" customHeight="1" spans="1:5">
      <c r="A970" s="97"/>
      <c r="E970" s="350"/>
    </row>
    <row r="971" ht="15.75" customHeight="1" spans="1:5">
      <c r="A971" s="97"/>
      <c r="E971" s="350"/>
    </row>
    <row r="972" ht="15.75" customHeight="1" spans="1:5">
      <c r="A972" s="97"/>
      <c r="E972" s="350"/>
    </row>
    <row r="973" ht="15.75" customHeight="1" spans="1:5">
      <c r="A973" s="97"/>
      <c r="E973" s="350"/>
    </row>
    <row r="974" ht="15.75" customHeight="1" spans="1:5">
      <c r="A974" s="97"/>
      <c r="E974" s="350"/>
    </row>
    <row r="975" ht="15.75" customHeight="1" spans="1:5">
      <c r="A975" s="97"/>
      <c r="E975" s="350"/>
    </row>
    <row r="976" ht="15.75" customHeight="1" spans="1:5">
      <c r="A976" s="97"/>
      <c r="E976" s="350"/>
    </row>
    <row r="977" ht="15.75" customHeight="1" spans="1:5">
      <c r="A977" s="97"/>
      <c r="E977" s="350"/>
    </row>
    <row r="978" ht="15.75" customHeight="1" spans="1:5">
      <c r="A978" s="97"/>
      <c r="E978" s="350"/>
    </row>
    <row r="979" ht="15.75" customHeight="1" spans="1:5">
      <c r="A979" s="97"/>
      <c r="E979" s="350"/>
    </row>
    <row r="980" ht="15.75" customHeight="1" spans="1:5">
      <c r="A980" s="97"/>
      <c r="E980" s="350"/>
    </row>
    <row r="981" ht="15.75" customHeight="1" spans="1:5">
      <c r="A981" s="97"/>
      <c r="E981" s="350"/>
    </row>
    <row r="982" ht="15.75" customHeight="1" spans="1:5">
      <c r="A982" s="97"/>
      <c r="E982" s="350"/>
    </row>
    <row r="983" ht="15.75" customHeight="1" spans="1:5">
      <c r="A983" s="97"/>
      <c r="E983" s="350"/>
    </row>
    <row r="984" ht="15.75" customHeight="1" spans="1:5">
      <c r="A984" s="97"/>
      <c r="E984" s="350"/>
    </row>
    <row r="985" ht="15.75" customHeight="1" spans="1:5">
      <c r="A985" s="97"/>
      <c r="E985" s="350"/>
    </row>
    <row r="986" ht="15.75" customHeight="1" spans="1:5">
      <c r="A986" s="97"/>
      <c r="E986" s="350"/>
    </row>
    <row r="987" ht="15.75" customHeight="1" spans="1:5">
      <c r="A987" s="97"/>
      <c r="E987" s="350"/>
    </row>
    <row r="988" ht="15.75" customHeight="1" spans="1:5">
      <c r="A988" s="97"/>
      <c r="E988" s="350"/>
    </row>
    <row r="989" ht="15.75" customHeight="1" spans="1:5">
      <c r="A989" s="97"/>
      <c r="E989" s="350"/>
    </row>
    <row r="990" ht="15.75" customHeight="1" spans="1:5">
      <c r="A990" s="97"/>
      <c r="E990" s="350"/>
    </row>
    <row r="991" ht="15.75" customHeight="1" spans="1:5">
      <c r="A991" s="97"/>
      <c r="E991" s="350"/>
    </row>
    <row r="992" ht="15.75" customHeight="1" spans="1:5">
      <c r="A992" s="97"/>
      <c r="E992" s="350"/>
    </row>
    <row r="993" ht="15.75" customHeight="1" spans="1:5">
      <c r="A993" s="97"/>
      <c r="E993" s="350"/>
    </row>
    <row r="994" ht="15.75" customHeight="1" spans="1:5">
      <c r="A994" s="97"/>
      <c r="E994" s="350"/>
    </row>
    <row r="995" ht="15.75" customHeight="1" spans="1:5">
      <c r="A995" s="97"/>
      <c r="E995" s="350"/>
    </row>
    <row r="996" ht="15.75" customHeight="1" spans="1:5">
      <c r="A996" s="97"/>
      <c r="E996" s="350"/>
    </row>
    <row r="997" ht="15.75" customHeight="1" spans="1:5">
      <c r="A997" s="97"/>
      <c r="E997" s="350"/>
    </row>
    <row r="998" ht="15.75" customHeight="1" spans="1:5">
      <c r="A998" s="97"/>
      <c r="E998" s="350"/>
    </row>
    <row r="999" ht="15.75" customHeight="1" spans="1:5">
      <c r="A999" s="97"/>
      <c r="E999" s="350"/>
    </row>
    <row r="1000" ht="15.75" customHeight="1" spans="1:5">
      <c r="A1000" s="97"/>
      <c r="E1000" s="350"/>
    </row>
    <row r="1001" ht="15.75" customHeight="1" spans="1:5">
      <c r="A1001" s="97"/>
      <c r="E1001" s="350"/>
    </row>
    <row r="1002" ht="15.75" customHeight="1" spans="1:5">
      <c r="A1002" s="97"/>
      <c r="E1002" s="350"/>
    </row>
    <row r="1003" ht="15.75" customHeight="1" spans="1:5">
      <c r="A1003" s="97"/>
      <c r="E1003" s="350"/>
    </row>
    <row r="1004" ht="15.75" customHeight="1" spans="1:5">
      <c r="A1004" s="97"/>
      <c r="E1004" s="350"/>
    </row>
    <row r="1005" ht="15.75" customHeight="1" spans="1:5">
      <c r="A1005" s="97"/>
      <c r="E1005" s="350"/>
    </row>
    <row r="1006" ht="15.75" customHeight="1" spans="1:5">
      <c r="A1006" s="97"/>
      <c r="E1006" s="350"/>
    </row>
  </sheetData>
  <mergeCells count="5">
    <mergeCell ref="A1:E1"/>
    <mergeCell ref="A2:E2"/>
    <mergeCell ref="A4:E4"/>
    <mergeCell ref="A5:E5"/>
    <mergeCell ref="A26:B26"/>
  </mergeCells>
  <pageMargins left="0.511805555555556" right="0.511805555555556" top="0.869444444444444" bottom="0.786805555555556" header="0" footer="0"/>
  <pageSetup paperSize="9" scale="84" orientation="portrait" horizontalDpi="600"/>
  <headerFooter>
    <oddHeader>&amp;CNegrito itálico"Processo 23069.182202/2024-57
PE 90036/2025</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
  <sheetViews>
    <sheetView view="pageLayout" zoomScaleNormal="100" workbookViewId="0">
      <selection activeCell="D26" sqref="D26:D31"/>
    </sheetView>
  </sheetViews>
  <sheetFormatPr defaultColWidth="14.4285714285714" defaultRowHeight="15" customHeight="1" outlineLevelCol="6"/>
  <cols>
    <col min="1" max="1" width="7.71428571428571" customWidth="1"/>
    <col min="2" max="2" width="25.8571428571429" style="328" customWidth="1"/>
    <col min="3" max="3" width="8.57142857142857" style="329" customWidth="1"/>
    <col min="4" max="4" width="10.5714285714286" style="330" customWidth="1"/>
    <col min="5" max="5" width="16" style="330" customWidth="1"/>
  </cols>
  <sheetData>
    <row r="1" customHeight="1" spans="1:7">
      <c r="A1" s="331" t="s">
        <v>0</v>
      </c>
      <c r="B1" s="331"/>
      <c r="C1" s="331"/>
      <c r="D1" s="331"/>
      <c r="E1" s="331"/>
      <c r="F1" s="331"/>
      <c r="G1" s="331"/>
    </row>
    <row r="2" customHeight="1" spans="1:7">
      <c r="A2" s="332" t="s">
        <v>1</v>
      </c>
      <c r="B2" s="332"/>
      <c r="C2" s="332"/>
      <c r="D2" s="332"/>
      <c r="E2" s="332"/>
      <c r="F2" s="332"/>
      <c r="G2" s="332"/>
    </row>
    <row r="3" customHeight="1" spans="1:7">
      <c r="A3" s="332"/>
      <c r="C3" s="330"/>
      <c r="F3" s="333"/>
      <c r="G3" s="333"/>
    </row>
    <row r="4" customHeight="1" spans="1:7">
      <c r="A4" s="334" t="s">
        <v>193</v>
      </c>
      <c r="B4" s="334"/>
      <c r="C4" s="334"/>
      <c r="D4" s="334"/>
      <c r="E4" s="334"/>
      <c r="F4" s="334"/>
      <c r="G4" s="334"/>
    </row>
    <row r="5" ht="48.75" customHeight="1" spans="1:7">
      <c r="A5" s="335" t="s">
        <v>2</v>
      </c>
      <c r="B5" s="335"/>
      <c r="C5" s="335"/>
      <c r="D5" s="335"/>
      <c r="E5" s="335"/>
      <c r="F5" s="335"/>
      <c r="G5" s="335"/>
    </row>
    <row r="7" customHeight="1" spans="1:7">
      <c r="A7" s="336" t="s">
        <v>194</v>
      </c>
      <c r="B7" s="336"/>
      <c r="C7" s="336"/>
      <c r="D7" s="336"/>
      <c r="E7" s="336"/>
      <c r="F7" s="336"/>
      <c r="G7" s="336"/>
    </row>
    <row r="8" ht="36" customHeight="1" spans="1:7">
      <c r="A8" s="337" t="s">
        <v>195</v>
      </c>
      <c r="B8" s="338" t="s">
        <v>196</v>
      </c>
      <c r="C8" s="337" t="s">
        <v>156</v>
      </c>
      <c r="D8" s="337" t="s">
        <v>197</v>
      </c>
      <c r="E8" s="337" t="s">
        <v>198</v>
      </c>
      <c r="F8" s="337" t="s">
        <v>199</v>
      </c>
      <c r="G8" s="337" t="s">
        <v>200</v>
      </c>
    </row>
    <row r="9" customHeight="1" spans="1:7">
      <c r="A9" s="23">
        <v>1</v>
      </c>
      <c r="B9" s="339" t="s">
        <v>160</v>
      </c>
      <c r="C9" s="21" t="s">
        <v>161</v>
      </c>
      <c r="D9" s="21">
        <v>4</v>
      </c>
      <c r="E9" s="340">
        <f t="shared" ref="E9:E15" si="0">D9</f>
        <v>4</v>
      </c>
      <c r="F9" s="22" t="s">
        <v>201</v>
      </c>
      <c r="G9" s="22" t="s">
        <v>202</v>
      </c>
    </row>
    <row r="10" customHeight="1" spans="1:7">
      <c r="A10" s="23">
        <v>2</v>
      </c>
      <c r="B10" s="339" t="s">
        <v>160</v>
      </c>
      <c r="C10" s="21" t="s">
        <v>161</v>
      </c>
      <c r="D10" s="21">
        <v>1</v>
      </c>
      <c r="E10" s="340">
        <f t="shared" si="0"/>
        <v>1</v>
      </c>
      <c r="F10" s="22" t="s">
        <v>203</v>
      </c>
      <c r="G10" s="22" t="s">
        <v>202</v>
      </c>
    </row>
    <row r="11" customHeight="1" spans="1:7">
      <c r="A11" s="23">
        <v>3</v>
      </c>
      <c r="B11" s="339" t="s">
        <v>160</v>
      </c>
      <c r="C11" s="21" t="s">
        <v>161</v>
      </c>
      <c r="D11" s="21">
        <v>1</v>
      </c>
      <c r="E11" s="340">
        <f t="shared" si="0"/>
        <v>1</v>
      </c>
      <c r="F11" s="22" t="s">
        <v>204</v>
      </c>
      <c r="G11" s="22" t="s">
        <v>202</v>
      </c>
    </row>
    <row r="12" customHeight="1" spans="1:7">
      <c r="A12" s="23">
        <v>4</v>
      </c>
      <c r="B12" s="339" t="s">
        <v>160</v>
      </c>
      <c r="C12" s="21" t="s">
        <v>161</v>
      </c>
      <c r="D12" s="21">
        <v>1</v>
      </c>
      <c r="E12" s="340">
        <f t="shared" si="0"/>
        <v>1</v>
      </c>
      <c r="F12" s="22" t="s">
        <v>205</v>
      </c>
      <c r="G12" s="22" t="s">
        <v>202</v>
      </c>
    </row>
    <row r="13" customHeight="1" spans="1:7">
      <c r="A13" s="23">
        <v>5</v>
      </c>
      <c r="B13" s="339" t="s">
        <v>160</v>
      </c>
      <c r="C13" s="21" t="s">
        <v>161</v>
      </c>
      <c r="D13" s="21">
        <v>1</v>
      </c>
      <c r="E13" s="340">
        <f t="shared" si="0"/>
        <v>1</v>
      </c>
      <c r="F13" s="22" t="s">
        <v>206</v>
      </c>
      <c r="G13" s="22" t="s">
        <v>202</v>
      </c>
    </row>
    <row r="14" customHeight="1" spans="1:7">
      <c r="A14" s="23">
        <v>6</v>
      </c>
      <c r="B14" s="339" t="s">
        <v>160</v>
      </c>
      <c r="C14" s="21" t="s">
        <v>161</v>
      </c>
      <c r="D14" s="21">
        <v>1</v>
      </c>
      <c r="E14" s="340">
        <f t="shared" si="0"/>
        <v>1</v>
      </c>
      <c r="F14" s="22" t="s">
        <v>207</v>
      </c>
      <c r="G14" s="22" t="s">
        <v>202</v>
      </c>
    </row>
    <row r="15" customHeight="1" spans="1:7">
      <c r="A15" s="23">
        <v>7</v>
      </c>
      <c r="B15" s="339" t="s">
        <v>160</v>
      </c>
      <c r="C15" s="21" t="s">
        <v>161</v>
      </c>
      <c r="D15" s="21">
        <v>1</v>
      </c>
      <c r="E15" s="340">
        <f t="shared" si="0"/>
        <v>1</v>
      </c>
      <c r="F15" s="22" t="s">
        <v>208</v>
      </c>
      <c r="G15" s="22" t="s">
        <v>202</v>
      </c>
    </row>
    <row r="16" customHeight="1" spans="1:7">
      <c r="A16" s="23">
        <v>8</v>
      </c>
      <c r="B16" s="339" t="s">
        <v>162</v>
      </c>
      <c r="C16" s="21" t="s">
        <v>161</v>
      </c>
      <c r="D16" s="21">
        <v>1</v>
      </c>
      <c r="E16" s="340">
        <f t="shared" ref="E16:E32" si="1">D16</f>
        <v>1</v>
      </c>
      <c r="F16" s="22" t="s">
        <v>201</v>
      </c>
      <c r="G16" s="22" t="s">
        <v>202</v>
      </c>
    </row>
    <row r="17" customHeight="1" spans="1:7">
      <c r="A17" s="23">
        <v>9</v>
      </c>
      <c r="B17" s="339" t="s">
        <v>163</v>
      </c>
      <c r="C17" s="21" t="s">
        <v>209</v>
      </c>
      <c r="D17" s="21">
        <v>10</v>
      </c>
      <c r="E17" s="340">
        <f t="shared" si="1"/>
        <v>10</v>
      </c>
      <c r="F17" s="22" t="s">
        <v>210</v>
      </c>
      <c r="G17" s="22" t="s">
        <v>202</v>
      </c>
    </row>
    <row r="18" customHeight="1" spans="1:7">
      <c r="A18" s="23">
        <v>10</v>
      </c>
      <c r="B18" s="339" t="s">
        <v>163</v>
      </c>
      <c r="C18" s="21" t="s">
        <v>209</v>
      </c>
      <c r="D18" s="21">
        <v>2</v>
      </c>
      <c r="E18" s="340">
        <f t="shared" ref="E18" si="2">D18</f>
        <v>2</v>
      </c>
      <c r="F18" s="22" t="s">
        <v>205</v>
      </c>
      <c r="G18" s="22" t="s">
        <v>202</v>
      </c>
    </row>
    <row r="19" customHeight="1" spans="1:7">
      <c r="A19" s="23">
        <v>11</v>
      </c>
      <c r="B19" s="339" t="s">
        <v>163</v>
      </c>
      <c r="C19" s="21" t="s">
        <v>209</v>
      </c>
      <c r="D19" s="21">
        <v>2</v>
      </c>
      <c r="E19" s="340">
        <f t="shared" ref="E19" si="3">D19</f>
        <v>2</v>
      </c>
      <c r="F19" s="22" t="s">
        <v>211</v>
      </c>
      <c r="G19" s="22" t="s">
        <v>202</v>
      </c>
    </row>
    <row r="20" ht="34.5" customHeight="1" spans="1:7">
      <c r="A20" s="23">
        <v>12</v>
      </c>
      <c r="B20" s="339" t="s">
        <v>163</v>
      </c>
      <c r="C20" s="21" t="s">
        <v>209</v>
      </c>
      <c r="D20" s="21">
        <v>1</v>
      </c>
      <c r="E20" s="340">
        <v>1</v>
      </c>
      <c r="F20" s="22" t="s">
        <v>212</v>
      </c>
      <c r="G20" s="22" t="s">
        <v>213</v>
      </c>
    </row>
    <row r="21" customHeight="1" spans="1:7">
      <c r="A21" s="23">
        <v>13</v>
      </c>
      <c r="B21" s="339" t="s">
        <v>163</v>
      </c>
      <c r="C21" s="21" t="s">
        <v>209</v>
      </c>
      <c r="D21" s="21">
        <v>1</v>
      </c>
      <c r="E21" s="340">
        <v>1</v>
      </c>
      <c r="F21" s="22" t="s">
        <v>214</v>
      </c>
      <c r="G21" s="22" t="s">
        <v>215</v>
      </c>
    </row>
    <row r="22" customHeight="1" spans="1:7">
      <c r="A22" s="23">
        <v>14</v>
      </c>
      <c r="B22" s="339" t="s">
        <v>163</v>
      </c>
      <c r="C22" s="21" t="s">
        <v>209</v>
      </c>
      <c r="D22" s="21">
        <v>1</v>
      </c>
      <c r="E22" s="340">
        <v>1</v>
      </c>
      <c r="F22" s="22" t="s">
        <v>216</v>
      </c>
      <c r="G22" s="22" t="s">
        <v>202</v>
      </c>
    </row>
    <row r="23" customHeight="1" spans="1:7">
      <c r="A23" s="23">
        <v>15</v>
      </c>
      <c r="B23" s="339" t="s">
        <v>217</v>
      </c>
      <c r="C23" s="21" t="s">
        <v>209</v>
      </c>
      <c r="D23" s="21">
        <v>1</v>
      </c>
      <c r="E23" s="340">
        <f t="shared" si="1"/>
        <v>1</v>
      </c>
      <c r="F23" s="22" t="s">
        <v>210</v>
      </c>
      <c r="G23" s="22" t="s">
        <v>202</v>
      </c>
    </row>
    <row r="24" ht="30" spans="1:7">
      <c r="A24" s="23">
        <v>16</v>
      </c>
      <c r="B24" s="339" t="s">
        <v>166</v>
      </c>
      <c r="C24" s="21" t="s">
        <v>167</v>
      </c>
      <c r="D24" s="21">
        <v>2</v>
      </c>
      <c r="E24" s="340">
        <v>2</v>
      </c>
      <c r="F24" s="22" t="s">
        <v>218</v>
      </c>
      <c r="G24" s="22" t="s">
        <v>202</v>
      </c>
    </row>
    <row r="25" ht="30" spans="1:7">
      <c r="A25" s="23">
        <v>17</v>
      </c>
      <c r="B25" s="339" t="s">
        <v>219</v>
      </c>
      <c r="C25" s="21" t="s">
        <v>167</v>
      </c>
      <c r="D25" s="21">
        <v>1</v>
      </c>
      <c r="E25" s="340">
        <v>1</v>
      </c>
      <c r="F25" s="22" t="s">
        <v>218</v>
      </c>
      <c r="G25" s="22" t="s">
        <v>202</v>
      </c>
    </row>
    <row r="26" customHeight="1" spans="1:7">
      <c r="A26" s="23">
        <v>18</v>
      </c>
      <c r="B26" s="339" t="s">
        <v>169</v>
      </c>
      <c r="C26" s="21" t="s">
        <v>170</v>
      </c>
      <c r="D26" s="21">
        <v>4</v>
      </c>
      <c r="E26" s="340">
        <f t="shared" si="1"/>
        <v>4</v>
      </c>
      <c r="F26" s="22" t="s">
        <v>220</v>
      </c>
      <c r="G26" s="22" t="s">
        <v>202</v>
      </c>
    </row>
    <row r="27" customHeight="1" spans="1:7">
      <c r="A27" s="23">
        <v>19</v>
      </c>
      <c r="B27" s="339" t="s">
        <v>169</v>
      </c>
      <c r="C27" s="21" t="s">
        <v>170</v>
      </c>
      <c r="D27" s="21">
        <v>4</v>
      </c>
      <c r="E27" s="340">
        <f t="shared" ref="E27" si="4">D27</f>
        <v>4</v>
      </c>
      <c r="F27" s="22" t="s">
        <v>221</v>
      </c>
      <c r="G27" s="22" t="s">
        <v>202</v>
      </c>
    </row>
    <row r="28" customHeight="1" spans="1:7">
      <c r="A28" s="23">
        <v>20</v>
      </c>
      <c r="B28" s="339" t="s">
        <v>169</v>
      </c>
      <c r="C28" s="21" t="s">
        <v>170</v>
      </c>
      <c r="D28" s="21">
        <v>3</v>
      </c>
      <c r="E28" s="340">
        <f t="shared" ref="E28" si="5">D28</f>
        <v>3</v>
      </c>
      <c r="F28" s="22" t="s">
        <v>222</v>
      </c>
      <c r="G28" s="22" t="s">
        <v>202</v>
      </c>
    </row>
    <row r="29" customHeight="1" spans="1:7">
      <c r="A29" s="23">
        <v>21</v>
      </c>
      <c r="B29" s="339" t="s">
        <v>169</v>
      </c>
      <c r="C29" s="21" t="s">
        <v>170</v>
      </c>
      <c r="D29" s="21">
        <v>3</v>
      </c>
      <c r="E29" s="340">
        <f t="shared" ref="E29" si="6">D29</f>
        <v>3</v>
      </c>
      <c r="F29" s="22" t="s">
        <v>205</v>
      </c>
      <c r="G29" s="22" t="s">
        <v>202</v>
      </c>
    </row>
    <row r="30" customHeight="1" spans="1:7">
      <c r="A30" s="23">
        <v>22</v>
      </c>
      <c r="B30" s="339" t="s">
        <v>169</v>
      </c>
      <c r="C30" s="21" t="s">
        <v>170</v>
      </c>
      <c r="D30" s="21">
        <v>1</v>
      </c>
      <c r="E30" s="340">
        <f t="shared" ref="E30" si="7">D30</f>
        <v>1</v>
      </c>
      <c r="F30" s="22" t="s">
        <v>223</v>
      </c>
      <c r="G30" s="22" t="s">
        <v>202</v>
      </c>
    </row>
    <row r="31" customHeight="1" spans="1:7">
      <c r="A31" s="23">
        <v>23</v>
      </c>
      <c r="B31" s="339" t="s">
        <v>169</v>
      </c>
      <c r="C31" s="21" t="s">
        <v>170</v>
      </c>
      <c r="D31" s="21">
        <v>1</v>
      </c>
      <c r="E31" s="340">
        <f t="shared" ref="E31" si="8">D31</f>
        <v>1</v>
      </c>
      <c r="F31" s="22" t="s">
        <v>216</v>
      </c>
      <c r="G31" s="22" t="s">
        <v>202</v>
      </c>
    </row>
    <row r="32" customHeight="1" spans="1:7">
      <c r="A32" s="23">
        <v>24</v>
      </c>
      <c r="B32" s="339" t="s">
        <v>171</v>
      </c>
      <c r="C32" s="21" t="s">
        <v>172</v>
      </c>
      <c r="D32" s="21">
        <v>1</v>
      </c>
      <c r="E32" s="340">
        <f t="shared" si="1"/>
        <v>1</v>
      </c>
      <c r="F32" s="22" t="s">
        <v>208</v>
      </c>
      <c r="G32" s="22" t="s">
        <v>202</v>
      </c>
    </row>
    <row r="33" customHeight="1" spans="1:7">
      <c r="A33" s="23">
        <v>25</v>
      </c>
      <c r="B33" s="341" t="s">
        <v>173</v>
      </c>
      <c r="C33" s="21" t="s">
        <v>174</v>
      </c>
      <c r="D33" s="23">
        <v>1</v>
      </c>
      <c r="E33" s="23">
        <v>1</v>
      </c>
      <c r="F33" s="22" t="s">
        <v>224</v>
      </c>
      <c r="G33" s="22" t="s">
        <v>202</v>
      </c>
    </row>
    <row r="34" customHeight="1" spans="1:7">
      <c r="A34" s="23">
        <v>26</v>
      </c>
      <c r="B34" s="339" t="s">
        <v>175</v>
      </c>
      <c r="C34" s="21" t="s">
        <v>176</v>
      </c>
      <c r="D34" s="23">
        <v>18</v>
      </c>
      <c r="E34" s="23">
        <v>18</v>
      </c>
      <c r="F34" s="22" t="s">
        <v>211</v>
      </c>
      <c r="G34" s="22" t="s">
        <v>202</v>
      </c>
    </row>
    <row r="35" ht="31.5" spans="1:7">
      <c r="A35" s="23">
        <v>27</v>
      </c>
      <c r="B35" s="342" t="s">
        <v>177</v>
      </c>
      <c r="C35" s="21" t="s">
        <v>178</v>
      </c>
      <c r="D35" s="23">
        <v>32</v>
      </c>
      <c r="E35" s="23">
        <v>32</v>
      </c>
      <c r="F35" s="22" t="s">
        <v>211</v>
      </c>
      <c r="G35" s="22" t="s">
        <v>202</v>
      </c>
    </row>
    <row r="36" customHeight="1" spans="1:7">
      <c r="A36" s="23">
        <v>28</v>
      </c>
      <c r="B36" s="339" t="s">
        <v>179</v>
      </c>
      <c r="C36" s="21" t="s">
        <v>180</v>
      </c>
      <c r="D36" s="23">
        <v>15</v>
      </c>
      <c r="E36" s="23">
        <v>15</v>
      </c>
      <c r="F36" s="22" t="s">
        <v>225</v>
      </c>
      <c r="G36" s="22" t="s">
        <v>226</v>
      </c>
    </row>
    <row r="37" ht="15.75" spans="1:7">
      <c r="A37" s="23">
        <v>29</v>
      </c>
      <c r="B37" s="343" t="s">
        <v>181</v>
      </c>
      <c r="C37" s="21" t="s">
        <v>178</v>
      </c>
      <c r="D37" s="23">
        <v>1</v>
      </c>
      <c r="E37" s="23">
        <v>1</v>
      </c>
      <c r="F37" s="22" t="s">
        <v>211</v>
      </c>
      <c r="G37" s="22" t="s">
        <v>202</v>
      </c>
    </row>
    <row r="38" ht="15.75" spans="1:7">
      <c r="A38" s="23">
        <v>30</v>
      </c>
      <c r="B38" s="343" t="s">
        <v>182</v>
      </c>
      <c r="C38" s="76" t="s">
        <v>183</v>
      </c>
      <c r="D38" s="23">
        <v>1</v>
      </c>
      <c r="E38" s="23">
        <v>1</v>
      </c>
      <c r="F38" s="22" t="s">
        <v>205</v>
      </c>
      <c r="G38" s="22" t="s">
        <v>202</v>
      </c>
    </row>
    <row r="39" ht="15.75" spans="1:7">
      <c r="A39" s="23">
        <v>31</v>
      </c>
      <c r="B39" s="343" t="s">
        <v>184</v>
      </c>
      <c r="C39" s="76" t="s">
        <v>185</v>
      </c>
      <c r="D39" s="23">
        <v>1</v>
      </c>
      <c r="E39" s="23">
        <v>1</v>
      </c>
      <c r="F39" s="22" t="s">
        <v>205</v>
      </c>
      <c r="G39" s="22" t="s">
        <v>202</v>
      </c>
    </row>
    <row r="40" ht="15.75" spans="1:7">
      <c r="A40" s="23">
        <v>32</v>
      </c>
      <c r="B40" s="343" t="s">
        <v>186</v>
      </c>
      <c r="C40" s="76" t="s">
        <v>187</v>
      </c>
      <c r="D40" s="23">
        <v>1</v>
      </c>
      <c r="E40" s="23">
        <v>1</v>
      </c>
      <c r="F40" s="22" t="s">
        <v>205</v>
      </c>
      <c r="G40" s="22" t="s">
        <v>202</v>
      </c>
    </row>
    <row r="41" spans="1:7">
      <c r="A41" s="23">
        <v>33</v>
      </c>
      <c r="B41" s="343" t="s">
        <v>188</v>
      </c>
      <c r="C41" s="78" t="s">
        <v>189</v>
      </c>
      <c r="D41" s="23">
        <v>1</v>
      </c>
      <c r="E41" s="23">
        <v>1</v>
      </c>
      <c r="F41" s="22" t="s">
        <v>205</v>
      </c>
      <c r="G41" s="22" t="s">
        <v>202</v>
      </c>
    </row>
    <row r="42" spans="1:7">
      <c r="A42" s="23">
        <v>34</v>
      </c>
      <c r="B42" s="343" t="s">
        <v>190</v>
      </c>
      <c r="C42" s="78" t="s">
        <v>191</v>
      </c>
      <c r="D42" s="23">
        <v>1</v>
      </c>
      <c r="E42" s="23">
        <v>1</v>
      </c>
      <c r="F42" s="22" t="s">
        <v>223</v>
      </c>
      <c r="G42" s="22" t="s">
        <v>202</v>
      </c>
    </row>
    <row r="43" customHeight="1" spans="1:7">
      <c r="A43" s="344" t="s">
        <v>192</v>
      </c>
      <c r="B43" s="344"/>
      <c r="C43" s="344"/>
      <c r="D43" s="345">
        <f>SUM(D9:D42)</f>
        <v>121</v>
      </c>
      <c r="E43" s="345">
        <f>SUM(E9:E42)</f>
        <v>121</v>
      </c>
      <c r="F43" s="346"/>
      <c r="G43" s="346"/>
    </row>
    <row r="44" customHeight="1" spans="4:4">
      <c r="D44" s="347"/>
    </row>
  </sheetData>
  <mergeCells count="6">
    <mergeCell ref="A1:G1"/>
    <mergeCell ref="A2:G2"/>
    <mergeCell ref="A4:G4"/>
    <mergeCell ref="A5:G5"/>
    <mergeCell ref="A7:G7"/>
    <mergeCell ref="A43:C43"/>
  </mergeCells>
  <pageMargins left="0.511805555555556" right="0.511805555555556" top="0.869444444444444" bottom="0.786805555555556" header="0" footer="0"/>
  <pageSetup paperSize="9" scale="84" orientation="portrait" horizontalDpi="600"/>
  <headerFooter>
    <oddHeader>&amp;CNegrito itálico"Processo 23069.182202/2024-57
PE 90036/2025</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view="pageLayout" zoomScaleNormal="100" workbookViewId="0">
      <selection activeCell="A5" sqref="A5:F5"/>
    </sheetView>
  </sheetViews>
  <sheetFormatPr defaultColWidth="9" defaultRowHeight="15"/>
  <cols>
    <col min="1" max="1" width="4.71428571428571" style="186" customWidth="1"/>
    <col min="2" max="2" width="25.1428571428571" style="187" customWidth="1"/>
    <col min="3" max="3" width="22" style="188" customWidth="1"/>
    <col min="4" max="4" width="12.1428571428571" style="187" customWidth="1"/>
    <col min="5" max="5" width="23" style="187" customWidth="1"/>
    <col min="6" max="6" width="14.4285714285714" style="187" customWidth="1"/>
    <col min="7" max="7" width="19.5714285714286" style="187" customWidth="1"/>
    <col min="8" max="8" width="7.14285714285714" style="187" customWidth="1"/>
    <col min="9" max="9" width="8.57142857142857" style="187" customWidth="1"/>
    <col min="10" max="10" width="7.71428571428571" style="187" customWidth="1"/>
    <col min="11" max="11" width="8.28571428571429" style="187" customWidth="1"/>
    <col min="12" max="12" width="8.71428571428571" style="187" customWidth="1"/>
    <col min="13" max="13" width="8" style="187" customWidth="1"/>
    <col min="14" max="14" width="7.28571428571429" style="187" customWidth="1"/>
    <col min="15" max="15" width="7.71428571428571" style="187" customWidth="1"/>
    <col min="16" max="17" width="6" style="187" customWidth="1"/>
    <col min="18" max="18" width="8.28571428571429" style="187" customWidth="1"/>
    <col min="19" max="16384" width="9.14285714285714" style="187"/>
  </cols>
  <sheetData>
    <row r="1" ht="14.45" customHeight="1" spans="1:25">
      <c r="A1" s="189" t="s">
        <v>0</v>
      </c>
      <c r="B1" s="189"/>
      <c r="C1" s="189"/>
      <c r="D1" s="189"/>
      <c r="E1" s="189"/>
      <c r="F1" s="189"/>
      <c r="G1" s="191"/>
      <c r="H1" s="191"/>
      <c r="I1" s="191"/>
      <c r="J1" s="191"/>
      <c r="K1" s="191"/>
      <c r="L1" s="191"/>
      <c r="M1" s="191"/>
      <c r="N1" s="191"/>
      <c r="O1" s="191"/>
      <c r="P1" s="191"/>
      <c r="Q1" s="191"/>
      <c r="R1" s="191"/>
      <c r="S1" s="191"/>
      <c r="T1" s="191"/>
      <c r="U1" s="191"/>
      <c r="V1" s="191"/>
      <c r="W1" s="191"/>
      <c r="X1" s="191"/>
      <c r="Y1" s="191"/>
    </row>
    <row r="2" spans="1:18">
      <c r="A2" s="192" t="s">
        <v>1</v>
      </c>
      <c r="B2" s="192"/>
      <c r="C2" s="192"/>
      <c r="D2" s="192"/>
      <c r="E2" s="192"/>
      <c r="F2" s="192"/>
      <c r="G2" s="186"/>
      <c r="H2" s="186"/>
      <c r="I2" s="186"/>
      <c r="J2" s="186"/>
      <c r="K2" s="186"/>
      <c r="L2" s="186"/>
      <c r="M2" s="186"/>
      <c r="N2" s="186"/>
      <c r="O2" s="186"/>
      <c r="P2" s="186"/>
      <c r="Q2" s="186"/>
      <c r="R2" s="186"/>
    </row>
    <row r="3" spans="1:18">
      <c r="A3" s="192"/>
      <c r="B3" s="193"/>
      <c r="C3" s="193"/>
      <c r="D3" s="193"/>
      <c r="E3" s="193"/>
      <c r="F3" s="193"/>
      <c r="G3" s="193"/>
      <c r="H3" s="193"/>
      <c r="I3" s="193"/>
      <c r="J3" s="193"/>
      <c r="K3" s="193"/>
      <c r="L3" s="193"/>
      <c r="M3" s="193"/>
      <c r="N3" s="193"/>
      <c r="O3" s="193"/>
      <c r="P3" s="193"/>
      <c r="Q3" s="193"/>
      <c r="R3" s="193"/>
    </row>
    <row r="4" ht="27" customHeight="1" spans="1:7">
      <c r="A4" s="194" t="s">
        <v>227</v>
      </c>
      <c r="B4" s="194"/>
      <c r="C4" s="194"/>
      <c r="D4" s="194"/>
      <c r="E4" s="194"/>
      <c r="F4" s="194"/>
      <c r="G4" s="195"/>
    </row>
    <row r="5" ht="51.75" customHeight="1" spans="1:7">
      <c r="A5" s="196" t="s">
        <v>2</v>
      </c>
      <c r="B5" s="196"/>
      <c r="C5" s="196"/>
      <c r="D5" s="196"/>
      <c r="E5" s="196"/>
      <c r="F5" s="196"/>
      <c r="G5" s="197"/>
    </row>
    <row r="6" ht="15.75" spans="1:3">
      <c r="A6" s="187"/>
      <c r="C6" s="187"/>
    </row>
    <row r="7" ht="24.75" customHeight="1" spans="1:6">
      <c r="A7" s="315" t="s">
        <v>228</v>
      </c>
      <c r="B7" s="316"/>
      <c r="C7" s="316"/>
      <c r="D7" s="316"/>
      <c r="E7" s="316"/>
      <c r="F7" s="316"/>
    </row>
    <row r="8" spans="1:7">
      <c r="A8" s="317" t="s">
        <v>6</v>
      </c>
      <c r="B8" s="318" t="s">
        <v>7</v>
      </c>
      <c r="C8" s="318"/>
      <c r="D8" s="318" t="s">
        <v>229</v>
      </c>
      <c r="E8" s="318" t="s">
        <v>230</v>
      </c>
      <c r="F8" s="318" t="s">
        <v>231</v>
      </c>
      <c r="G8" s="319"/>
    </row>
    <row r="9" ht="186" customHeight="1" spans="1:7">
      <c r="A9" s="320">
        <v>1</v>
      </c>
      <c r="B9" s="321" t="s">
        <v>232</v>
      </c>
      <c r="C9" s="321"/>
      <c r="D9" s="322">
        <v>1</v>
      </c>
      <c r="E9" s="323">
        <v>2155.67</v>
      </c>
      <c r="F9" s="324">
        <f>E9*D9</f>
        <v>2155.67</v>
      </c>
      <c r="G9" s="319"/>
    </row>
    <row r="10" spans="1:7">
      <c r="A10" s="325" t="s">
        <v>233</v>
      </c>
      <c r="B10" s="326"/>
      <c r="C10" s="326"/>
      <c r="D10" s="326"/>
      <c r="E10" s="326"/>
      <c r="F10" s="326">
        <f>SUM(F9:F9)</f>
        <v>2155.67</v>
      </c>
      <c r="G10" s="319"/>
    </row>
    <row r="11" ht="14.45" customHeight="1" spans="1:7">
      <c r="A11" s="325" t="s">
        <v>234</v>
      </c>
      <c r="B11" s="326"/>
      <c r="C11" s="326"/>
      <c r="D11" s="326"/>
      <c r="E11" s="326"/>
      <c r="F11" s="326">
        <f>F10/12</f>
        <v>179.639166666667</v>
      </c>
      <c r="G11" s="319"/>
    </row>
    <row r="12" ht="40.15" customHeight="1" spans="1:7">
      <c r="A12" s="327"/>
      <c r="B12" s="327"/>
      <c r="C12" s="327"/>
      <c r="D12" s="327"/>
      <c r="E12" s="327"/>
      <c r="F12" s="327"/>
      <c r="G12" s="319"/>
    </row>
    <row r="13" ht="32.25" customHeight="1" spans="1:7">
      <c r="A13" s="223"/>
      <c r="B13" s="223"/>
      <c r="C13" s="223"/>
      <c r="D13" s="223"/>
      <c r="E13" s="223"/>
      <c r="F13" s="223"/>
      <c r="G13" s="319"/>
    </row>
  </sheetData>
  <mergeCells count="11">
    <mergeCell ref="A1:F1"/>
    <mergeCell ref="A2:F2"/>
    <mergeCell ref="A4:F4"/>
    <mergeCell ref="A5:F5"/>
    <mergeCell ref="A7:F7"/>
    <mergeCell ref="B8:C8"/>
    <mergeCell ref="B9:C9"/>
    <mergeCell ref="A10:E10"/>
    <mergeCell ref="A11:E11"/>
    <mergeCell ref="A12:F12"/>
    <mergeCell ref="A13:F13"/>
  </mergeCells>
  <pageMargins left="0.511805555555556" right="0.511805555555556" top="0.869444444444444" bottom="0.786805555555556" header="0" footer="0"/>
  <pageSetup paperSize="9" scale="84" orientation="portrait" horizontalDpi="600"/>
  <headerFooter>
    <oddHeader>&amp;CNegrito itálico"Processo 23069.182202/2024-57
PE 90036/2025</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70"/>
  <sheetViews>
    <sheetView view="pageLayout" zoomScaleSheetLayoutView="60" zoomScaleNormal="90" topLeftCell="A158" workbookViewId="0">
      <selection activeCell="E161" sqref="E161"/>
    </sheetView>
  </sheetViews>
  <sheetFormatPr defaultColWidth="9" defaultRowHeight="15"/>
  <cols>
    <col min="1" max="1" width="7.14285714285714" style="186" customWidth="1"/>
    <col min="2" max="2" width="51" style="187" customWidth="1"/>
    <col min="3" max="3" width="16.5714285714286" style="187" customWidth="1"/>
    <col min="4" max="4" width="16.2857142857143" style="187" customWidth="1"/>
    <col min="5" max="5" width="16" style="187" customWidth="1"/>
    <col min="6" max="6" width="15.1428571428571" style="188" customWidth="1"/>
    <col min="7" max="7" width="12.8571428571429" style="187" customWidth="1"/>
    <col min="8" max="8" width="18" style="187" customWidth="1"/>
    <col min="9" max="10" width="19.5714285714286" style="187" customWidth="1"/>
    <col min="11" max="11" width="7.14285714285714" style="187" customWidth="1"/>
    <col min="12" max="12" width="8.57142857142857" style="187" customWidth="1"/>
    <col min="13" max="13" width="7.71428571428571" style="187" customWidth="1"/>
    <col min="14" max="14" width="8.28571428571429" style="187" customWidth="1"/>
    <col min="15" max="15" width="8.71428571428571" style="187" customWidth="1"/>
    <col min="16" max="16" width="8" style="187" customWidth="1"/>
    <col min="17" max="17" width="7.28571428571429" style="187" customWidth="1"/>
    <col min="18" max="18" width="7.71428571428571" style="187" customWidth="1"/>
    <col min="19" max="20" width="6" style="187" customWidth="1"/>
    <col min="21" max="21" width="8.28571428571429" style="187" customWidth="1"/>
    <col min="22" max="16384" width="9.14285714285714" style="187"/>
  </cols>
  <sheetData>
    <row r="1" ht="15.6" customHeight="1" spans="1:28">
      <c r="A1" s="214" t="s">
        <v>0</v>
      </c>
      <c r="B1" s="214"/>
      <c r="C1" s="214"/>
      <c r="D1" s="214"/>
      <c r="E1" s="214"/>
      <c r="F1" s="215"/>
      <c r="G1" s="215"/>
      <c r="H1" s="215"/>
      <c r="I1" s="215"/>
      <c r="J1" s="191"/>
      <c r="K1" s="191"/>
      <c r="L1" s="191"/>
      <c r="M1" s="191"/>
      <c r="N1" s="191"/>
      <c r="O1" s="191"/>
      <c r="P1" s="191"/>
      <c r="Q1" s="191"/>
      <c r="R1" s="191"/>
      <c r="S1" s="191"/>
      <c r="T1" s="191"/>
      <c r="U1" s="191"/>
      <c r="V1" s="191"/>
      <c r="W1" s="191"/>
      <c r="X1" s="191"/>
      <c r="Y1" s="191"/>
      <c r="Z1" s="191"/>
      <c r="AA1" s="191"/>
      <c r="AB1" s="191"/>
    </row>
    <row r="2" ht="15.75" spans="1:21">
      <c r="A2" s="216" t="s">
        <v>1</v>
      </c>
      <c r="B2" s="216"/>
      <c r="C2" s="216"/>
      <c r="D2" s="216"/>
      <c r="E2" s="216"/>
      <c r="F2" s="217"/>
      <c r="G2" s="217"/>
      <c r="H2" s="217"/>
      <c r="I2" s="217"/>
      <c r="J2" s="186"/>
      <c r="K2" s="186"/>
      <c r="L2" s="186"/>
      <c r="M2" s="186"/>
      <c r="N2" s="186"/>
      <c r="O2" s="186"/>
      <c r="P2" s="186"/>
      <c r="Q2" s="186"/>
      <c r="R2" s="186"/>
      <c r="S2" s="186"/>
      <c r="T2" s="186"/>
      <c r="U2" s="186"/>
    </row>
    <row r="3" spans="1:21">
      <c r="A3" s="192"/>
      <c r="B3" s="193"/>
      <c r="C3" s="193"/>
      <c r="D3" s="193"/>
      <c r="E3" s="193"/>
      <c r="F3" s="193"/>
      <c r="G3" s="193"/>
      <c r="H3" s="193"/>
      <c r="I3" s="193"/>
      <c r="J3" s="193"/>
      <c r="K3" s="193"/>
      <c r="L3" s="193"/>
      <c r="M3" s="193"/>
      <c r="N3" s="193"/>
      <c r="O3" s="193"/>
      <c r="P3" s="193"/>
      <c r="Q3" s="193"/>
      <c r="R3" s="193"/>
      <c r="S3" s="193"/>
      <c r="T3" s="193"/>
      <c r="U3" s="193"/>
    </row>
    <row r="4" ht="14.45" customHeight="1" spans="1:10">
      <c r="A4" s="194" t="s">
        <v>235</v>
      </c>
      <c r="B4" s="194"/>
      <c r="C4" s="194"/>
      <c r="D4" s="194"/>
      <c r="E4" s="194"/>
      <c r="F4" s="195"/>
      <c r="G4" s="195"/>
      <c r="H4" s="195"/>
      <c r="I4" s="195"/>
      <c r="J4" s="195"/>
    </row>
    <row r="5" ht="48" customHeight="1" spans="1:10">
      <c r="A5" s="196" t="s">
        <v>2</v>
      </c>
      <c r="B5" s="196"/>
      <c r="C5" s="196"/>
      <c r="D5" s="196"/>
      <c r="E5" s="196"/>
      <c r="F5" s="197"/>
      <c r="G5" s="197"/>
      <c r="H5" s="197"/>
      <c r="I5" s="197"/>
      <c r="J5" s="197"/>
    </row>
    <row r="6" spans="1:6">
      <c r="A6" s="187"/>
      <c r="F6" s="187"/>
    </row>
    <row r="8" ht="29.25" customHeight="1" spans="1:5">
      <c r="A8" s="198" t="s">
        <v>236</v>
      </c>
      <c r="B8" s="199"/>
      <c r="C8" s="199"/>
      <c r="D8" s="199"/>
      <c r="E8" s="200"/>
    </row>
    <row r="9" ht="45" spans="1:5">
      <c r="A9" s="218" t="s">
        <v>237</v>
      </c>
      <c r="B9" s="218" t="s">
        <v>238</v>
      </c>
      <c r="C9" s="218" t="s">
        <v>239</v>
      </c>
      <c r="D9" s="218" t="s">
        <v>240</v>
      </c>
      <c r="E9" s="218" t="s">
        <v>241</v>
      </c>
    </row>
    <row r="10" ht="45" spans="1:5">
      <c r="A10" s="203">
        <v>1</v>
      </c>
      <c r="B10" s="206" t="s">
        <v>242</v>
      </c>
      <c r="C10" s="203">
        <v>2</v>
      </c>
      <c r="D10" s="207">
        <v>44.2</v>
      </c>
      <c r="E10" s="207">
        <f>D10*C10</f>
        <v>88.4</v>
      </c>
    </row>
    <row r="11" ht="71.25" customHeight="1" spans="1:5">
      <c r="A11" s="203">
        <v>2</v>
      </c>
      <c r="B11" s="206" t="s">
        <v>243</v>
      </c>
      <c r="C11" s="203">
        <v>4</v>
      </c>
      <c r="D11" s="207">
        <v>33.57</v>
      </c>
      <c r="E11" s="207">
        <f t="shared" ref="E11:E22" si="0">D11*C11</f>
        <v>134.28</v>
      </c>
    </row>
    <row r="12" ht="49.5" customHeight="1" spans="1:5">
      <c r="A12" s="203">
        <v>3</v>
      </c>
      <c r="B12" s="206" t="s">
        <v>244</v>
      </c>
      <c r="C12" s="203">
        <v>4</v>
      </c>
      <c r="D12" s="207">
        <v>39.66</v>
      </c>
      <c r="E12" s="207">
        <f t="shared" si="0"/>
        <v>158.64</v>
      </c>
    </row>
    <row r="13" ht="33" customHeight="1" spans="1:5">
      <c r="A13" s="203">
        <v>4</v>
      </c>
      <c r="B13" s="206" t="s">
        <v>245</v>
      </c>
      <c r="C13" s="203">
        <v>8</v>
      </c>
      <c r="D13" s="207">
        <v>9.64</v>
      </c>
      <c r="E13" s="207">
        <f t="shared" si="0"/>
        <v>77.12</v>
      </c>
    </row>
    <row r="14" spans="1:5">
      <c r="A14" s="203">
        <v>5</v>
      </c>
      <c r="B14" s="206" t="s">
        <v>246</v>
      </c>
      <c r="C14" s="203">
        <v>4</v>
      </c>
      <c r="D14" s="207">
        <v>16.96</v>
      </c>
      <c r="E14" s="207">
        <f t="shared" si="0"/>
        <v>67.84</v>
      </c>
    </row>
    <row r="15" spans="1:5">
      <c r="A15" s="203">
        <v>6</v>
      </c>
      <c r="B15" s="206" t="s">
        <v>247</v>
      </c>
      <c r="C15" s="203">
        <v>1</v>
      </c>
      <c r="D15" s="207">
        <v>8.96</v>
      </c>
      <c r="E15" s="207">
        <f t="shared" si="0"/>
        <v>8.96</v>
      </c>
    </row>
    <row r="16" spans="1:5">
      <c r="A16" s="203">
        <v>7</v>
      </c>
      <c r="B16" s="213" t="s">
        <v>248</v>
      </c>
      <c r="C16" s="203">
        <v>2</v>
      </c>
      <c r="D16" s="207">
        <v>18.23</v>
      </c>
      <c r="E16" s="207">
        <f t="shared" si="0"/>
        <v>36.46</v>
      </c>
    </row>
    <row r="17" ht="30" spans="1:5">
      <c r="A17" s="203">
        <v>8</v>
      </c>
      <c r="B17" s="206" t="s">
        <v>249</v>
      </c>
      <c r="C17" s="203">
        <v>2</v>
      </c>
      <c r="D17" s="207">
        <v>17.33</v>
      </c>
      <c r="E17" s="207">
        <f t="shared" si="0"/>
        <v>34.66</v>
      </c>
    </row>
    <row r="18" spans="1:5">
      <c r="A18" s="203">
        <v>9</v>
      </c>
      <c r="B18" s="213" t="s">
        <v>250</v>
      </c>
      <c r="C18" s="203">
        <v>2</v>
      </c>
      <c r="D18" s="207">
        <v>29.9</v>
      </c>
      <c r="E18" s="207">
        <f t="shared" si="0"/>
        <v>59.8</v>
      </c>
    </row>
    <row r="19" ht="150" spans="1:5">
      <c r="A19" s="203">
        <v>10</v>
      </c>
      <c r="B19" s="213" t="s">
        <v>251</v>
      </c>
      <c r="C19" s="203">
        <v>2</v>
      </c>
      <c r="D19" s="207">
        <v>19.33</v>
      </c>
      <c r="E19" s="207">
        <f t="shared" si="0"/>
        <v>38.66</v>
      </c>
    </row>
    <row r="20" ht="45" spans="1:5">
      <c r="A20" s="203">
        <v>11</v>
      </c>
      <c r="B20" s="213" t="s">
        <v>252</v>
      </c>
      <c r="C20" s="203">
        <v>4</v>
      </c>
      <c r="D20" s="207">
        <v>3.06</v>
      </c>
      <c r="E20" s="207">
        <f t="shared" si="0"/>
        <v>12.24</v>
      </c>
    </row>
    <row r="21" spans="1:5">
      <c r="A21" s="203">
        <v>12</v>
      </c>
      <c r="B21" s="219" t="s">
        <v>253</v>
      </c>
      <c r="C21" s="203">
        <v>4</v>
      </c>
      <c r="D21" s="207">
        <v>26.85</v>
      </c>
      <c r="E21" s="207">
        <f t="shared" si="0"/>
        <v>107.4</v>
      </c>
    </row>
    <row r="22" ht="30" spans="1:5">
      <c r="A22" s="203">
        <v>13</v>
      </c>
      <c r="B22" s="206" t="s">
        <v>254</v>
      </c>
      <c r="C22" s="203">
        <v>4</v>
      </c>
      <c r="D22" s="207">
        <v>45.74</v>
      </c>
      <c r="E22" s="207">
        <f t="shared" si="0"/>
        <v>182.96</v>
      </c>
    </row>
    <row r="23" spans="1:5">
      <c r="A23" s="220" t="s">
        <v>255</v>
      </c>
      <c r="B23" s="220"/>
      <c r="C23" s="220"/>
      <c r="D23" s="220"/>
      <c r="E23" s="221">
        <f>SUM(E10:E22)</f>
        <v>1007.42</v>
      </c>
    </row>
    <row r="24" spans="1:5">
      <c r="A24" s="220" t="s">
        <v>256</v>
      </c>
      <c r="B24" s="220"/>
      <c r="C24" s="220"/>
      <c r="D24" s="220"/>
      <c r="E24" s="221">
        <f>E23/12</f>
        <v>83.9516666666667</v>
      </c>
    </row>
    <row r="25" ht="60" customHeight="1" spans="1:5">
      <c r="A25" s="222" t="s">
        <v>257</v>
      </c>
      <c r="B25" s="222"/>
      <c r="C25" s="222"/>
      <c r="D25" s="222"/>
      <c r="E25" s="222"/>
    </row>
    <row r="26" spans="1:1">
      <c r="A26" s="187"/>
    </row>
    <row r="27" spans="1:5">
      <c r="A27" s="198" t="s">
        <v>258</v>
      </c>
      <c r="B27" s="199"/>
      <c r="C27" s="199"/>
      <c r="D27" s="199"/>
      <c r="E27" s="200"/>
    </row>
    <row r="28" ht="45" spans="1:5">
      <c r="A28" s="218" t="s">
        <v>237</v>
      </c>
      <c r="B28" s="218" t="s">
        <v>238</v>
      </c>
      <c r="C28" s="218" t="s">
        <v>239</v>
      </c>
      <c r="D28" s="218" t="s">
        <v>240</v>
      </c>
      <c r="E28" s="218" t="s">
        <v>241</v>
      </c>
    </row>
    <row r="29" spans="1:5">
      <c r="A29" s="203">
        <v>1</v>
      </c>
      <c r="B29" s="206" t="s">
        <v>259</v>
      </c>
      <c r="C29" s="203">
        <v>4</v>
      </c>
      <c r="D29" s="207">
        <v>42.6</v>
      </c>
      <c r="E29" s="207">
        <f>D29*C29</f>
        <v>170.4</v>
      </c>
    </row>
    <row r="30" ht="45" spans="1:5">
      <c r="A30" s="203">
        <v>2</v>
      </c>
      <c r="B30" s="206" t="s">
        <v>260</v>
      </c>
      <c r="C30" s="203">
        <v>4</v>
      </c>
      <c r="D30" s="207">
        <v>65.57</v>
      </c>
      <c r="E30" s="207">
        <f t="shared" ref="E30:E35" si="1">D30*C30</f>
        <v>262.28</v>
      </c>
    </row>
    <row r="31" spans="1:5">
      <c r="A31" s="203">
        <v>3</v>
      </c>
      <c r="B31" s="206" t="s">
        <v>261</v>
      </c>
      <c r="C31" s="203">
        <v>4</v>
      </c>
      <c r="D31" s="207">
        <v>10.72</v>
      </c>
      <c r="E31" s="207">
        <f t="shared" si="1"/>
        <v>42.88</v>
      </c>
    </row>
    <row r="32" spans="1:5">
      <c r="A32" s="203">
        <v>4</v>
      </c>
      <c r="B32" s="206" t="s">
        <v>262</v>
      </c>
      <c r="C32" s="203">
        <v>4</v>
      </c>
      <c r="D32" s="207">
        <v>22.92</v>
      </c>
      <c r="E32" s="207">
        <f t="shared" si="1"/>
        <v>91.68</v>
      </c>
    </row>
    <row r="33" ht="30" spans="1:5">
      <c r="A33" s="203">
        <v>5</v>
      </c>
      <c r="B33" s="206" t="s">
        <v>263</v>
      </c>
      <c r="C33" s="203">
        <v>4</v>
      </c>
      <c r="D33" s="207">
        <v>53.68</v>
      </c>
      <c r="E33" s="207">
        <f t="shared" si="1"/>
        <v>214.72</v>
      </c>
    </row>
    <row r="34" spans="1:5">
      <c r="A34" s="203">
        <v>6</v>
      </c>
      <c r="B34" s="206" t="s">
        <v>247</v>
      </c>
      <c r="C34" s="203">
        <v>1</v>
      </c>
      <c r="D34" s="207">
        <v>8.96</v>
      </c>
      <c r="E34" s="207">
        <f t="shared" si="1"/>
        <v>8.96</v>
      </c>
    </row>
    <row r="35" spans="1:5">
      <c r="A35" s="203">
        <v>7</v>
      </c>
      <c r="B35" s="206" t="s">
        <v>264</v>
      </c>
      <c r="C35" s="203">
        <v>4</v>
      </c>
      <c r="D35" s="207">
        <v>20.62</v>
      </c>
      <c r="E35" s="207">
        <f t="shared" si="1"/>
        <v>82.48</v>
      </c>
    </row>
    <row r="36" spans="1:5">
      <c r="A36" s="220" t="s">
        <v>255</v>
      </c>
      <c r="B36" s="220"/>
      <c r="C36" s="220"/>
      <c r="D36" s="220"/>
      <c r="E36" s="207">
        <f>SUM(E29:E35)</f>
        <v>873.4</v>
      </c>
    </row>
    <row r="37" spans="1:5">
      <c r="A37" s="220" t="s">
        <v>256</v>
      </c>
      <c r="B37" s="220"/>
      <c r="C37" s="220"/>
      <c r="D37" s="220"/>
      <c r="E37" s="207">
        <f>E36/12</f>
        <v>72.7833333333333</v>
      </c>
    </row>
    <row r="38" ht="58.5" customHeight="1" spans="1:5">
      <c r="A38" s="222" t="s">
        <v>265</v>
      </c>
      <c r="B38" s="222"/>
      <c r="C38" s="222"/>
      <c r="D38" s="222"/>
      <c r="E38" s="222"/>
    </row>
    <row r="39" spans="1:1">
      <c r="A39" s="187"/>
    </row>
    <row r="40" spans="1:5">
      <c r="A40" s="198" t="s">
        <v>266</v>
      </c>
      <c r="B40" s="199"/>
      <c r="C40" s="199"/>
      <c r="D40" s="199"/>
      <c r="E40" s="200"/>
    </row>
    <row r="41" ht="45" spans="1:5">
      <c r="A41" s="218" t="s">
        <v>237</v>
      </c>
      <c r="B41" s="218" t="s">
        <v>238</v>
      </c>
      <c r="C41" s="218" t="s">
        <v>239</v>
      </c>
      <c r="D41" s="218" t="s">
        <v>240</v>
      </c>
      <c r="E41" s="218" t="s">
        <v>241</v>
      </c>
    </row>
    <row r="42" ht="30" spans="1:5">
      <c r="A42" s="203">
        <v>1</v>
      </c>
      <c r="B42" s="206" t="s">
        <v>267</v>
      </c>
      <c r="C42" s="203">
        <v>4</v>
      </c>
      <c r="D42" s="207">
        <v>21.82</v>
      </c>
      <c r="E42" s="207">
        <f>D42*C42</f>
        <v>87.28</v>
      </c>
    </row>
    <row r="43" ht="30" spans="1:5">
      <c r="A43" s="203">
        <v>2</v>
      </c>
      <c r="B43" s="206" t="s">
        <v>268</v>
      </c>
      <c r="C43" s="203">
        <v>2</v>
      </c>
      <c r="D43" s="207">
        <v>26.25</v>
      </c>
      <c r="E43" s="207">
        <f t="shared" ref="E43:E46" si="2">D43*C43</f>
        <v>52.5</v>
      </c>
    </row>
    <row r="44" ht="45" spans="1:5">
      <c r="A44" s="203">
        <v>3</v>
      </c>
      <c r="B44" s="206" t="s">
        <v>269</v>
      </c>
      <c r="C44" s="203">
        <v>2</v>
      </c>
      <c r="D44" s="207">
        <v>24.96</v>
      </c>
      <c r="E44" s="207">
        <f t="shared" si="2"/>
        <v>49.92</v>
      </c>
    </row>
    <row r="45" spans="1:5">
      <c r="A45" s="203">
        <v>4</v>
      </c>
      <c r="B45" s="206" t="s">
        <v>247</v>
      </c>
      <c r="C45" s="203">
        <v>1</v>
      </c>
      <c r="D45" s="207">
        <v>8.96</v>
      </c>
      <c r="E45" s="207">
        <f t="shared" si="2"/>
        <v>8.96</v>
      </c>
    </row>
    <row r="46" ht="45" spans="1:5">
      <c r="A46" s="203">
        <v>5</v>
      </c>
      <c r="B46" s="206" t="s">
        <v>270</v>
      </c>
      <c r="C46" s="203">
        <v>4</v>
      </c>
      <c r="D46" s="207">
        <v>18.5</v>
      </c>
      <c r="E46" s="207">
        <f t="shared" si="2"/>
        <v>74</v>
      </c>
    </row>
    <row r="47" spans="1:5">
      <c r="A47" s="220" t="s">
        <v>255</v>
      </c>
      <c r="B47" s="220"/>
      <c r="C47" s="220"/>
      <c r="D47" s="220"/>
      <c r="E47" s="207">
        <f>SUM(E42:E46)</f>
        <v>272.66</v>
      </c>
    </row>
    <row r="48" spans="1:5">
      <c r="A48" s="220" t="s">
        <v>256</v>
      </c>
      <c r="B48" s="220"/>
      <c r="C48" s="220"/>
      <c r="D48" s="220"/>
      <c r="E48" s="207">
        <f>E47/12</f>
        <v>22.7216666666667</v>
      </c>
    </row>
    <row r="49" ht="57.75" customHeight="1" spans="1:5">
      <c r="A49" s="222" t="s">
        <v>271</v>
      </c>
      <c r="B49" s="222"/>
      <c r="C49" s="222"/>
      <c r="D49" s="222"/>
      <c r="E49" s="222"/>
    </row>
    <row r="50" spans="1:5">
      <c r="A50" s="223"/>
      <c r="B50" s="223"/>
      <c r="C50" s="223"/>
      <c r="D50" s="223"/>
      <c r="E50" s="223"/>
    </row>
    <row r="51" ht="53.25" customHeight="1" spans="1:5">
      <c r="A51" s="198" t="s">
        <v>272</v>
      </c>
      <c r="B51" s="199"/>
      <c r="C51" s="199"/>
      <c r="D51" s="199"/>
      <c r="E51" s="200"/>
    </row>
    <row r="52" ht="45" spans="1:5">
      <c r="A52" s="218" t="s">
        <v>237</v>
      </c>
      <c r="B52" s="218" t="s">
        <v>238</v>
      </c>
      <c r="C52" s="218" t="s">
        <v>239</v>
      </c>
      <c r="D52" s="218" t="s">
        <v>240</v>
      </c>
      <c r="E52" s="218" t="s">
        <v>241</v>
      </c>
    </row>
    <row r="53" spans="1:5">
      <c r="A53" s="218">
        <v>1</v>
      </c>
      <c r="B53" s="206" t="s">
        <v>247</v>
      </c>
      <c r="C53" s="206">
        <v>1</v>
      </c>
      <c r="D53" s="224">
        <v>8.96</v>
      </c>
      <c r="E53" s="224">
        <f>D53*C53</f>
        <v>8.96</v>
      </c>
    </row>
    <row r="54" ht="45" spans="1:5">
      <c r="A54" s="203">
        <v>2</v>
      </c>
      <c r="B54" s="206" t="s">
        <v>273</v>
      </c>
      <c r="C54" s="203">
        <v>4</v>
      </c>
      <c r="D54" s="207">
        <v>49.17</v>
      </c>
      <c r="E54" s="224">
        <f>D54*C54</f>
        <v>196.68</v>
      </c>
    </row>
    <row r="55" spans="1:5">
      <c r="A55" s="220" t="s">
        <v>255</v>
      </c>
      <c r="B55" s="220"/>
      <c r="C55" s="220"/>
      <c r="D55" s="220"/>
      <c r="E55" s="207">
        <f>SUM(E53:E54)</f>
        <v>205.64</v>
      </c>
    </row>
    <row r="56" spans="1:5">
      <c r="A56" s="220" t="s">
        <v>256</v>
      </c>
      <c r="B56" s="220"/>
      <c r="C56" s="220"/>
      <c r="D56" s="220"/>
      <c r="E56" s="207">
        <f>E55/12</f>
        <v>17.1366666666667</v>
      </c>
    </row>
    <row r="57" ht="54.75" customHeight="1" spans="1:5">
      <c r="A57" s="225" t="s">
        <v>274</v>
      </c>
      <c r="B57" s="226"/>
      <c r="C57" s="226"/>
      <c r="D57" s="226"/>
      <c r="E57" s="227"/>
    </row>
    <row r="58" spans="1:1">
      <c r="A58" s="187"/>
    </row>
    <row r="59" ht="48" customHeight="1" spans="1:5">
      <c r="A59" s="198" t="s">
        <v>275</v>
      </c>
      <c r="B59" s="199"/>
      <c r="C59" s="199"/>
      <c r="D59" s="199"/>
      <c r="E59" s="200"/>
    </row>
    <row r="60" ht="45" spans="1:5">
      <c r="A60" s="218" t="s">
        <v>237</v>
      </c>
      <c r="B60" s="218" t="s">
        <v>238</v>
      </c>
      <c r="C60" s="218" t="s">
        <v>239</v>
      </c>
      <c r="D60" s="218" t="s">
        <v>240</v>
      </c>
      <c r="E60" s="218" t="s">
        <v>241</v>
      </c>
    </row>
    <row r="61" spans="1:5">
      <c r="A61" s="218">
        <v>1</v>
      </c>
      <c r="B61" s="206" t="s">
        <v>247</v>
      </c>
      <c r="C61" s="206">
        <v>1</v>
      </c>
      <c r="D61" s="224">
        <v>8.96</v>
      </c>
      <c r="E61" s="224">
        <f>D61*C61</f>
        <v>8.96</v>
      </c>
    </row>
    <row r="62" spans="1:5">
      <c r="A62" s="220" t="s">
        <v>255</v>
      </c>
      <c r="B62" s="220"/>
      <c r="C62" s="220"/>
      <c r="D62" s="220"/>
      <c r="E62" s="207">
        <f>SUM(E61:E61)</f>
        <v>8.96</v>
      </c>
    </row>
    <row r="63" spans="1:5">
      <c r="A63" s="220" t="s">
        <v>256</v>
      </c>
      <c r="B63" s="220"/>
      <c r="C63" s="220"/>
      <c r="D63" s="220"/>
      <c r="E63" s="207">
        <f>E62/12</f>
        <v>0.746666666666667</v>
      </c>
    </row>
    <row r="65" spans="1:8">
      <c r="A65" s="228" t="s">
        <v>276</v>
      </c>
      <c r="B65" s="62"/>
      <c r="C65" s="62"/>
      <c r="D65" s="62"/>
      <c r="E65" s="62"/>
      <c r="F65" s="62"/>
      <c r="G65" s="62"/>
      <c r="H65" s="60"/>
    </row>
    <row r="66" ht="30" spans="1:8">
      <c r="A66" s="229" t="s">
        <v>237</v>
      </c>
      <c r="B66" s="229" t="s">
        <v>238</v>
      </c>
      <c r="C66" s="229" t="s">
        <v>237</v>
      </c>
      <c r="D66" s="229" t="s">
        <v>277</v>
      </c>
      <c r="E66" s="229" t="s">
        <v>278</v>
      </c>
      <c r="F66" s="229" t="s">
        <v>279</v>
      </c>
      <c r="G66" s="229" t="s">
        <v>240</v>
      </c>
      <c r="H66" s="229" t="s">
        <v>241</v>
      </c>
    </row>
    <row r="67" ht="30" spans="1:8">
      <c r="A67" s="230">
        <v>1</v>
      </c>
      <c r="B67" s="231" t="s">
        <v>280</v>
      </c>
      <c r="C67" s="232" t="s">
        <v>281</v>
      </c>
      <c r="D67" s="233">
        <v>3</v>
      </c>
      <c r="E67" s="233">
        <v>3</v>
      </c>
      <c r="F67" s="234">
        <v>6</v>
      </c>
      <c r="G67" s="235">
        <v>40.86</v>
      </c>
      <c r="H67" s="236">
        <f t="shared" ref="H67:H84" si="3">G67*F67</f>
        <v>245.16</v>
      </c>
    </row>
    <row r="68" ht="45" spans="1:8">
      <c r="A68" s="230"/>
      <c r="B68" s="231" t="s">
        <v>282</v>
      </c>
      <c r="C68" s="232" t="s">
        <v>281</v>
      </c>
      <c r="D68" s="233">
        <v>3</v>
      </c>
      <c r="E68" s="233">
        <v>3</v>
      </c>
      <c r="F68" s="234">
        <v>6</v>
      </c>
      <c r="G68" s="235">
        <v>19.42</v>
      </c>
      <c r="H68" s="236">
        <f t="shared" si="3"/>
        <v>116.52</v>
      </c>
    </row>
    <row r="69" ht="30" spans="1:8">
      <c r="A69" s="230"/>
      <c r="B69" s="237" t="s">
        <v>249</v>
      </c>
      <c r="C69" s="232" t="s">
        <v>281</v>
      </c>
      <c r="D69" s="233">
        <v>1</v>
      </c>
      <c r="E69" s="233">
        <v>1</v>
      </c>
      <c r="F69" s="234">
        <v>2</v>
      </c>
      <c r="G69" s="238">
        <v>17.33</v>
      </c>
      <c r="H69" s="236">
        <f t="shared" si="3"/>
        <v>34.66</v>
      </c>
    </row>
    <row r="70" spans="1:8">
      <c r="A70" s="230"/>
      <c r="B70" s="231" t="s">
        <v>247</v>
      </c>
      <c r="C70" s="232" t="s">
        <v>281</v>
      </c>
      <c r="D70" s="233">
        <v>1</v>
      </c>
      <c r="E70" s="233">
        <v>0</v>
      </c>
      <c r="F70" s="234">
        <v>1</v>
      </c>
      <c r="G70" s="238">
        <v>4.11</v>
      </c>
      <c r="H70" s="236">
        <f t="shared" si="3"/>
        <v>4.11</v>
      </c>
    </row>
    <row r="71" ht="45" spans="1:8">
      <c r="A71" s="230">
        <v>2</v>
      </c>
      <c r="B71" s="231" t="s">
        <v>283</v>
      </c>
      <c r="C71" s="232" t="s">
        <v>281</v>
      </c>
      <c r="D71" s="233">
        <v>2</v>
      </c>
      <c r="E71" s="233">
        <v>2</v>
      </c>
      <c r="F71" s="234">
        <v>4</v>
      </c>
      <c r="G71" s="238">
        <v>51.6</v>
      </c>
      <c r="H71" s="236">
        <f t="shared" si="3"/>
        <v>206.4</v>
      </c>
    </row>
    <row r="72" spans="1:8">
      <c r="A72" s="239"/>
      <c r="B72" s="231" t="s">
        <v>284</v>
      </c>
      <c r="C72" s="232" t="s">
        <v>281</v>
      </c>
      <c r="D72" s="233">
        <v>5</v>
      </c>
      <c r="E72" s="233">
        <v>5</v>
      </c>
      <c r="F72" s="234">
        <v>10</v>
      </c>
      <c r="G72" s="238">
        <v>10.55</v>
      </c>
      <c r="H72" s="236">
        <f t="shared" si="3"/>
        <v>105.5</v>
      </c>
    </row>
    <row r="73" spans="1:8">
      <c r="A73" s="239"/>
      <c r="B73" s="240" t="s">
        <v>285</v>
      </c>
      <c r="C73" s="232" t="s">
        <v>281</v>
      </c>
      <c r="D73" s="233">
        <v>1</v>
      </c>
      <c r="E73" s="233">
        <v>0</v>
      </c>
      <c r="F73" s="241">
        <v>1</v>
      </c>
      <c r="G73" s="242">
        <v>9.87</v>
      </c>
      <c r="H73" s="236">
        <f t="shared" si="3"/>
        <v>9.87</v>
      </c>
    </row>
    <row r="74" ht="45" spans="1:8">
      <c r="A74" s="239"/>
      <c r="B74" s="243" t="s">
        <v>286</v>
      </c>
      <c r="C74" s="232" t="s">
        <v>281</v>
      </c>
      <c r="D74" s="233">
        <v>1</v>
      </c>
      <c r="E74" s="233">
        <v>0</v>
      </c>
      <c r="F74" s="244">
        <v>1</v>
      </c>
      <c r="G74" s="245">
        <v>122.31</v>
      </c>
      <c r="H74" s="236">
        <f t="shared" si="3"/>
        <v>122.31</v>
      </c>
    </row>
    <row r="75" ht="30" spans="1:8">
      <c r="A75" s="239"/>
      <c r="B75" s="243" t="s">
        <v>287</v>
      </c>
      <c r="C75" s="232" t="s">
        <v>281</v>
      </c>
      <c r="D75" s="233">
        <v>1</v>
      </c>
      <c r="E75" s="233">
        <v>0</v>
      </c>
      <c r="F75" s="244">
        <v>1</v>
      </c>
      <c r="G75" s="246">
        <v>32.33</v>
      </c>
      <c r="H75" s="236">
        <f t="shared" si="3"/>
        <v>32.33</v>
      </c>
    </row>
    <row r="76" ht="30" spans="1:8">
      <c r="A76" s="239"/>
      <c r="B76" s="243" t="s">
        <v>288</v>
      </c>
      <c r="C76" s="232" t="s">
        <v>281</v>
      </c>
      <c r="D76" s="233">
        <v>1</v>
      </c>
      <c r="E76" s="233">
        <v>0</v>
      </c>
      <c r="F76" s="244">
        <v>1</v>
      </c>
      <c r="G76" s="247">
        <v>154.55</v>
      </c>
      <c r="H76" s="236">
        <f t="shared" si="3"/>
        <v>154.55</v>
      </c>
    </row>
    <row r="77" spans="1:8">
      <c r="A77" s="239"/>
      <c r="B77" s="243" t="s">
        <v>289</v>
      </c>
      <c r="C77" s="232" t="s">
        <v>281</v>
      </c>
      <c r="D77" s="233">
        <v>2</v>
      </c>
      <c r="E77" s="233">
        <v>1</v>
      </c>
      <c r="F77" s="244">
        <v>3</v>
      </c>
      <c r="G77" s="246">
        <v>2.59</v>
      </c>
      <c r="H77" s="236">
        <f t="shared" si="3"/>
        <v>7.77</v>
      </c>
    </row>
    <row r="78" ht="30" spans="1:8">
      <c r="A78" s="239"/>
      <c r="B78" s="243" t="s">
        <v>290</v>
      </c>
      <c r="C78" s="232" t="s">
        <v>281</v>
      </c>
      <c r="D78" s="233">
        <v>1</v>
      </c>
      <c r="E78" s="233">
        <v>0</v>
      </c>
      <c r="F78" s="244">
        <v>1</v>
      </c>
      <c r="G78" s="246">
        <v>10.41</v>
      </c>
      <c r="H78" s="236">
        <f t="shared" si="3"/>
        <v>10.41</v>
      </c>
    </row>
    <row r="79" ht="30" spans="1:8">
      <c r="A79" s="239"/>
      <c r="B79" s="243" t="s">
        <v>291</v>
      </c>
      <c r="C79" s="232" t="s">
        <v>281</v>
      </c>
      <c r="D79" s="233">
        <v>1</v>
      </c>
      <c r="E79" s="233">
        <v>0</v>
      </c>
      <c r="F79" s="244">
        <v>1</v>
      </c>
      <c r="G79" s="246">
        <v>215.33</v>
      </c>
      <c r="H79" s="236">
        <f t="shared" si="3"/>
        <v>215.33</v>
      </c>
    </row>
    <row r="80" ht="45" spans="1:8">
      <c r="A80" s="239"/>
      <c r="B80" s="243" t="s">
        <v>252</v>
      </c>
      <c r="C80" s="232" t="s">
        <v>281</v>
      </c>
      <c r="D80" s="233">
        <v>1</v>
      </c>
      <c r="E80" s="233">
        <v>0</v>
      </c>
      <c r="F80" s="244">
        <v>1</v>
      </c>
      <c r="G80" s="247">
        <v>3.06</v>
      </c>
      <c r="H80" s="236">
        <f t="shared" si="3"/>
        <v>3.06</v>
      </c>
    </row>
    <row r="81" ht="30" spans="1:8">
      <c r="A81" s="239"/>
      <c r="B81" s="243" t="s">
        <v>292</v>
      </c>
      <c r="C81" s="232" t="s">
        <v>281</v>
      </c>
      <c r="D81" s="233">
        <v>1</v>
      </c>
      <c r="E81" s="233">
        <v>0</v>
      </c>
      <c r="F81" s="244">
        <v>1</v>
      </c>
      <c r="G81" s="247">
        <v>0.89</v>
      </c>
      <c r="H81" s="236">
        <f t="shared" si="3"/>
        <v>0.89</v>
      </c>
    </row>
    <row r="82" ht="30" spans="1:8">
      <c r="A82" s="239"/>
      <c r="B82" s="243" t="s">
        <v>293</v>
      </c>
      <c r="C82" s="232" t="s">
        <v>281</v>
      </c>
      <c r="D82" s="233">
        <v>1</v>
      </c>
      <c r="E82" s="233">
        <v>0</v>
      </c>
      <c r="F82" s="244">
        <v>1</v>
      </c>
      <c r="G82" s="246">
        <v>20.75</v>
      </c>
      <c r="H82" s="236">
        <f t="shared" si="3"/>
        <v>20.75</v>
      </c>
    </row>
    <row r="83" ht="30" spans="1:8">
      <c r="A83" s="239"/>
      <c r="B83" s="243" t="s">
        <v>294</v>
      </c>
      <c r="C83" s="232" t="s">
        <v>281</v>
      </c>
      <c r="D83" s="233">
        <v>1</v>
      </c>
      <c r="E83" s="233">
        <v>0</v>
      </c>
      <c r="F83" s="244">
        <v>1</v>
      </c>
      <c r="G83" s="245">
        <v>125.2</v>
      </c>
      <c r="H83" s="236">
        <f t="shared" si="3"/>
        <v>125.2</v>
      </c>
    </row>
    <row r="84" spans="1:8">
      <c r="A84" s="239"/>
      <c r="B84" s="243" t="s">
        <v>295</v>
      </c>
      <c r="C84" s="232" t="s">
        <v>281</v>
      </c>
      <c r="D84" s="233">
        <v>1</v>
      </c>
      <c r="E84" s="233">
        <v>0</v>
      </c>
      <c r="F84" s="244">
        <v>1</v>
      </c>
      <c r="G84" s="248">
        <v>123.33</v>
      </c>
      <c r="H84" s="236">
        <f t="shared" si="3"/>
        <v>123.33</v>
      </c>
    </row>
    <row r="85" ht="15.75" spans="1:8">
      <c r="A85" s="249"/>
      <c r="B85" s="250" t="s">
        <v>255</v>
      </c>
      <c r="C85" s="251"/>
      <c r="D85" s="233"/>
      <c r="E85" s="233"/>
      <c r="F85" s="252"/>
      <c r="G85" s="236"/>
      <c r="H85" s="253">
        <f>SUM(H67:H84)</f>
        <v>1538.15</v>
      </c>
    </row>
    <row r="86" ht="15.75" spans="1:8">
      <c r="A86" s="254"/>
      <c r="B86" s="250" t="s">
        <v>256</v>
      </c>
      <c r="C86" s="250"/>
      <c r="D86" s="255"/>
      <c r="E86" s="256"/>
      <c r="F86" s="257"/>
      <c r="G86" s="255"/>
      <c r="H86" s="258">
        <f>H85/12</f>
        <v>128.179166666667</v>
      </c>
    </row>
    <row r="87" spans="1:8">
      <c r="A87" s="259"/>
      <c r="B87" s="260"/>
      <c r="C87"/>
      <c r="D87"/>
      <c r="E87"/>
      <c r="F87"/>
      <c r="G87"/>
      <c r="H87" s="40"/>
    </row>
    <row r="88" spans="1:8">
      <c r="A88" s="261"/>
      <c r="B88" s="40"/>
      <c r="C88" s="40"/>
      <c r="D88" s="40"/>
      <c r="E88" s="40"/>
      <c r="F88" s="97"/>
      <c r="G88" s="40"/>
      <c r="H88" s="40"/>
    </row>
    <row r="89" spans="1:8">
      <c r="A89" s="228" t="s">
        <v>296</v>
      </c>
      <c r="B89" s="62"/>
      <c r="C89" s="62"/>
      <c r="D89" s="62"/>
      <c r="E89" s="62"/>
      <c r="F89" s="62"/>
      <c r="G89" s="62"/>
      <c r="H89" s="60"/>
    </row>
    <row r="90" ht="30" spans="1:8">
      <c r="A90" s="229" t="s">
        <v>237</v>
      </c>
      <c r="B90" s="229" t="s">
        <v>238</v>
      </c>
      <c r="C90" s="229" t="s">
        <v>237</v>
      </c>
      <c r="D90" s="229" t="s">
        <v>277</v>
      </c>
      <c r="E90" s="229" t="s">
        <v>278</v>
      </c>
      <c r="F90" s="229" t="s">
        <v>279</v>
      </c>
      <c r="G90" s="229" t="s">
        <v>240</v>
      </c>
      <c r="H90" s="229" t="s">
        <v>241</v>
      </c>
    </row>
    <row r="91" ht="45" spans="1:8">
      <c r="A91" s="230">
        <v>1</v>
      </c>
      <c r="B91" s="232" t="s">
        <v>297</v>
      </c>
      <c r="C91" s="232" t="s">
        <v>281</v>
      </c>
      <c r="D91" s="233">
        <v>3</v>
      </c>
      <c r="E91" s="233">
        <v>3</v>
      </c>
      <c r="F91" s="234">
        <v>6</v>
      </c>
      <c r="G91" s="235">
        <v>40.86</v>
      </c>
      <c r="H91" s="236">
        <f>G91*F91</f>
        <v>245.16</v>
      </c>
    </row>
    <row r="92" ht="30" spans="1:8">
      <c r="A92" s="230">
        <v>2</v>
      </c>
      <c r="B92" s="232" t="s">
        <v>280</v>
      </c>
      <c r="C92" s="232" t="s">
        <v>281</v>
      </c>
      <c r="D92" s="233">
        <v>3</v>
      </c>
      <c r="E92" s="233">
        <v>3</v>
      </c>
      <c r="F92" s="234">
        <v>6</v>
      </c>
      <c r="G92" s="235">
        <v>19.42</v>
      </c>
      <c r="H92" s="236">
        <f t="shared" ref="H92:H117" si="4">G92*F92</f>
        <v>116.52</v>
      </c>
    </row>
    <row r="93" spans="1:8">
      <c r="A93" s="230">
        <v>3</v>
      </c>
      <c r="B93" s="232" t="s">
        <v>284</v>
      </c>
      <c r="C93" s="232" t="s">
        <v>298</v>
      </c>
      <c r="D93" s="233">
        <v>5</v>
      </c>
      <c r="E93" s="233">
        <v>5</v>
      </c>
      <c r="F93" s="234">
        <v>10</v>
      </c>
      <c r="G93" s="238">
        <v>17.33</v>
      </c>
      <c r="H93" s="236">
        <f t="shared" si="4"/>
        <v>173.3</v>
      </c>
    </row>
    <row r="94" ht="30" spans="1:8">
      <c r="A94" s="230">
        <v>4</v>
      </c>
      <c r="B94" s="232" t="s">
        <v>249</v>
      </c>
      <c r="C94" s="232" t="s">
        <v>281</v>
      </c>
      <c r="D94" s="233">
        <v>1</v>
      </c>
      <c r="E94" s="233">
        <v>0</v>
      </c>
      <c r="F94" s="234">
        <v>1</v>
      </c>
      <c r="G94" s="238">
        <v>4.11</v>
      </c>
      <c r="H94" s="236">
        <f t="shared" si="4"/>
        <v>4.11</v>
      </c>
    </row>
    <row r="95" ht="45" spans="1:8">
      <c r="A95" s="230">
        <v>5</v>
      </c>
      <c r="B95" s="232" t="s">
        <v>283</v>
      </c>
      <c r="C95" s="232" t="s">
        <v>281</v>
      </c>
      <c r="D95" s="233">
        <v>1</v>
      </c>
      <c r="E95" s="233">
        <v>0</v>
      </c>
      <c r="F95" s="234">
        <v>4</v>
      </c>
      <c r="G95" s="238">
        <v>51.6</v>
      </c>
      <c r="H95" s="236">
        <f t="shared" si="4"/>
        <v>206.4</v>
      </c>
    </row>
    <row r="96" spans="1:8">
      <c r="A96" s="230">
        <v>6</v>
      </c>
      <c r="B96" s="232" t="s">
        <v>299</v>
      </c>
      <c r="C96" s="233" t="s">
        <v>281</v>
      </c>
      <c r="D96" s="233">
        <v>1</v>
      </c>
      <c r="E96" s="233">
        <v>0</v>
      </c>
      <c r="F96" s="234">
        <v>1</v>
      </c>
      <c r="G96" s="238">
        <v>10.55</v>
      </c>
      <c r="H96" s="236">
        <f t="shared" si="4"/>
        <v>10.55</v>
      </c>
    </row>
    <row r="97" spans="1:8">
      <c r="A97" s="230">
        <v>7</v>
      </c>
      <c r="B97" s="262" t="s">
        <v>300</v>
      </c>
      <c r="C97" s="233" t="s">
        <v>281</v>
      </c>
      <c r="D97" s="244">
        <v>1</v>
      </c>
      <c r="E97" s="233">
        <v>0</v>
      </c>
      <c r="F97" s="244">
        <v>1</v>
      </c>
      <c r="G97" s="247">
        <v>29.87</v>
      </c>
      <c r="H97" s="236">
        <f t="shared" si="4"/>
        <v>29.87</v>
      </c>
    </row>
    <row r="98" spans="1:8">
      <c r="A98" s="230">
        <v>8</v>
      </c>
      <c r="B98" s="263" t="s">
        <v>285</v>
      </c>
      <c r="C98" s="233" t="s">
        <v>281</v>
      </c>
      <c r="D98" s="244">
        <v>1</v>
      </c>
      <c r="E98" s="233">
        <v>0</v>
      </c>
      <c r="F98" s="244">
        <v>1</v>
      </c>
      <c r="G98" s="247">
        <v>9.87</v>
      </c>
      <c r="H98" s="236">
        <f t="shared" si="4"/>
        <v>9.87</v>
      </c>
    </row>
    <row r="99" spans="1:8">
      <c r="A99" s="230">
        <v>9</v>
      </c>
      <c r="B99" s="263" t="s">
        <v>301</v>
      </c>
      <c r="C99" s="233" t="s">
        <v>281</v>
      </c>
      <c r="D99" s="244">
        <v>1</v>
      </c>
      <c r="E99" s="233">
        <v>0</v>
      </c>
      <c r="F99" s="244">
        <v>1</v>
      </c>
      <c r="G99" s="245">
        <v>33.51</v>
      </c>
      <c r="H99" s="236">
        <f t="shared" si="4"/>
        <v>33.51</v>
      </c>
    </row>
    <row r="100" ht="75" spans="1:8">
      <c r="A100" s="230">
        <v>10</v>
      </c>
      <c r="B100" s="264" t="s">
        <v>302</v>
      </c>
      <c r="C100" s="233" t="s">
        <v>281</v>
      </c>
      <c r="D100" s="244">
        <v>1</v>
      </c>
      <c r="E100" s="233">
        <v>0</v>
      </c>
      <c r="F100" s="244">
        <v>1</v>
      </c>
      <c r="G100" s="245">
        <v>36.9</v>
      </c>
      <c r="H100" s="236">
        <f t="shared" si="4"/>
        <v>36.9</v>
      </c>
    </row>
    <row r="101" spans="1:8">
      <c r="A101" s="230">
        <v>11</v>
      </c>
      <c r="B101" s="262" t="s">
        <v>303</v>
      </c>
      <c r="C101" s="233" t="s">
        <v>281</v>
      </c>
      <c r="D101" s="244">
        <v>1</v>
      </c>
      <c r="E101" s="233">
        <v>0</v>
      </c>
      <c r="F101" s="244">
        <v>1</v>
      </c>
      <c r="G101" s="245">
        <v>41.63</v>
      </c>
      <c r="H101" s="236">
        <f t="shared" si="4"/>
        <v>41.63</v>
      </c>
    </row>
    <row r="102" ht="30" spans="1:8">
      <c r="A102" s="230">
        <v>12</v>
      </c>
      <c r="B102" s="262" t="s">
        <v>288</v>
      </c>
      <c r="C102" s="233" t="s">
        <v>281</v>
      </c>
      <c r="D102" s="244">
        <v>1</v>
      </c>
      <c r="E102" s="233">
        <v>0</v>
      </c>
      <c r="F102" s="244">
        <v>1</v>
      </c>
      <c r="G102" s="247">
        <v>154.55</v>
      </c>
      <c r="H102" s="236">
        <f t="shared" si="4"/>
        <v>154.55</v>
      </c>
    </row>
    <row r="103" spans="1:8">
      <c r="A103" s="230">
        <v>13</v>
      </c>
      <c r="B103" s="262" t="s">
        <v>304</v>
      </c>
      <c r="C103" s="233" t="s">
        <v>281</v>
      </c>
      <c r="D103" s="244">
        <v>1</v>
      </c>
      <c r="E103" s="233">
        <v>0</v>
      </c>
      <c r="F103" s="244">
        <v>1</v>
      </c>
      <c r="G103" s="265">
        <v>57.2</v>
      </c>
      <c r="H103" s="236">
        <f t="shared" si="4"/>
        <v>57.2</v>
      </c>
    </row>
    <row r="104" spans="1:8">
      <c r="A104" s="230">
        <v>14</v>
      </c>
      <c r="B104" s="262" t="s">
        <v>289</v>
      </c>
      <c r="C104" s="233" t="s">
        <v>281</v>
      </c>
      <c r="D104" s="244">
        <v>24</v>
      </c>
      <c r="E104" s="233">
        <v>24</v>
      </c>
      <c r="F104" s="244">
        <v>48</v>
      </c>
      <c r="G104" s="246">
        <v>2.59</v>
      </c>
      <c r="H104" s="236">
        <f t="shared" si="4"/>
        <v>124.32</v>
      </c>
    </row>
    <row r="105" spans="1:8">
      <c r="A105" s="230">
        <v>15</v>
      </c>
      <c r="B105" s="262" t="s">
        <v>305</v>
      </c>
      <c r="C105" s="233" t="s">
        <v>281</v>
      </c>
      <c r="D105" s="244">
        <v>12</v>
      </c>
      <c r="E105" s="233">
        <v>12</v>
      </c>
      <c r="F105" s="244">
        <v>24</v>
      </c>
      <c r="G105" s="246">
        <v>3.34</v>
      </c>
      <c r="H105" s="236">
        <f t="shared" si="4"/>
        <v>80.16</v>
      </c>
    </row>
    <row r="106" spans="1:8">
      <c r="A106" s="230">
        <v>16</v>
      </c>
      <c r="B106" s="231" t="s">
        <v>306</v>
      </c>
      <c r="C106" s="233" t="s">
        <v>281</v>
      </c>
      <c r="D106" s="266">
        <v>1</v>
      </c>
      <c r="E106" s="233">
        <v>0</v>
      </c>
      <c r="F106" s="266">
        <v>1</v>
      </c>
      <c r="G106" s="267">
        <v>15.08</v>
      </c>
      <c r="H106" s="236">
        <f t="shared" si="4"/>
        <v>15.08</v>
      </c>
    </row>
    <row r="107" spans="1:8">
      <c r="A107" s="230">
        <v>17</v>
      </c>
      <c r="B107" s="262" t="s">
        <v>307</v>
      </c>
      <c r="C107" s="233" t="s">
        <v>281</v>
      </c>
      <c r="D107" s="244">
        <v>1</v>
      </c>
      <c r="E107" s="233">
        <v>0</v>
      </c>
      <c r="F107" s="244">
        <v>1</v>
      </c>
      <c r="G107" s="247">
        <v>10.41</v>
      </c>
      <c r="H107" s="236">
        <f t="shared" si="4"/>
        <v>10.41</v>
      </c>
    </row>
    <row r="108" spans="1:8">
      <c r="A108" s="230">
        <v>18</v>
      </c>
      <c r="B108" s="262" t="s">
        <v>308</v>
      </c>
      <c r="C108" s="233" t="s">
        <v>281</v>
      </c>
      <c r="D108" s="244">
        <v>12</v>
      </c>
      <c r="E108" s="233">
        <v>12</v>
      </c>
      <c r="F108" s="244">
        <v>24</v>
      </c>
      <c r="G108" s="247">
        <v>5.54</v>
      </c>
      <c r="H108" s="236">
        <f t="shared" si="4"/>
        <v>132.96</v>
      </c>
    </row>
    <row r="109" spans="1:8">
      <c r="A109" s="230">
        <v>19</v>
      </c>
      <c r="B109" s="262" t="s">
        <v>309</v>
      </c>
      <c r="C109" s="233" t="s">
        <v>281</v>
      </c>
      <c r="D109" s="244">
        <v>1</v>
      </c>
      <c r="E109" s="233">
        <v>0</v>
      </c>
      <c r="F109" s="244">
        <v>1</v>
      </c>
      <c r="G109" s="247">
        <v>27.08</v>
      </c>
      <c r="H109" s="236">
        <f t="shared" si="4"/>
        <v>27.08</v>
      </c>
    </row>
    <row r="110" ht="30" spans="1:8">
      <c r="A110" s="230">
        <v>20</v>
      </c>
      <c r="B110" s="262" t="s">
        <v>310</v>
      </c>
      <c r="C110" s="233" t="s">
        <v>281</v>
      </c>
      <c r="D110" s="244">
        <v>1</v>
      </c>
      <c r="E110" s="233">
        <v>0</v>
      </c>
      <c r="F110" s="244">
        <v>1</v>
      </c>
      <c r="G110" s="245">
        <v>2.77</v>
      </c>
      <c r="H110" s="236">
        <f t="shared" si="4"/>
        <v>2.77</v>
      </c>
    </row>
    <row r="111" ht="45" spans="1:8">
      <c r="A111" s="230">
        <v>21</v>
      </c>
      <c r="B111" s="262" t="s">
        <v>252</v>
      </c>
      <c r="C111" s="233" t="s">
        <v>281</v>
      </c>
      <c r="D111" s="244">
        <v>1</v>
      </c>
      <c r="E111" s="233">
        <v>0</v>
      </c>
      <c r="F111" s="244">
        <v>1</v>
      </c>
      <c r="G111" s="247">
        <v>3.06</v>
      </c>
      <c r="H111" s="236">
        <f t="shared" si="4"/>
        <v>3.06</v>
      </c>
    </row>
    <row r="112" ht="30" spans="1:8">
      <c r="A112" s="230">
        <v>22</v>
      </c>
      <c r="B112" s="262" t="s">
        <v>292</v>
      </c>
      <c r="C112" s="233" t="s">
        <v>281</v>
      </c>
      <c r="D112" s="244">
        <v>3</v>
      </c>
      <c r="E112" s="233">
        <v>3</v>
      </c>
      <c r="F112" s="244">
        <v>6</v>
      </c>
      <c r="G112" s="247">
        <v>0.89</v>
      </c>
      <c r="H112" s="236">
        <f t="shared" si="4"/>
        <v>5.34</v>
      </c>
    </row>
    <row r="113" ht="45" spans="1:8">
      <c r="A113" s="230">
        <v>23</v>
      </c>
      <c r="B113" s="262" t="s">
        <v>311</v>
      </c>
      <c r="C113" s="233" t="s">
        <v>281</v>
      </c>
      <c r="D113" s="244">
        <v>1</v>
      </c>
      <c r="E113" s="233">
        <v>0</v>
      </c>
      <c r="F113" s="244">
        <v>1</v>
      </c>
      <c r="G113" s="246">
        <v>28.05</v>
      </c>
      <c r="H113" s="236">
        <f t="shared" si="4"/>
        <v>28.05</v>
      </c>
    </row>
    <row r="114" ht="45" spans="1:8">
      <c r="A114" s="230">
        <v>24</v>
      </c>
      <c r="B114" s="262" t="s">
        <v>312</v>
      </c>
      <c r="C114" s="233" t="s">
        <v>281</v>
      </c>
      <c r="D114" s="244">
        <v>1</v>
      </c>
      <c r="E114" s="233">
        <v>0</v>
      </c>
      <c r="F114" s="244">
        <v>1</v>
      </c>
      <c r="G114" s="245">
        <v>15.38</v>
      </c>
      <c r="H114" s="236">
        <f t="shared" si="4"/>
        <v>15.38</v>
      </c>
    </row>
    <row r="115" ht="45" spans="1:8">
      <c r="A115" s="230">
        <v>25</v>
      </c>
      <c r="B115" s="262" t="s">
        <v>313</v>
      </c>
      <c r="C115" s="233" t="s">
        <v>281</v>
      </c>
      <c r="D115" s="244">
        <v>12</v>
      </c>
      <c r="E115" s="233">
        <v>12</v>
      </c>
      <c r="F115" s="244">
        <v>24</v>
      </c>
      <c r="G115" s="268">
        <v>1.61</v>
      </c>
      <c r="H115" s="236">
        <f t="shared" si="4"/>
        <v>38.64</v>
      </c>
    </row>
    <row r="116" ht="30" spans="1:8">
      <c r="A116" s="230">
        <v>26</v>
      </c>
      <c r="B116" s="262" t="s">
        <v>294</v>
      </c>
      <c r="C116" s="233" t="s">
        <v>281</v>
      </c>
      <c r="D116" s="244">
        <v>1</v>
      </c>
      <c r="E116" s="233">
        <v>0</v>
      </c>
      <c r="F116" s="244">
        <v>1</v>
      </c>
      <c r="G116" s="247">
        <v>125.2</v>
      </c>
      <c r="H116" s="236">
        <f t="shared" si="4"/>
        <v>125.2</v>
      </c>
    </row>
    <row r="117" spans="1:8">
      <c r="A117" s="239">
        <v>27</v>
      </c>
      <c r="B117" s="262" t="s">
        <v>295</v>
      </c>
      <c r="C117" s="233" t="s">
        <v>281</v>
      </c>
      <c r="D117" s="244">
        <v>1</v>
      </c>
      <c r="E117" s="233">
        <v>0</v>
      </c>
      <c r="F117" s="244">
        <v>1</v>
      </c>
      <c r="G117" s="248">
        <v>123.33</v>
      </c>
      <c r="H117" s="236">
        <f t="shared" si="4"/>
        <v>123.33</v>
      </c>
    </row>
    <row r="118" ht="15.75" spans="1:8">
      <c r="A118" s="249"/>
      <c r="B118" s="250" t="s">
        <v>255</v>
      </c>
      <c r="C118" s="251"/>
      <c r="D118" s="233"/>
      <c r="E118" s="233"/>
      <c r="F118" s="252"/>
      <c r="G118" s="236"/>
      <c r="H118" s="253">
        <f>SUM(H91:H117)</f>
        <v>1851.35</v>
      </c>
    </row>
    <row r="119" ht="15.75" spans="1:8">
      <c r="A119" s="254"/>
      <c r="B119" s="250" t="s">
        <v>256</v>
      </c>
      <c r="C119" s="250"/>
      <c r="D119" s="255"/>
      <c r="E119" s="256"/>
      <c r="F119" s="257"/>
      <c r="G119" s="255"/>
      <c r="H119" s="258">
        <f>H118/12</f>
        <v>154.279166666667</v>
      </c>
    </row>
    <row r="120" ht="15.75"/>
    <row r="121" spans="1:7">
      <c r="A121" s="269" t="s">
        <v>314</v>
      </c>
      <c r="B121" s="270"/>
      <c r="C121" s="270"/>
      <c r="D121" s="270"/>
      <c r="E121" s="270"/>
      <c r="F121" s="270"/>
      <c r="G121" s="271"/>
    </row>
    <row r="122" spans="1:7">
      <c r="A122" s="272" t="s">
        <v>6</v>
      </c>
      <c r="B122" s="273" t="s">
        <v>7</v>
      </c>
      <c r="C122" s="273" t="s">
        <v>315</v>
      </c>
      <c r="D122" s="273" t="s">
        <v>316</v>
      </c>
      <c r="E122" s="274" t="s">
        <v>317</v>
      </c>
      <c r="F122" s="275"/>
      <c r="G122" s="276" t="s">
        <v>318</v>
      </c>
    </row>
    <row r="123" ht="30" spans="1:7">
      <c r="A123" s="277"/>
      <c r="B123" s="278"/>
      <c r="C123" s="279"/>
      <c r="D123" s="279"/>
      <c r="E123" s="280" t="s">
        <v>319</v>
      </c>
      <c r="F123" s="281" t="s">
        <v>320</v>
      </c>
      <c r="G123" s="282"/>
    </row>
    <row r="124" ht="30" spans="1:7">
      <c r="A124" s="283" t="s">
        <v>321</v>
      </c>
      <c r="B124" s="231" t="s">
        <v>280</v>
      </c>
      <c r="C124" s="234">
        <v>6</v>
      </c>
      <c r="D124" s="234" t="s">
        <v>281</v>
      </c>
      <c r="E124" s="235">
        <v>40.86</v>
      </c>
      <c r="F124" s="284">
        <f t="shared" ref="F124:F129" si="5">E124*C124</f>
        <v>245.16</v>
      </c>
      <c r="G124" s="285" t="s">
        <v>322</v>
      </c>
    </row>
    <row r="125" ht="45" spans="1:7">
      <c r="A125" s="286" t="s">
        <v>323</v>
      </c>
      <c r="B125" s="231" t="s">
        <v>282</v>
      </c>
      <c r="C125" s="234">
        <v>6</v>
      </c>
      <c r="D125" s="234" t="s">
        <v>281</v>
      </c>
      <c r="E125" s="235">
        <v>19.42</v>
      </c>
      <c r="F125" s="284">
        <f t="shared" si="5"/>
        <v>116.52</v>
      </c>
      <c r="G125" s="287"/>
    </row>
    <row r="126" ht="30" spans="1:7">
      <c r="A126" s="283" t="s">
        <v>324</v>
      </c>
      <c r="B126" s="231" t="s">
        <v>249</v>
      </c>
      <c r="C126" s="234">
        <v>2</v>
      </c>
      <c r="D126" s="234" t="s">
        <v>281</v>
      </c>
      <c r="E126" s="238">
        <v>17.33</v>
      </c>
      <c r="F126" s="284">
        <f t="shared" si="5"/>
        <v>34.66</v>
      </c>
      <c r="G126" s="287"/>
    </row>
    <row r="127" spans="1:7">
      <c r="A127" s="286" t="s">
        <v>325</v>
      </c>
      <c r="B127" s="231" t="s">
        <v>247</v>
      </c>
      <c r="C127" s="234">
        <v>1</v>
      </c>
      <c r="D127" s="234" t="s">
        <v>281</v>
      </c>
      <c r="E127" s="238">
        <v>4.11</v>
      </c>
      <c r="F127" s="284">
        <f t="shared" si="5"/>
        <v>4.11</v>
      </c>
      <c r="G127" s="287"/>
    </row>
    <row r="128" ht="45" spans="1:7">
      <c r="A128" s="283" t="s">
        <v>326</v>
      </c>
      <c r="B128" s="231" t="s">
        <v>283</v>
      </c>
      <c r="C128" s="234">
        <v>4</v>
      </c>
      <c r="D128" s="234" t="s">
        <v>281</v>
      </c>
      <c r="E128" s="238">
        <v>51.6</v>
      </c>
      <c r="F128" s="284">
        <f t="shared" si="5"/>
        <v>206.4</v>
      </c>
      <c r="G128" s="287"/>
    </row>
    <row r="129" spans="1:7">
      <c r="A129" s="286" t="s">
        <v>327</v>
      </c>
      <c r="B129" s="231" t="s">
        <v>284</v>
      </c>
      <c r="C129" s="234">
        <v>10</v>
      </c>
      <c r="D129" s="234" t="s">
        <v>298</v>
      </c>
      <c r="E129" s="238">
        <v>10.55</v>
      </c>
      <c r="F129" s="284">
        <f t="shared" si="5"/>
        <v>105.5</v>
      </c>
      <c r="G129" s="282"/>
    </row>
    <row r="130" spans="1:7">
      <c r="A130" s="288" t="s">
        <v>328</v>
      </c>
      <c r="B130" s="289"/>
      <c r="C130" s="289"/>
      <c r="D130" s="289"/>
      <c r="E130" s="275"/>
      <c r="F130" s="290">
        <f>SUM(F124:F129)</f>
        <v>712.35</v>
      </c>
      <c r="G130" s="291"/>
    </row>
    <row r="131" spans="1:7">
      <c r="A131" s="288" t="s">
        <v>329</v>
      </c>
      <c r="B131" s="289"/>
      <c r="C131" s="289"/>
      <c r="D131" s="289"/>
      <c r="E131" s="275"/>
      <c r="F131" s="290">
        <f>F130/12</f>
        <v>59.3625</v>
      </c>
      <c r="G131" s="291"/>
    </row>
    <row r="132" spans="1:7">
      <c r="A132" s="292" t="s">
        <v>330</v>
      </c>
      <c r="B132" s="293"/>
      <c r="C132" s="293"/>
      <c r="D132" s="293"/>
      <c r="E132" s="293"/>
      <c r="F132" s="293"/>
      <c r="G132" s="294"/>
    </row>
    <row r="133" ht="45" spans="1:7">
      <c r="A133" s="272" t="s">
        <v>6</v>
      </c>
      <c r="B133" s="273" t="s">
        <v>7</v>
      </c>
      <c r="C133" s="273" t="s">
        <v>331</v>
      </c>
      <c r="D133" s="273" t="s">
        <v>332</v>
      </c>
      <c r="E133" s="273" t="s">
        <v>333</v>
      </c>
      <c r="F133" s="295" t="s">
        <v>334</v>
      </c>
      <c r="G133" s="276" t="s">
        <v>335</v>
      </c>
    </row>
    <row r="134" spans="1:7">
      <c r="A134" s="296" t="s">
        <v>336</v>
      </c>
      <c r="B134" s="297" t="s">
        <v>285</v>
      </c>
      <c r="C134" s="296">
        <v>1</v>
      </c>
      <c r="D134" s="296" t="s">
        <v>337</v>
      </c>
      <c r="E134" s="296">
        <v>1</v>
      </c>
      <c r="F134" s="298">
        <v>9.87</v>
      </c>
      <c r="G134" s="298">
        <f t="shared" ref="G134:G147" si="6">F134*E134</f>
        <v>9.87</v>
      </c>
    </row>
    <row r="135" spans="1:7">
      <c r="A135" s="296" t="s">
        <v>338</v>
      </c>
      <c r="B135" s="262" t="s">
        <v>301</v>
      </c>
      <c r="C135" s="244">
        <v>1</v>
      </c>
      <c r="D135" s="244" t="s">
        <v>337</v>
      </c>
      <c r="E135" s="244">
        <v>1</v>
      </c>
      <c r="F135" s="245">
        <v>33.51</v>
      </c>
      <c r="G135" s="299">
        <f t="shared" si="6"/>
        <v>33.51</v>
      </c>
    </row>
    <row r="136" ht="75" spans="1:7">
      <c r="A136" s="296" t="s">
        <v>339</v>
      </c>
      <c r="B136" s="262" t="s">
        <v>302</v>
      </c>
      <c r="C136" s="244">
        <v>1</v>
      </c>
      <c r="D136" s="244" t="s">
        <v>337</v>
      </c>
      <c r="E136" s="244">
        <v>1</v>
      </c>
      <c r="F136" s="245">
        <v>36.9</v>
      </c>
      <c r="G136" s="299">
        <f t="shared" si="6"/>
        <v>36.9</v>
      </c>
    </row>
    <row r="137" spans="1:7">
      <c r="A137" s="296" t="s">
        <v>340</v>
      </c>
      <c r="B137" s="262" t="s">
        <v>303</v>
      </c>
      <c r="C137" s="244">
        <v>1</v>
      </c>
      <c r="D137" s="244" t="s">
        <v>337</v>
      </c>
      <c r="E137" s="244">
        <v>1</v>
      </c>
      <c r="F137" s="245">
        <v>41.63</v>
      </c>
      <c r="G137" s="299">
        <f t="shared" si="6"/>
        <v>41.63</v>
      </c>
    </row>
    <row r="138" ht="30" spans="1:7">
      <c r="A138" s="296" t="s">
        <v>341</v>
      </c>
      <c r="B138" s="262" t="s">
        <v>288</v>
      </c>
      <c r="C138" s="244">
        <v>1</v>
      </c>
      <c r="D138" s="244" t="s">
        <v>342</v>
      </c>
      <c r="E138" s="244">
        <v>1</v>
      </c>
      <c r="F138" s="247">
        <v>154.55</v>
      </c>
      <c r="G138" s="299">
        <f t="shared" si="6"/>
        <v>154.55</v>
      </c>
    </row>
    <row r="139" spans="1:7">
      <c r="A139" s="296" t="s">
        <v>343</v>
      </c>
      <c r="B139" s="262" t="s">
        <v>344</v>
      </c>
      <c r="C139" s="300">
        <v>1</v>
      </c>
      <c r="D139" s="244" t="s">
        <v>337</v>
      </c>
      <c r="E139" s="244">
        <v>1</v>
      </c>
      <c r="F139" s="247">
        <v>57.2</v>
      </c>
      <c r="G139" s="299">
        <f t="shared" si="6"/>
        <v>57.2</v>
      </c>
    </row>
    <row r="140" spans="1:7">
      <c r="A140" s="296" t="s">
        <v>345</v>
      </c>
      <c r="B140" s="262" t="s">
        <v>289</v>
      </c>
      <c r="C140" s="244">
        <v>4</v>
      </c>
      <c r="D140" s="244" t="s">
        <v>346</v>
      </c>
      <c r="E140" s="244">
        <v>48</v>
      </c>
      <c r="F140" s="246">
        <v>2.59</v>
      </c>
      <c r="G140" s="299">
        <f t="shared" si="6"/>
        <v>124.32</v>
      </c>
    </row>
    <row r="141" spans="1:7">
      <c r="A141" s="296" t="s">
        <v>347</v>
      </c>
      <c r="B141" s="262" t="s">
        <v>305</v>
      </c>
      <c r="C141" s="301">
        <v>4</v>
      </c>
      <c r="D141" s="301" t="s">
        <v>346</v>
      </c>
      <c r="E141" s="301">
        <v>48</v>
      </c>
      <c r="F141" s="246">
        <v>3.34</v>
      </c>
      <c r="G141" s="299">
        <f t="shared" si="6"/>
        <v>160.32</v>
      </c>
    </row>
    <row r="142" ht="30" spans="1:7">
      <c r="A142" s="296" t="s">
        <v>348</v>
      </c>
      <c r="B142" s="262" t="s">
        <v>349</v>
      </c>
      <c r="C142" s="244">
        <v>1</v>
      </c>
      <c r="D142" s="244" t="s">
        <v>337</v>
      </c>
      <c r="E142" s="244">
        <v>1</v>
      </c>
      <c r="F142" s="246">
        <v>207.67</v>
      </c>
      <c r="G142" s="299">
        <f t="shared" si="6"/>
        <v>207.67</v>
      </c>
    </row>
    <row r="143" ht="45" spans="1:7">
      <c r="A143" s="296" t="s">
        <v>350</v>
      </c>
      <c r="B143" s="262" t="s">
        <v>252</v>
      </c>
      <c r="C143" s="244">
        <v>1</v>
      </c>
      <c r="D143" s="244" t="s">
        <v>337</v>
      </c>
      <c r="E143" s="244">
        <v>2</v>
      </c>
      <c r="F143" s="247">
        <v>3.06</v>
      </c>
      <c r="G143" s="299">
        <f t="shared" si="6"/>
        <v>6.12</v>
      </c>
    </row>
    <row r="144" ht="30" spans="1:7">
      <c r="A144" s="296" t="s">
        <v>351</v>
      </c>
      <c r="B144" s="262" t="s">
        <v>292</v>
      </c>
      <c r="C144" s="244">
        <v>1</v>
      </c>
      <c r="D144" s="244" t="s">
        <v>352</v>
      </c>
      <c r="E144" s="244">
        <v>6</v>
      </c>
      <c r="F144" s="247">
        <v>0.89</v>
      </c>
      <c r="G144" s="299">
        <f t="shared" si="6"/>
        <v>5.34</v>
      </c>
    </row>
    <row r="145" ht="45" spans="1:7">
      <c r="A145" s="296" t="s">
        <v>353</v>
      </c>
      <c r="B145" s="262" t="s">
        <v>311</v>
      </c>
      <c r="C145" s="244">
        <v>1</v>
      </c>
      <c r="D145" s="244" t="s">
        <v>337</v>
      </c>
      <c r="E145" s="244">
        <v>1</v>
      </c>
      <c r="F145" s="246">
        <v>28.05</v>
      </c>
      <c r="G145" s="299">
        <f t="shared" si="6"/>
        <v>28.05</v>
      </c>
    </row>
    <row r="146" ht="30" spans="1:7">
      <c r="A146" s="296" t="s">
        <v>354</v>
      </c>
      <c r="B146" s="262" t="s">
        <v>294</v>
      </c>
      <c r="C146" s="244">
        <v>1</v>
      </c>
      <c r="D146" s="244" t="s">
        <v>342</v>
      </c>
      <c r="E146" s="244">
        <v>1</v>
      </c>
      <c r="F146" s="245">
        <v>125.2</v>
      </c>
      <c r="G146" s="299">
        <f t="shared" si="6"/>
        <v>125.2</v>
      </c>
    </row>
    <row r="147" spans="1:7">
      <c r="A147" s="296" t="s">
        <v>355</v>
      </c>
      <c r="B147" s="262" t="s">
        <v>295</v>
      </c>
      <c r="C147" s="244">
        <v>1</v>
      </c>
      <c r="D147" s="244" t="s">
        <v>342</v>
      </c>
      <c r="E147" s="244">
        <v>1</v>
      </c>
      <c r="F147" s="248">
        <v>123.33</v>
      </c>
      <c r="G147" s="299">
        <f t="shared" si="6"/>
        <v>123.33</v>
      </c>
    </row>
    <row r="148" spans="1:7">
      <c r="A148" s="302" t="s">
        <v>356</v>
      </c>
      <c r="B148" s="303"/>
      <c r="C148" s="303"/>
      <c r="D148" s="303"/>
      <c r="E148" s="303"/>
      <c r="F148" s="304"/>
      <c r="G148" s="305">
        <f>SUM(G134:G147)</f>
        <v>1114.01</v>
      </c>
    </row>
    <row r="149" spans="1:7">
      <c r="A149" s="306" t="s">
        <v>357</v>
      </c>
      <c r="B149" s="289"/>
      <c r="C149" s="289"/>
      <c r="D149" s="289"/>
      <c r="E149" s="289"/>
      <c r="F149" s="275"/>
      <c r="G149" s="305">
        <f>G148/12</f>
        <v>92.8341666666667</v>
      </c>
    </row>
    <row r="150" ht="15.75" spans="1:7">
      <c r="A150" s="307" t="s">
        <v>358</v>
      </c>
      <c r="B150" s="308"/>
      <c r="C150" s="308"/>
      <c r="D150" s="308"/>
      <c r="E150" s="308"/>
      <c r="F150" s="309"/>
      <c r="G150" s="310">
        <f>G149+F131</f>
        <v>152.196666666667</v>
      </c>
    </row>
    <row r="152" spans="1:8">
      <c r="A152" s="228" t="s">
        <v>359</v>
      </c>
      <c r="B152" s="62"/>
      <c r="C152" s="62"/>
      <c r="D152" s="62"/>
      <c r="E152" s="62"/>
      <c r="F152" s="62"/>
      <c r="G152" s="62"/>
      <c r="H152" s="60"/>
    </row>
    <row r="153" ht="30" spans="1:8">
      <c r="A153" s="229" t="s">
        <v>237</v>
      </c>
      <c r="B153" s="229" t="s">
        <v>238</v>
      </c>
      <c r="C153" s="229" t="s">
        <v>237</v>
      </c>
      <c r="D153" s="229" t="s">
        <v>277</v>
      </c>
      <c r="E153" s="229" t="s">
        <v>278</v>
      </c>
      <c r="F153" s="229" t="s">
        <v>279</v>
      </c>
      <c r="G153" s="229" t="s">
        <v>240</v>
      </c>
      <c r="H153" s="229" t="s">
        <v>241</v>
      </c>
    </row>
    <row r="154" ht="45" spans="1:8">
      <c r="A154" s="230">
        <v>1</v>
      </c>
      <c r="B154" s="232" t="s">
        <v>360</v>
      </c>
      <c r="C154" s="232" t="s">
        <v>361</v>
      </c>
      <c r="D154" s="233">
        <v>3</v>
      </c>
      <c r="E154" s="233">
        <v>2</v>
      </c>
      <c r="F154" s="233">
        <f>D154+E154</f>
        <v>5</v>
      </c>
      <c r="G154" s="236">
        <v>48</v>
      </c>
      <c r="H154" s="236">
        <f t="shared" ref="H154:H168" si="7">G154*F154</f>
        <v>240</v>
      </c>
    </row>
    <row r="155" ht="45" spans="1:8">
      <c r="A155" s="230">
        <v>2</v>
      </c>
      <c r="B155" s="232" t="s">
        <v>362</v>
      </c>
      <c r="C155" s="232" t="s">
        <v>361</v>
      </c>
      <c r="D155" s="233">
        <v>4</v>
      </c>
      <c r="E155" s="233">
        <v>4</v>
      </c>
      <c r="F155" s="233">
        <f t="shared" ref="F155:F168" si="8">D155+E155</f>
        <v>8</v>
      </c>
      <c r="G155" s="236">
        <v>35.87</v>
      </c>
      <c r="H155" s="236">
        <f t="shared" si="7"/>
        <v>286.96</v>
      </c>
    </row>
    <row r="156" ht="45" spans="1:8">
      <c r="A156" s="230">
        <v>3</v>
      </c>
      <c r="B156" s="232" t="s">
        <v>363</v>
      </c>
      <c r="C156" s="232" t="s">
        <v>298</v>
      </c>
      <c r="D156" s="233">
        <v>6</v>
      </c>
      <c r="E156" s="233">
        <v>6</v>
      </c>
      <c r="F156" s="233">
        <f t="shared" si="8"/>
        <v>12</v>
      </c>
      <c r="G156" s="236">
        <v>6.98</v>
      </c>
      <c r="H156" s="236">
        <f t="shared" si="7"/>
        <v>83.76</v>
      </c>
    </row>
    <row r="157" ht="90" spans="1:8">
      <c r="A157" s="230">
        <v>4</v>
      </c>
      <c r="B157" s="232" t="s">
        <v>364</v>
      </c>
      <c r="C157" s="232" t="s">
        <v>361</v>
      </c>
      <c r="D157" s="233">
        <v>2</v>
      </c>
      <c r="E157" s="233">
        <v>1</v>
      </c>
      <c r="F157" s="233">
        <f t="shared" si="8"/>
        <v>3</v>
      </c>
      <c r="G157" s="236">
        <v>51.4</v>
      </c>
      <c r="H157" s="236">
        <f t="shared" si="7"/>
        <v>154.2</v>
      </c>
    </row>
    <row r="158" ht="60" spans="1:8">
      <c r="A158" s="230">
        <v>5</v>
      </c>
      <c r="B158" s="232" t="s">
        <v>365</v>
      </c>
      <c r="C158" s="233" t="s">
        <v>298</v>
      </c>
      <c r="D158" s="233">
        <v>3</v>
      </c>
      <c r="E158" s="233">
        <v>3</v>
      </c>
      <c r="F158" s="233">
        <f t="shared" si="8"/>
        <v>6</v>
      </c>
      <c r="G158" s="236">
        <v>8.36</v>
      </c>
      <c r="H158" s="236">
        <f t="shared" si="7"/>
        <v>50.16</v>
      </c>
    </row>
    <row r="159" spans="1:8">
      <c r="A159" s="230">
        <v>6</v>
      </c>
      <c r="B159" s="311" t="s">
        <v>366</v>
      </c>
      <c r="C159" s="233" t="s">
        <v>298</v>
      </c>
      <c r="D159" s="233">
        <v>8</v>
      </c>
      <c r="E159" s="233">
        <v>8</v>
      </c>
      <c r="F159" s="233">
        <f t="shared" si="8"/>
        <v>16</v>
      </c>
      <c r="G159" s="236">
        <v>3.03</v>
      </c>
      <c r="H159" s="236">
        <f t="shared" si="7"/>
        <v>48.48</v>
      </c>
    </row>
    <row r="160" ht="25.5" spans="1:8">
      <c r="A160" s="230">
        <v>7</v>
      </c>
      <c r="B160" s="312" t="s">
        <v>367</v>
      </c>
      <c r="C160" s="233" t="s">
        <v>281</v>
      </c>
      <c r="D160" s="233">
        <v>2</v>
      </c>
      <c r="E160" s="233">
        <v>1</v>
      </c>
      <c r="F160" s="233">
        <f t="shared" si="8"/>
        <v>3</v>
      </c>
      <c r="G160" s="236">
        <v>21.47</v>
      </c>
      <c r="H160" s="236">
        <f t="shared" si="7"/>
        <v>64.41</v>
      </c>
    </row>
    <row r="161" spans="1:8">
      <c r="A161" s="230">
        <v>8</v>
      </c>
      <c r="B161" s="311" t="s">
        <v>368</v>
      </c>
      <c r="C161" s="233" t="s">
        <v>281</v>
      </c>
      <c r="D161" s="233">
        <v>3</v>
      </c>
      <c r="E161" s="233">
        <v>2</v>
      </c>
      <c r="F161" s="233">
        <f t="shared" si="8"/>
        <v>5</v>
      </c>
      <c r="G161" s="236">
        <v>21.53</v>
      </c>
      <c r="H161" s="236">
        <f t="shared" si="7"/>
        <v>107.65</v>
      </c>
    </row>
    <row r="162" spans="1:8">
      <c r="A162" s="230">
        <v>9</v>
      </c>
      <c r="B162" s="313" t="s">
        <v>369</v>
      </c>
      <c r="C162" s="233" t="s">
        <v>281</v>
      </c>
      <c r="D162" s="233">
        <v>1</v>
      </c>
      <c r="E162" s="233">
        <v>1</v>
      </c>
      <c r="F162" s="233">
        <f t="shared" si="8"/>
        <v>2</v>
      </c>
      <c r="G162" s="236">
        <v>93.37</v>
      </c>
      <c r="H162" s="236">
        <f t="shared" si="7"/>
        <v>186.74</v>
      </c>
    </row>
    <row r="163" ht="60" spans="1:8">
      <c r="A163" s="230">
        <v>10</v>
      </c>
      <c r="B163" s="232" t="s">
        <v>370</v>
      </c>
      <c r="C163" s="233" t="s">
        <v>281</v>
      </c>
      <c r="D163" s="233">
        <v>2</v>
      </c>
      <c r="E163" s="233">
        <v>2</v>
      </c>
      <c r="F163" s="233">
        <f t="shared" si="8"/>
        <v>4</v>
      </c>
      <c r="G163" s="236">
        <v>2.74</v>
      </c>
      <c r="H163" s="236">
        <f t="shared" si="7"/>
        <v>10.96</v>
      </c>
    </row>
    <row r="164" ht="30" spans="1:8">
      <c r="A164" s="230">
        <v>11</v>
      </c>
      <c r="B164" s="232" t="s">
        <v>371</v>
      </c>
      <c r="C164" s="233" t="s">
        <v>281</v>
      </c>
      <c r="D164" s="233">
        <v>2</v>
      </c>
      <c r="E164" s="233">
        <v>2</v>
      </c>
      <c r="F164" s="233">
        <f t="shared" si="8"/>
        <v>4</v>
      </c>
      <c r="G164" s="236">
        <v>12.61</v>
      </c>
      <c r="H164" s="236">
        <f t="shared" si="7"/>
        <v>50.44</v>
      </c>
    </row>
    <row r="165" ht="60" spans="1:8">
      <c r="A165" s="230">
        <v>12</v>
      </c>
      <c r="B165" s="314" t="s">
        <v>372</v>
      </c>
      <c r="C165" s="233" t="s">
        <v>298</v>
      </c>
      <c r="D165" s="233">
        <v>1</v>
      </c>
      <c r="E165" s="233">
        <v>1</v>
      </c>
      <c r="F165" s="233">
        <f t="shared" si="8"/>
        <v>2</v>
      </c>
      <c r="G165" s="236">
        <v>20.1</v>
      </c>
      <c r="H165" s="236">
        <f t="shared" si="7"/>
        <v>40.2</v>
      </c>
    </row>
    <row r="166" spans="1:8">
      <c r="A166" s="230">
        <v>13</v>
      </c>
      <c r="B166" s="232" t="s">
        <v>373</v>
      </c>
      <c r="C166" s="233" t="s">
        <v>281</v>
      </c>
      <c r="D166" s="233">
        <v>1</v>
      </c>
      <c r="E166" s="233">
        <v>1</v>
      </c>
      <c r="F166" s="233">
        <f t="shared" si="8"/>
        <v>2</v>
      </c>
      <c r="G166" s="236">
        <v>27.62</v>
      </c>
      <c r="H166" s="236">
        <f t="shared" si="7"/>
        <v>55.24</v>
      </c>
    </row>
    <row r="167" spans="1:8">
      <c r="A167" s="230">
        <v>14</v>
      </c>
      <c r="B167" s="232" t="s">
        <v>299</v>
      </c>
      <c r="C167" s="233" t="s">
        <v>281</v>
      </c>
      <c r="D167" s="233">
        <v>1</v>
      </c>
      <c r="E167" s="233">
        <v>0</v>
      </c>
      <c r="F167" s="233">
        <f t="shared" si="8"/>
        <v>1</v>
      </c>
      <c r="G167" s="236">
        <v>8.25</v>
      </c>
      <c r="H167" s="236">
        <f t="shared" si="7"/>
        <v>8.25</v>
      </c>
    </row>
    <row r="168" ht="45" spans="1:8">
      <c r="A168" s="230">
        <v>15</v>
      </c>
      <c r="B168" s="232" t="s">
        <v>374</v>
      </c>
      <c r="C168" s="232" t="s">
        <v>298</v>
      </c>
      <c r="D168" s="233">
        <v>2</v>
      </c>
      <c r="E168" s="233">
        <v>1</v>
      </c>
      <c r="F168" s="233">
        <f t="shared" si="8"/>
        <v>3</v>
      </c>
      <c r="G168" s="236">
        <v>50.48</v>
      </c>
      <c r="H168" s="236">
        <f t="shared" si="7"/>
        <v>151.44</v>
      </c>
    </row>
    <row r="169" ht="15.75" spans="1:8">
      <c r="A169" s="249"/>
      <c r="B169" s="250" t="s">
        <v>255</v>
      </c>
      <c r="C169" s="251"/>
      <c r="D169" s="233"/>
      <c r="E169" s="233"/>
      <c r="F169" s="252"/>
      <c r="G169" s="236"/>
      <c r="H169" s="253">
        <f>SUM(H154:H168)</f>
        <v>1538.89</v>
      </c>
    </row>
    <row r="170" ht="15.75" spans="1:8">
      <c r="A170" s="254"/>
      <c r="B170" s="250" t="s">
        <v>256</v>
      </c>
      <c r="C170" s="250"/>
      <c r="D170" s="255"/>
      <c r="E170" s="256"/>
      <c r="F170" s="257"/>
      <c r="G170" s="255"/>
      <c r="H170" s="258">
        <f>H169/12</f>
        <v>128.240833333333</v>
      </c>
    </row>
  </sheetData>
  <mergeCells count="43">
    <mergeCell ref="A1:E1"/>
    <mergeCell ref="A2:E2"/>
    <mergeCell ref="A4:E4"/>
    <mergeCell ref="A5:E5"/>
    <mergeCell ref="A8:E8"/>
    <mergeCell ref="A23:D23"/>
    <mergeCell ref="A24:D24"/>
    <mergeCell ref="A25:E25"/>
    <mergeCell ref="A27:E27"/>
    <mergeCell ref="A36:D36"/>
    <mergeCell ref="A37:D37"/>
    <mergeCell ref="A38:E38"/>
    <mergeCell ref="A40:E40"/>
    <mergeCell ref="A47:D47"/>
    <mergeCell ref="A48:D48"/>
    <mergeCell ref="A49:E49"/>
    <mergeCell ref="A51:E51"/>
    <mergeCell ref="A55:D55"/>
    <mergeCell ref="A56:D56"/>
    <mergeCell ref="A57:E57"/>
    <mergeCell ref="A59:E59"/>
    <mergeCell ref="A62:D62"/>
    <mergeCell ref="A63:D63"/>
    <mergeCell ref="A65:H65"/>
    <mergeCell ref="B87:G87"/>
    <mergeCell ref="A89:H89"/>
    <mergeCell ref="A121:G121"/>
    <mergeCell ref="E122:F122"/>
    <mergeCell ref="A130:E130"/>
    <mergeCell ref="F130:G130"/>
    <mergeCell ref="A131:E131"/>
    <mergeCell ref="F131:G131"/>
    <mergeCell ref="A132:G132"/>
    <mergeCell ref="A148:F148"/>
    <mergeCell ref="A149:F149"/>
    <mergeCell ref="A150:F150"/>
    <mergeCell ref="A152:H152"/>
    <mergeCell ref="A122:A123"/>
    <mergeCell ref="B122:B123"/>
    <mergeCell ref="C122:C123"/>
    <mergeCell ref="D122:D123"/>
    <mergeCell ref="G122:G123"/>
    <mergeCell ref="G124:G129"/>
  </mergeCells>
  <pageMargins left="0.511805555555556" right="0.511805555555556" top="0.869444444444444" bottom="0.786805555555556" header="0" footer="0"/>
  <pageSetup paperSize="9" scale="84" orientation="landscape" horizontalDpi="600"/>
  <headerFooter>
    <oddHeader>&amp;CNegrito itálico"Processo 23069.182202/2024-57
PE 90036/2025</oddHeader>
    <oddFooter>&amp;L&amp;A</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36"/>
  <sheetViews>
    <sheetView view="pageLayout" zoomScaleNormal="100" workbookViewId="0">
      <selection activeCell="E10" sqref="E10"/>
    </sheetView>
  </sheetViews>
  <sheetFormatPr defaultColWidth="9" defaultRowHeight="15"/>
  <cols>
    <col min="1" max="1" width="6.57142857142857" style="186" customWidth="1"/>
    <col min="2" max="2" width="34" style="187" customWidth="1"/>
    <col min="3" max="3" width="11.2857142857143" style="188" customWidth="1"/>
    <col min="4" max="4" width="9.14285714285714" style="187" customWidth="1"/>
    <col min="5" max="5" width="23" style="187" customWidth="1"/>
    <col min="6" max="6" width="14.4285714285714" style="187" customWidth="1"/>
    <col min="7" max="7" width="48.8571428571429" style="187" customWidth="1"/>
    <col min="8" max="8" width="19.5714285714286" style="187" customWidth="1"/>
    <col min="9" max="9" width="7.14285714285714" style="187" customWidth="1"/>
    <col min="10" max="10" width="8.57142857142857" style="187" customWidth="1"/>
    <col min="11" max="11" width="7.71428571428571" style="187" customWidth="1"/>
    <col min="12" max="12" width="8.28571428571429" style="187" customWidth="1"/>
    <col min="13" max="13" width="8.71428571428571" style="187" customWidth="1"/>
    <col min="14" max="14" width="8" style="187" customWidth="1"/>
    <col min="15" max="15" width="7.28571428571429" style="187" customWidth="1"/>
    <col min="16" max="16" width="7.71428571428571" style="187" customWidth="1"/>
    <col min="17" max="18" width="6" style="187" customWidth="1"/>
    <col min="19" max="19" width="8.28571428571429" style="187" customWidth="1"/>
    <col min="20" max="16384" width="9.14285714285714" style="187"/>
  </cols>
  <sheetData>
    <row r="1" ht="14.45" customHeight="1" spans="1:26">
      <c r="A1" s="189" t="s">
        <v>0</v>
      </c>
      <c r="B1" s="189"/>
      <c r="C1" s="189"/>
      <c r="D1" s="189"/>
      <c r="E1" s="189"/>
      <c r="F1" s="189"/>
      <c r="G1" s="190"/>
      <c r="H1" s="191"/>
      <c r="I1" s="191"/>
      <c r="J1" s="191"/>
      <c r="K1" s="191"/>
      <c r="L1" s="191"/>
      <c r="M1" s="191"/>
      <c r="N1" s="191"/>
      <c r="O1" s="191"/>
      <c r="P1" s="191"/>
      <c r="Q1" s="191"/>
      <c r="R1" s="191"/>
      <c r="S1" s="191"/>
      <c r="T1" s="191"/>
      <c r="U1" s="191"/>
      <c r="V1" s="191"/>
      <c r="W1" s="191"/>
      <c r="X1" s="191"/>
      <c r="Y1" s="191"/>
      <c r="Z1" s="191"/>
    </row>
    <row r="2" spans="1:19">
      <c r="A2" s="192" t="s">
        <v>1</v>
      </c>
      <c r="B2" s="192"/>
      <c r="C2" s="192"/>
      <c r="D2" s="192"/>
      <c r="E2" s="192"/>
      <c r="F2" s="192"/>
      <c r="G2" s="186"/>
      <c r="H2" s="186"/>
      <c r="I2" s="186"/>
      <c r="J2" s="186"/>
      <c r="K2" s="186"/>
      <c r="L2" s="186"/>
      <c r="M2" s="186"/>
      <c r="N2" s="186"/>
      <c r="O2" s="186"/>
      <c r="P2" s="186"/>
      <c r="Q2" s="186"/>
      <c r="R2" s="186"/>
      <c r="S2" s="186"/>
    </row>
    <row r="3" spans="1:19">
      <c r="A3" s="192"/>
      <c r="B3" s="193"/>
      <c r="C3" s="193"/>
      <c r="D3" s="193"/>
      <c r="E3" s="193"/>
      <c r="F3" s="193"/>
      <c r="G3" s="193"/>
      <c r="H3" s="193"/>
      <c r="I3" s="193"/>
      <c r="J3" s="193"/>
      <c r="K3" s="193"/>
      <c r="L3" s="193"/>
      <c r="M3" s="193"/>
      <c r="N3" s="193"/>
      <c r="O3" s="193"/>
      <c r="P3" s="193"/>
      <c r="Q3" s="193"/>
      <c r="R3" s="193"/>
      <c r="S3" s="193"/>
    </row>
    <row r="4" ht="27" customHeight="1" spans="1:8">
      <c r="A4" s="194" t="s">
        <v>375</v>
      </c>
      <c r="B4" s="194"/>
      <c r="C4" s="194"/>
      <c r="D4" s="194"/>
      <c r="E4" s="194"/>
      <c r="F4" s="194"/>
      <c r="G4" s="195"/>
      <c r="H4" s="195"/>
    </row>
    <row r="5" ht="51.75" customHeight="1" spans="1:8">
      <c r="A5" s="196" t="s">
        <v>2</v>
      </c>
      <c r="B5" s="196"/>
      <c r="C5" s="196"/>
      <c r="D5" s="196"/>
      <c r="E5" s="196"/>
      <c r="F5" s="196"/>
      <c r="G5" s="197"/>
      <c r="H5" s="197"/>
    </row>
    <row r="6" spans="1:3">
      <c r="A6" s="187"/>
      <c r="C6" s="187"/>
    </row>
    <row r="7" spans="1:6">
      <c r="A7" s="198" t="s">
        <v>376</v>
      </c>
      <c r="B7" s="199"/>
      <c r="C7" s="199"/>
      <c r="D7" s="199"/>
      <c r="E7" s="199"/>
      <c r="F7" s="200"/>
    </row>
    <row r="8" spans="1:6">
      <c r="A8" s="201" t="s">
        <v>377</v>
      </c>
      <c r="B8" s="201"/>
      <c r="C8" s="201"/>
      <c r="D8" s="201"/>
      <c r="E8" s="201"/>
      <c r="F8" s="201"/>
    </row>
    <row r="9" ht="30" spans="1:6">
      <c r="A9" s="202" t="s">
        <v>237</v>
      </c>
      <c r="B9" s="202" t="s">
        <v>378</v>
      </c>
      <c r="C9" s="202" t="s">
        <v>379</v>
      </c>
      <c r="D9" s="202" t="s">
        <v>199</v>
      </c>
      <c r="E9" s="202" t="s">
        <v>240</v>
      </c>
      <c r="F9" s="202" t="s">
        <v>380</v>
      </c>
    </row>
    <row r="10" ht="45" spans="1:6">
      <c r="A10" s="203">
        <v>1</v>
      </c>
      <c r="B10" s="204" t="s">
        <v>381</v>
      </c>
      <c r="C10" s="205">
        <v>1</v>
      </c>
      <c r="D10" s="206" t="s">
        <v>382</v>
      </c>
      <c r="E10" s="207">
        <v>6.48</v>
      </c>
      <c r="F10" s="207">
        <f>E10*C10</f>
        <v>6.48</v>
      </c>
    </row>
    <row r="11" ht="30" spans="1:6">
      <c r="A11" s="203">
        <v>2</v>
      </c>
      <c r="B11" s="204" t="s">
        <v>383</v>
      </c>
      <c r="C11" s="205">
        <v>6</v>
      </c>
      <c r="D11" s="206" t="s">
        <v>281</v>
      </c>
      <c r="E11" s="207">
        <v>3.93</v>
      </c>
      <c r="F11" s="207">
        <f>E11*C11</f>
        <v>23.58</v>
      </c>
    </row>
    <row r="12" ht="30" spans="1:6">
      <c r="A12" s="203">
        <v>3</v>
      </c>
      <c r="B12" s="204" t="s">
        <v>384</v>
      </c>
      <c r="C12" s="205">
        <v>2</v>
      </c>
      <c r="D12" s="206" t="s">
        <v>385</v>
      </c>
      <c r="E12" s="207">
        <v>5.1</v>
      </c>
      <c r="F12" s="207">
        <f t="shared" ref="F12:F25" si="0">E12*C12</f>
        <v>10.2</v>
      </c>
    </row>
    <row r="13" ht="75" spans="1:6">
      <c r="A13" s="203">
        <v>4</v>
      </c>
      <c r="B13" s="204" t="s">
        <v>386</v>
      </c>
      <c r="C13" s="205">
        <v>4</v>
      </c>
      <c r="D13" s="206" t="s">
        <v>281</v>
      </c>
      <c r="E13" s="207">
        <v>10.2</v>
      </c>
      <c r="F13" s="207">
        <f t="shared" si="0"/>
        <v>40.8</v>
      </c>
    </row>
    <row r="14" ht="45" spans="1:6">
      <c r="A14" s="203">
        <v>5</v>
      </c>
      <c r="B14" s="204" t="s">
        <v>387</v>
      </c>
      <c r="C14" s="205">
        <v>1</v>
      </c>
      <c r="D14" s="206" t="s">
        <v>388</v>
      </c>
      <c r="E14" s="207">
        <v>29.29</v>
      </c>
      <c r="F14" s="207">
        <f t="shared" si="0"/>
        <v>29.29</v>
      </c>
    </row>
    <row r="15" ht="45" spans="1:6">
      <c r="A15" s="203">
        <v>7</v>
      </c>
      <c r="B15" s="204" t="s">
        <v>389</v>
      </c>
      <c r="C15" s="205">
        <v>2</v>
      </c>
      <c r="D15" s="206" t="s">
        <v>281</v>
      </c>
      <c r="E15" s="207">
        <v>7.03</v>
      </c>
      <c r="F15" s="207">
        <f t="shared" si="0"/>
        <v>14.06</v>
      </c>
    </row>
    <row r="16" spans="1:6">
      <c r="A16" s="203">
        <v>9</v>
      </c>
      <c r="B16" s="204" t="s">
        <v>390</v>
      </c>
      <c r="C16" s="205">
        <v>2</v>
      </c>
      <c r="D16" s="206" t="s">
        <v>281</v>
      </c>
      <c r="E16" s="207">
        <v>4.47</v>
      </c>
      <c r="F16" s="207">
        <f t="shared" si="0"/>
        <v>8.94</v>
      </c>
    </row>
    <row r="17" ht="75" spans="1:7">
      <c r="A17" s="203">
        <v>10</v>
      </c>
      <c r="B17" s="204" t="s">
        <v>391</v>
      </c>
      <c r="C17" s="205">
        <v>2</v>
      </c>
      <c r="D17" s="206" t="s">
        <v>281</v>
      </c>
      <c r="E17" s="207">
        <v>10.96</v>
      </c>
      <c r="F17" s="207">
        <f t="shared" si="0"/>
        <v>21.92</v>
      </c>
      <c r="G17" s="208"/>
    </row>
    <row r="18" ht="45" spans="1:6">
      <c r="A18" s="203">
        <v>11</v>
      </c>
      <c r="B18" s="204" t="s">
        <v>392</v>
      </c>
      <c r="C18" s="205">
        <v>2</v>
      </c>
      <c r="D18" s="206" t="s">
        <v>281</v>
      </c>
      <c r="E18" s="207">
        <v>7.05</v>
      </c>
      <c r="F18" s="207">
        <f t="shared" si="0"/>
        <v>14.1</v>
      </c>
    </row>
    <row r="19" spans="1:6">
      <c r="A19" s="203">
        <v>13</v>
      </c>
      <c r="B19" s="204" t="s">
        <v>393</v>
      </c>
      <c r="C19" s="205">
        <v>1</v>
      </c>
      <c r="D19" s="206" t="s">
        <v>385</v>
      </c>
      <c r="E19" s="207">
        <v>8.19</v>
      </c>
      <c r="F19" s="207">
        <f t="shared" si="0"/>
        <v>8.19</v>
      </c>
    </row>
    <row r="20" ht="30" spans="1:6">
      <c r="A20" s="203">
        <v>14</v>
      </c>
      <c r="B20" s="204" t="s">
        <v>394</v>
      </c>
      <c r="C20" s="205">
        <v>10</v>
      </c>
      <c r="D20" s="206" t="s">
        <v>395</v>
      </c>
      <c r="E20" s="207">
        <v>3.25</v>
      </c>
      <c r="F20" s="207">
        <f t="shared" si="0"/>
        <v>32.5</v>
      </c>
    </row>
    <row r="21" ht="45" spans="1:6">
      <c r="A21" s="203">
        <v>15</v>
      </c>
      <c r="B21" s="204" t="s">
        <v>396</v>
      </c>
      <c r="C21" s="205">
        <v>5</v>
      </c>
      <c r="D21" s="206" t="s">
        <v>395</v>
      </c>
      <c r="E21" s="207">
        <v>4.48</v>
      </c>
      <c r="F21" s="207">
        <f t="shared" si="0"/>
        <v>22.4</v>
      </c>
    </row>
    <row r="22" ht="45" spans="1:6">
      <c r="A22" s="203">
        <v>16</v>
      </c>
      <c r="B22" s="204" t="s">
        <v>397</v>
      </c>
      <c r="C22" s="205">
        <v>5</v>
      </c>
      <c r="D22" s="206" t="s">
        <v>395</v>
      </c>
      <c r="E22" s="207">
        <v>2.15</v>
      </c>
      <c r="F22" s="207">
        <f t="shared" si="0"/>
        <v>10.75</v>
      </c>
    </row>
    <row r="23" ht="90" spans="1:6">
      <c r="A23" s="203">
        <v>17</v>
      </c>
      <c r="B23" s="204" t="s">
        <v>398</v>
      </c>
      <c r="C23" s="205">
        <v>22</v>
      </c>
      <c r="D23" s="206" t="s">
        <v>399</v>
      </c>
      <c r="E23" s="207">
        <f>AVERAGE(39.98,37.99,39.99)</f>
        <v>39.32</v>
      </c>
      <c r="F23" s="207">
        <f t="shared" si="0"/>
        <v>865.04</v>
      </c>
    </row>
    <row r="24" ht="60" spans="1:6">
      <c r="A24" s="203">
        <v>18</v>
      </c>
      <c r="B24" s="204" t="s">
        <v>400</v>
      </c>
      <c r="C24" s="205">
        <v>3</v>
      </c>
      <c r="D24" s="206" t="s">
        <v>401</v>
      </c>
      <c r="E24" s="207">
        <v>4.76</v>
      </c>
      <c r="F24" s="207">
        <f t="shared" si="0"/>
        <v>14.28</v>
      </c>
    </row>
    <row r="25" ht="30" spans="1:6">
      <c r="A25" s="203">
        <v>19</v>
      </c>
      <c r="B25" s="204" t="s">
        <v>402</v>
      </c>
      <c r="C25" s="205">
        <v>1</v>
      </c>
      <c r="D25" s="206" t="s">
        <v>403</v>
      </c>
      <c r="E25" s="207">
        <v>9.58</v>
      </c>
      <c r="F25" s="207">
        <f t="shared" si="0"/>
        <v>9.58</v>
      </c>
    </row>
    <row r="26" spans="1:6">
      <c r="A26" s="209" t="s">
        <v>404</v>
      </c>
      <c r="B26" s="210"/>
      <c r="C26" s="210"/>
      <c r="D26" s="210"/>
      <c r="E26" s="211"/>
      <c r="F26" s="212">
        <f>SUM(F10:F25)</f>
        <v>1132.11</v>
      </c>
    </row>
    <row r="27" spans="1:6">
      <c r="A27" s="209" t="s">
        <v>335</v>
      </c>
      <c r="B27" s="210"/>
      <c r="C27" s="210"/>
      <c r="D27" s="210"/>
      <c r="E27" s="211"/>
      <c r="F27" s="212">
        <f>12*F26</f>
        <v>13585.32</v>
      </c>
    </row>
    <row r="28" spans="1:6">
      <c r="A28" s="209" t="s">
        <v>405</v>
      </c>
      <c r="B28" s="210"/>
      <c r="C28" s="210"/>
      <c r="D28" s="210"/>
      <c r="E28" s="211"/>
      <c r="F28" s="212">
        <f>F26</f>
        <v>1132.11</v>
      </c>
    </row>
    <row r="30" spans="1:6">
      <c r="A30" s="198" t="s">
        <v>406</v>
      </c>
      <c r="B30" s="199"/>
      <c r="C30" s="199"/>
      <c r="D30" s="199"/>
      <c r="E30" s="199"/>
      <c r="F30" s="200"/>
    </row>
    <row r="31" spans="1:6">
      <c r="A31" s="201" t="s">
        <v>377</v>
      </c>
      <c r="B31" s="201"/>
      <c r="C31" s="201"/>
      <c r="D31" s="201"/>
      <c r="E31" s="201"/>
      <c r="F31" s="201"/>
    </row>
    <row r="32" ht="30" spans="1:6">
      <c r="A32" s="202" t="s">
        <v>237</v>
      </c>
      <c r="B32" s="202" t="s">
        <v>378</v>
      </c>
      <c r="C32" s="202" t="s">
        <v>379</v>
      </c>
      <c r="D32" s="202" t="s">
        <v>199</v>
      </c>
      <c r="E32" s="202" t="s">
        <v>240</v>
      </c>
      <c r="F32" s="202" t="s">
        <v>380</v>
      </c>
    </row>
    <row r="33" ht="135" spans="1:6">
      <c r="A33" s="203">
        <v>1</v>
      </c>
      <c r="B33" s="204" t="s">
        <v>407</v>
      </c>
      <c r="C33" s="205">
        <v>1</v>
      </c>
      <c r="D33" s="213" t="s">
        <v>408</v>
      </c>
      <c r="E33" s="207">
        <v>1500</v>
      </c>
      <c r="F33" s="207">
        <f>E33*C33</f>
        <v>1500</v>
      </c>
    </row>
    <row r="34" spans="1:6">
      <c r="A34" s="209" t="s">
        <v>404</v>
      </c>
      <c r="B34" s="210"/>
      <c r="C34" s="210"/>
      <c r="D34" s="210"/>
      <c r="E34" s="211"/>
      <c r="F34" s="212">
        <f>SUM(F33:F33)</f>
        <v>1500</v>
      </c>
    </row>
    <row r="35" spans="1:6">
      <c r="A35" s="209" t="s">
        <v>335</v>
      </c>
      <c r="B35" s="210"/>
      <c r="C35" s="210"/>
      <c r="D35" s="210"/>
      <c r="E35" s="211"/>
      <c r="F35" s="212">
        <f>12*F34</f>
        <v>18000</v>
      </c>
    </row>
    <row r="36" spans="1:6">
      <c r="A36" s="209" t="s">
        <v>409</v>
      </c>
      <c r="B36" s="210"/>
      <c r="C36" s="210"/>
      <c r="D36" s="210"/>
      <c r="E36" s="211"/>
      <c r="F36" s="212">
        <f>F34</f>
        <v>1500</v>
      </c>
    </row>
  </sheetData>
  <mergeCells count="14">
    <mergeCell ref="A1:F1"/>
    <mergeCell ref="A2:F2"/>
    <mergeCell ref="A4:F4"/>
    <mergeCell ref="A5:F5"/>
    <mergeCell ref="A7:F7"/>
    <mergeCell ref="A8:F8"/>
    <mergeCell ref="A26:E26"/>
    <mergeCell ref="A27:E27"/>
    <mergeCell ref="A28:E28"/>
    <mergeCell ref="A30:F30"/>
    <mergeCell ref="A31:F31"/>
    <mergeCell ref="A34:E34"/>
    <mergeCell ref="A35:E35"/>
    <mergeCell ref="A36:E36"/>
  </mergeCells>
  <pageMargins left="0.511805555555556" right="0.511805555555556" top="0.869444444444444" bottom="0.786805555555556" header="0" footer="0"/>
  <pageSetup paperSize="9" scale="84" orientation="portrait" horizontalDpi="600"/>
  <headerFooter>
    <oddHeader>&amp;CNegrito itálico"Processo 23069.182202/2024-57
PE 90036/2025</oddHeader>
    <oddFooter>&amp;L&amp;A</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002"/>
  <sheetViews>
    <sheetView view="pageLayout" zoomScaleSheetLayoutView="60" zoomScaleNormal="100" topLeftCell="B1" workbookViewId="0">
      <selection activeCell="J24" sqref="J24"/>
    </sheetView>
  </sheetViews>
  <sheetFormatPr defaultColWidth="14.4285714285714" defaultRowHeight="15" customHeight="1"/>
  <cols>
    <col min="1" max="1" width="9.57142857142857" customWidth="1"/>
    <col min="2" max="2" width="52.1428571428571" customWidth="1"/>
    <col min="3" max="3" width="12" customWidth="1"/>
    <col min="4" max="6" width="12.1428571428571" customWidth="1"/>
    <col min="7" max="7" width="13.2857142857143" customWidth="1"/>
    <col min="8" max="9" width="13.7142857142857" customWidth="1"/>
    <col min="10" max="12" width="15.4285714285714" customWidth="1"/>
    <col min="13" max="24" width="8.85714285714286" customWidth="1"/>
  </cols>
  <sheetData>
    <row r="1" ht="18" customHeight="1" spans="1:24">
      <c r="A1" s="39" t="s">
        <v>0</v>
      </c>
      <c r="H1" s="40"/>
      <c r="I1" s="40"/>
      <c r="J1" s="40"/>
      <c r="K1" s="40"/>
      <c r="L1" s="40"/>
      <c r="M1" s="40"/>
      <c r="N1" s="40"/>
      <c r="O1" s="40"/>
      <c r="P1" s="40"/>
      <c r="Q1" s="40"/>
      <c r="R1" s="40"/>
      <c r="S1" s="40"/>
      <c r="T1" s="40"/>
      <c r="U1" s="40"/>
      <c r="V1" s="40"/>
      <c r="W1" s="40"/>
      <c r="X1" s="40"/>
    </row>
    <row r="2" ht="18.75" spans="1:24">
      <c r="A2" s="41" t="s">
        <v>1</v>
      </c>
      <c r="H2" s="40"/>
      <c r="I2" s="40"/>
      <c r="J2" s="40"/>
      <c r="K2" s="40"/>
      <c r="L2" s="40"/>
      <c r="M2" s="40"/>
      <c r="N2" s="40"/>
      <c r="O2" s="40"/>
      <c r="P2" s="40"/>
      <c r="Q2" s="40"/>
      <c r="R2" s="40"/>
      <c r="S2" s="40"/>
      <c r="T2" s="40"/>
      <c r="U2" s="40"/>
      <c r="V2" s="40"/>
      <c r="W2" s="40"/>
      <c r="X2" s="40"/>
    </row>
    <row r="3" spans="1:24">
      <c r="A3" s="40"/>
      <c r="B3" s="40"/>
      <c r="C3" s="40"/>
      <c r="D3" s="40"/>
      <c r="E3" s="40"/>
      <c r="F3" s="40"/>
      <c r="G3" s="40"/>
      <c r="H3" s="40"/>
      <c r="I3" s="40"/>
      <c r="J3" s="40"/>
      <c r="K3" s="40"/>
      <c r="L3" s="40"/>
      <c r="M3" s="40"/>
      <c r="N3" s="40"/>
      <c r="O3" s="40"/>
      <c r="P3" s="40"/>
      <c r="Q3" s="40"/>
      <c r="R3" s="40"/>
      <c r="S3" s="40"/>
      <c r="T3" s="40"/>
      <c r="U3" s="40"/>
      <c r="V3" s="40"/>
      <c r="W3" s="40"/>
      <c r="X3" s="40"/>
    </row>
    <row r="4" ht="14.25" customHeight="1" spans="1:24">
      <c r="A4" s="42" t="s">
        <v>410</v>
      </c>
      <c r="H4" s="40"/>
      <c r="I4" s="40"/>
      <c r="J4" s="40"/>
      <c r="K4" s="40"/>
      <c r="L4" s="40"/>
      <c r="M4" s="40"/>
      <c r="N4" s="40"/>
      <c r="O4" s="40"/>
      <c r="P4" s="40"/>
      <c r="Q4" s="40"/>
      <c r="R4" s="40"/>
      <c r="S4" s="40"/>
      <c r="T4" s="40"/>
      <c r="U4" s="40"/>
      <c r="V4" s="40"/>
      <c r="W4" s="40"/>
      <c r="X4" s="40"/>
    </row>
    <row r="5" ht="51" customHeight="1" spans="1:24">
      <c r="A5" s="43" t="s">
        <v>2</v>
      </c>
      <c r="H5" s="40"/>
      <c r="I5" s="40"/>
      <c r="J5" s="40"/>
      <c r="K5" s="40"/>
      <c r="L5" s="40"/>
      <c r="M5" s="40"/>
      <c r="N5" s="40"/>
      <c r="O5" s="40"/>
      <c r="P5" s="40"/>
      <c r="Q5" s="40"/>
      <c r="R5" s="40"/>
      <c r="S5" s="40"/>
      <c r="T5" s="40"/>
      <c r="U5" s="40"/>
      <c r="V5" s="40"/>
      <c r="W5" s="40"/>
      <c r="X5" s="40"/>
    </row>
    <row r="6" customHeight="1" spans="1:24">
      <c r="A6" s="44" t="s">
        <v>411</v>
      </c>
      <c r="B6" s="45"/>
      <c r="C6" s="45"/>
      <c r="D6" s="45"/>
      <c r="E6" s="45"/>
      <c r="F6" s="45"/>
      <c r="G6" s="45"/>
      <c r="H6" s="40"/>
      <c r="I6" s="40"/>
      <c r="J6" s="40"/>
      <c r="K6" s="40"/>
      <c r="L6" s="40"/>
      <c r="M6" s="40"/>
      <c r="N6" s="40"/>
      <c r="O6" s="40"/>
      <c r="P6" s="40"/>
      <c r="Q6" s="40"/>
      <c r="R6" s="40"/>
      <c r="S6" s="40"/>
      <c r="T6" s="40"/>
      <c r="U6" s="40"/>
      <c r="V6" s="40"/>
      <c r="W6" s="40"/>
      <c r="X6" s="40"/>
    </row>
    <row r="7" ht="15.75" customHeight="1" spans="1:24">
      <c r="A7" s="44" t="s">
        <v>412</v>
      </c>
      <c r="B7" s="45"/>
      <c r="C7" s="45"/>
      <c r="D7" s="45"/>
      <c r="E7" s="45"/>
      <c r="F7" s="45"/>
      <c r="G7" s="45"/>
      <c r="H7" s="40"/>
      <c r="I7" s="40"/>
      <c r="J7" s="40"/>
      <c r="K7" s="40"/>
      <c r="L7" s="40"/>
      <c r="M7" s="40"/>
      <c r="N7" s="40"/>
      <c r="O7" s="40"/>
      <c r="P7" s="40"/>
      <c r="Q7" s="40"/>
      <c r="R7" s="40"/>
      <c r="S7" s="40"/>
      <c r="T7" s="40"/>
      <c r="U7" s="40"/>
      <c r="V7" s="40"/>
      <c r="W7" s="40"/>
      <c r="X7" s="40"/>
    </row>
    <row r="8" spans="1:24">
      <c r="A8" s="46" t="s">
        <v>413</v>
      </c>
      <c r="B8" s="47"/>
      <c r="C8" s="48" t="s">
        <v>414</v>
      </c>
      <c r="D8" s="49"/>
      <c r="E8" s="49"/>
      <c r="F8" s="49"/>
      <c r="G8" s="50"/>
      <c r="H8" s="40"/>
      <c r="I8" s="40"/>
      <c r="J8" s="40"/>
      <c r="K8" s="40"/>
      <c r="L8" s="40"/>
      <c r="M8" s="40"/>
      <c r="N8" s="40"/>
      <c r="O8" s="40"/>
      <c r="P8" s="40"/>
      <c r="Q8" s="40"/>
      <c r="R8" s="40"/>
      <c r="S8" s="40"/>
      <c r="T8" s="40"/>
      <c r="U8" s="40"/>
      <c r="V8" s="40"/>
      <c r="W8" s="40"/>
      <c r="X8" s="40"/>
    </row>
    <row r="9" ht="15.75" spans="1:24">
      <c r="A9" s="51"/>
      <c r="B9" s="52"/>
      <c r="C9" s="53"/>
      <c r="D9" s="54"/>
      <c r="E9" s="54"/>
      <c r="F9" s="54"/>
      <c r="G9" s="55"/>
      <c r="H9" s="40"/>
      <c r="I9" s="40"/>
      <c r="J9" s="40"/>
      <c r="K9" s="40"/>
      <c r="L9" s="40"/>
      <c r="M9" s="40"/>
      <c r="N9" s="40"/>
      <c r="O9" s="40"/>
      <c r="P9" s="40"/>
      <c r="Q9" s="40"/>
      <c r="R9" s="40"/>
      <c r="S9" s="40"/>
      <c r="T9" s="40"/>
      <c r="U9" s="40"/>
      <c r="V9" s="40"/>
      <c r="W9" s="40"/>
      <c r="X9" s="40"/>
    </row>
    <row r="10" ht="15.75" spans="1:24">
      <c r="A10" s="8"/>
      <c r="B10" s="56"/>
      <c r="C10" s="57"/>
      <c r="D10" s="57"/>
      <c r="E10" s="57"/>
      <c r="F10" s="40"/>
      <c r="G10" s="40"/>
      <c r="H10" s="40"/>
      <c r="I10" s="40"/>
      <c r="J10" s="40"/>
      <c r="K10" s="40"/>
      <c r="L10" s="40"/>
      <c r="M10" s="40"/>
      <c r="N10" s="40"/>
      <c r="O10" s="40"/>
      <c r="P10" s="40"/>
      <c r="Q10" s="40"/>
      <c r="R10" s="40"/>
      <c r="S10" s="40"/>
      <c r="T10" s="40"/>
      <c r="U10" s="40"/>
      <c r="V10" s="40"/>
      <c r="W10" s="40"/>
      <c r="X10" s="40"/>
    </row>
    <row r="11" spans="1:24">
      <c r="A11" s="58" t="s">
        <v>415</v>
      </c>
      <c r="B11" s="49"/>
      <c r="C11" s="49"/>
      <c r="D11" s="49"/>
      <c r="E11" s="49"/>
      <c r="F11" s="49"/>
      <c r="G11" s="50"/>
      <c r="H11" s="40"/>
      <c r="I11" s="40"/>
      <c r="J11" s="40"/>
      <c r="K11" s="40"/>
      <c r="L11" s="40"/>
      <c r="M11" s="40"/>
      <c r="N11" s="40"/>
      <c r="O11" s="40"/>
      <c r="P11" s="40"/>
      <c r="Q11" s="40"/>
      <c r="R11" s="40"/>
      <c r="S11" s="40"/>
      <c r="T11" s="40"/>
      <c r="U11" s="40"/>
      <c r="V11" s="40"/>
      <c r="W11" s="40"/>
      <c r="X11" s="40"/>
    </row>
    <row r="12" spans="1:24">
      <c r="A12" s="59" t="s">
        <v>416</v>
      </c>
      <c r="B12" s="60"/>
      <c r="C12" s="61"/>
      <c r="D12" s="62"/>
      <c r="E12" s="62"/>
      <c r="F12" s="62"/>
      <c r="G12" s="63"/>
      <c r="H12" s="40"/>
      <c r="I12" s="40"/>
      <c r="J12" s="40"/>
      <c r="K12" s="40"/>
      <c r="L12" s="40"/>
      <c r="M12" s="40"/>
      <c r="N12" s="40"/>
      <c r="O12" s="40"/>
      <c r="P12" s="40"/>
      <c r="Q12" s="40"/>
      <c r="R12" s="40"/>
      <c r="S12" s="40"/>
      <c r="T12" s="40"/>
      <c r="U12" s="40"/>
      <c r="V12" s="40"/>
      <c r="W12" s="40"/>
      <c r="X12" s="40"/>
    </row>
    <row r="13" spans="1:24">
      <c r="A13" s="59" t="s">
        <v>417</v>
      </c>
      <c r="B13" s="60"/>
      <c r="C13" s="61"/>
      <c r="D13" s="62"/>
      <c r="E13" s="62"/>
      <c r="F13" s="62"/>
      <c r="G13" s="63"/>
      <c r="H13" s="40"/>
      <c r="I13" s="40"/>
      <c r="J13" s="40"/>
      <c r="K13" s="40"/>
      <c r="L13" s="40"/>
      <c r="M13" s="40"/>
      <c r="N13" s="40"/>
      <c r="O13" s="40"/>
      <c r="P13" s="40"/>
      <c r="Q13" s="40"/>
      <c r="R13" s="40"/>
      <c r="S13" s="40"/>
      <c r="T13" s="40"/>
      <c r="U13" s="40"/>
      <c r="V13" s="40"/>
      <c r="W13" s="40"/>
      <c r="X13" s="40"/>
    </row>
    <row r="14" spans="1:24">
      <c r="A14" s="64" t="s">
        <v>418</v>
      </c>
      <c r="B14" s="60"/>
      <c r="C14" s="61"/>
      <c r="D14" s="62"/>
      <c r="E14" s="62"/>
      <c r="F14" s="62"/>
      <c r="G14" s="63"/>
      <c r="H14" s="40"/>
      <c r="I14" s="40"/>
      <c r="J14" s="40"/>
      <c r="K14" s="40"/>
      <c r="L14" s="40"/>
      <c r="M14" s="40"/>
      <c r="N14" s="40"/>
      <c r="O14" s="40"/>
      <c r="P14" s="40"/>
      <c r="Q14" s="40"/>
      <c r="R14" s="40"/>
      <c r="S14" s="40"/>
      <c r="T14" s="40"/>
      <c r="U14" s="40"/>
      <c r="V14" s="40"/>
      <c r="W14" s="40"/>
      <c r="X14" s="40"/>
    </row>
    <row r="15" spans="1:24">
      <c r="A15" s="59" t="s">
        <v>419</v>
      </c>
      <c r="B15" s="60"/>
      <c r="C15" s="61"/>
      <c r="D15" s="62"/>
      <c r="E15" s="62"/>
      <c r="F15" s="62"/>
      <c r="G15" s="63"/>
      <c r="H15" s="40"/>
      <c r="I15" s="40"/>
      <c r="J15" s="40"/>
      <c r="K15" s="40"/>
      <c r="L15" s="40"/>
      <c r="M15" s="40"/>
      <c r="N15" s="40"/>
      <c r="O15" s="40"/>
      <c r="P15" s="40"/>
      <c r="Q15" s="40"/>
      <c r="R15" s="40"/>
      <c r="S15" s="40"/>
      <c r="T15" s="40"/>
      <c r="U15" s="40"/>
      <c r="V15" s="40"/>
      <c r="W15" s="40"/>
      <c r="X15" s="40"/>
    </row>
    <row r="16" ht="15.75" spans="1:24">
      <c r="A16" s="65" t="s">
        <v>420</v>
      </c>
      <c r="B16" s="52"/>
      <c r="C16" s="66"/>
      <c r="D16" s="54"/>
      <c r="E16" s="54"/>
      <c r="F16" s="54"/>
      <c r="G16" s="55"/>
      <c r="H16" s="40"/>
      <c r="I16" s="40"/>
      <c r="J16" s="40"/>
      <c r="K16" s="40"/>
      <c r="L16" s="40"/>
      <c r="M16" s="40"/>
      <c r="N16" s="40"/>
      <c r="O16" s="40"/>
      <c r="P16" s="40"/>
      <c r="Q16" s="40"/>
      <c r="R16" s="40"/>
      <c r="S16" s="40"/>
      <c r="T16" s="40"/>
      <c r="U16" s="40"/>
      <c r="V16" s="40"/>
      <c r="W16" s="40"/>
      <c r="X16" s="40"/>
    </row>
    <row r="17" ht="15.75" spans="1:24">
      <c r="A17" s="8"/>
      <c r="B17" s="56"/>
      <c r="C17" s="57"/>
      <c r="D17" s="57"/>
      <c r="E17" s="57"/>
      <c r="F17" s="40"/>
      <c r="G17" s="40"/>
      <c r="H17" s="40"/>
      <c r="I17" s="40"/>
      <c r="J17" s="40"/>
      <c r="K17" s="40"/>
      <c r="L17" s="40"/>
      <c r="M17" s="40"/>
      <c r="N17" s="40"/>
      <c r="O17" s="40"/>
      <c r="P17" s="40"/>
      <c r="Q17" s="40"/>
      <c r="R17" s="40"/>
      <c r="S17" s="40"/>
      <c r="T17" s="40"/>
      <c r="U17" s="40"/>
      <c r="V17" s="40"/>
      <c r="W17" s="40"/>
      <c r="X17" s="40"/>
    </row>
    <row r="18" spans="1:24">
      <c r="A18" s="67" t="s">
        <v>421</v>
      </c>
      <c r="B18" s="11"/>
      <c r="C18" s="11"/>
      <c r="D18" s="12"/>
      <c r="E18" s="68"/>
      <c r="F18" s="68"/>
      <c r="G18" s="68"/>
      <c r="H18" s="40"/>
      <c r="I18" s="40"/>
      <c r="J18" s="40"/>
      <c r="K18" s="40"/>
      <c r="L18" s="40"/>
      <c r="M18" s="40"/>
      <c r="N18" s="40"/>
      <c r="O18" s="40"/>
      <c r="P18" s="40"/>
      <c r="Q18" s="40"/>
      <c r="R18" s="40"/>
      <c r="S18" s="40"/>
      <c r="T18" s="40"/>
      <c r="U18" s="40"/>
      <c r="V18" s="40"/>
      <c r="W18" s="40"/>
      <c r="X18" s="40"/>
    </row>
    <row r="19" spans="1:24">
      <c r="A19" s="69" t="s">
        <v>422</v>
      </c>
      <c r="B19" s="70" t="s">
        <v>423</v>
      </c>
      <c r="C19" s="70" t="s">
        <v>156</v>
      </c>
      <c r="D19" s="71" t="s">
        <v>424</v>
      </c>
      <c r="E19" s="57"/>
      <c r="F19" s="40"/>
      <c r="G19" s="40"/>
      <c r="H19" s="40"/>
      <c r="I19" s="40"/>
      <c r="J19" s="40"/>
      <c r="K19" s="40"/>
      <c r="L19" s="40"/>
      <c r="M19" s="40"/>
      <c r="N19" s="40"/>
      <c r="O19" s="40"/>
      <c r="P19" s="40"/>
      <c r="Q19" s="40"/>
      <c r="R19" s="40"/>
      <c r="S19" s="40"/>
      <c r="T19" s="40"/>
      <c r="U19" s="40"/>
      <c r="V19" s="40"/>
      <c r="W19" s="40"/>
      <c r="X19" s="40"/>
    </row>
    <row r="20" ht="15.75" customHeight="1" spans="1:24">
      <c r="A20" s="72">
        <v>20.88</v>
      </c>
      <c r="B20" s="17" t="str">
        <f>'Anexo II-B Salários'!B8</f>
        <v>Almoxarife</v>
      </c>
      <c r="C20" s="17" t="str">
        <f>'Anexo II-B Salários'!C8</f>
        <v>4141-05</v>
      </c>
      <c r="D20" s="74">
        <f>'Anexo II-B Salários'!E8</f>
        <v>2465.73</v>
      </c>
      <c r="E20" s="57"/>
      <c r="F20" s="40"/>
      <c r="G20" s="40"/>
      <c r="H20" s="40"/>
      <c r="I20" s="40"/>
      <c r="J20" s="40"/>
      <c r="K20" s="40"/>
      <c r="L20" s="40"/>
      <c r="M20" s="40"/>
      <c r="N20" s="40"/>
      <c r="O20" s="40"/>
      <c r="P20" s="40"/>
      <c r="Q20" s="40"/>
      <c r="R20" s="40"/>
      <c r="S20" s="40"/>
      <c r="T20" s="40"/>
      <c r="U20" s="40"/>
      <c r="V20" s="40"/>
      <c r="W20" s="40"/>
      <c r="X20" s="40"/>
    </row>
    <row r="21" ht="15.75" customHeight="1" spans="1:24">
      <c r="A21" s="72">
        <v>20.88</v>
      </c>
      <c r="B21" s="17" t="str">
        <f>'Anexo II-B Salários'!B9</f>
        <v>Líder de Almoxarife</v>
      </c>
      <c r="C21" s="17" t="str">
        <f>'Anexo II-B Salários'!C9</f>
        <v>4141-05</v>
      </c>
      <c r="D21" s="74">
        <f>'Anexo II-B Salários'!E9</f>
        <v>2465.73</v>
      </c>
      <c r="E21" s="57"/>
      <c r="F21" s="40"/>
      <c r="G21" s="40"/>
      <c r="H21" s="40"/>
      <c r="I21" s="40"/>
      <c r="J21" s="40"/>
      <c r="K21" s="40"/>
      <c r="L21" s="40"/>
      <c r="M21" s="40"/>
      <c r="N21" s="40"/>
      <c r="O21" s="40"/>
      <c r="P21" s="40"/>
      <c r="Q21" s="40"/>
      <c r="R21" s="40"/>
      <c r="S21" s="40"/>
      <c r="T21" s="40"/>
      <c r="U21" s="40"/>
      <c r="V21" s="40"/>
      <c r="W21" s="40"/>
      <c r="X21" s="40"/>
    </row>
    <row r="22" ht="15.75" spans="1:24">
      <c r="A22" s="72">
        <v>20.88</v>
      </c>
      <c r="B22" s="17" t="str">
        <f>'Anexo II-B Salários'!B10</f>
        <v>Auxiliar de Logística</v>
      </c>
      <c r="C22" s="17" t="str">
        <f>'Anexo II-B Salários'!C10</f>
        <v>4140-40</v>
      </c>
      <c r="D22" s="74">
        <f>'Anexo II-B Salários'!E10</f>
        <v>1837.88</v>
      </c>
      <c r="E22" s="40"/>
      <c r="F22" s="40"/>
      <c r="G22" s="40"/>
      <c r="H22" s="40"/>
      <c r="I22" s="40"/>
      <c r="J22" s="40"/>
      <c r="K22" s="40"/>
      <c r="L22" s="40"/>
      <c r="M22" s="40"/>
      <c r="N22" s="40"/>
      <c r="O22" s="40"/>
      <c r="P22" s="40"/>
      <c r="Q22" s="40"/>
      <c r="R22" s="40"/>
      <c r="S22" s="40"/>
      <c r="T22" s="40"/>
      <c r="U22" s="40"/>
      <c r="V22" s="40"/>
      <c r="W22" s="40"/>
      <c r="X22" s="40"/>
    </row>
    <row r="23" ht="15.75" customHeight="1" spans="1:24">
      <c r="A23" s="72">
        <v>20.88</v>
      </c>
      <c r="B23" s="17" t="str">
        <f>'Anexo II-B Salários'!B11</f>
        <v>Líder de Auxiliar de Logística</v>
      </c>
      <c r="C23" s="17" t="str">
        <f>'Anexo II-B Salários'!C11</f>
        <v>4140-40</v>
      </c>
      <c r="D23" s="74">
        <f>'Anexo II-B Salários'!E11</f>
        <v>1837.88</v>
      </c>
      <c r="E23" s="9"/>
      <c r="F23" s="40"/>
      <c r="G23" s="40"/>
      <c r="H23" s="40"/>
      <c r="I23" s="40"/>
      <c r="J23" s="40"/>
      <c r="K23" s="40"/>
      <c r="L23" s="40"/>
      <c r="M23" s="40"/>
      <c r="N23" s="40"/>
      <c r="O23" s="40"/>
      <c r="P23" s="40"/>
      <c r="Q23" s="40"/>
      <c r="R23" s="40"/>
      <c r="S23" s="40"/>
      <c r="T23" s="40"/>
      <c r="U23" s="40"/>
      <c r="V23" s="40"/>
      <c r="W23" s="40"/>
      <c r="X23" s="40"/>
    </row>
    <row r="24" ht="15.75" customHeight="1" spans="1:24">
      <c r="A24" s="72">
        <v>20.88</v>
      </c>
      <c r="B24" s="17" t="str">
        <f>'Anexo II-B Salários'!B12</f>
        <v>Copeiro</v>
      </c>
      <c r="C24" s="17" t="str">
        <f>'Anexo II-B Salários'!C12</f>
        <v>5134-25</v>
      </c>
      <c r="D24" s="74">
        <f>'Anexo II-B Salários'!E12</f>
        <v>1730.75</v>
      </c>
      <c r="E24" s="9"/>
      <c r="F24" s="40"/>
      <c r="G24" s="40"/>
      <c r="H24" s="40"/>
      <c r="I24" s="40"/>
      <c r="J24" s="40"/>
      <c r="K24" s="40"/>
      <c r="L24" s="40"/>
      <c r="M24" s="40"/>
      <c r="N24" s="40"/>
      <c r="O24" s="40"/>
      <c r="P24" s="40"/>
      <c r="Q24" s="40"/>
      <c r="R24" s="40"/>
      <c r="S24" s="40"/>
      <c r="T24" s="40"/>
      <c r="U24" s="40"/>
      <c r="V24" s="40"/>
      <c r="W24" s="40"/>
      <c r="X24" s="40"/>
    </row>
    <row r="25" ht="15.75" customHeight="1" spans="1:24">
      <c r="A25" s="72">
        <v>20.88</v>
      </c>
      <c r="B25" s="17" t="str">
        <f>'Anexo II-B Salários'!B13</f>
        <v>Líder de Copeiro</v>
      </c>
      <c r="C25" s="17" t="str">
        <f>'Anexo II-B Salários'!C13</f>
        <v>5134-25</v>
      </c>
      <c r="D25" s="74">
        <f>'Anexo II-B Salários'!E13</f>
        <v>1730.75</v>
      </c>
      <c r="E25" s="9"/>
      <c r="F25" s="40"/>
      <c r="G25" s="40"/>
      <c r="H25" s="40"/>
      <c r="I25" s="40"/>
      <c r="J25" s="40"/>
      <c r="K25" s="40"/>
      <c r="L25" s="40"/>
      <c r="M25" s="40"/>
      <c r="N25" s="40"/>
      <c r="O25" s="40"/>
      <c r="P25" s="40"/>
      <c r="Q25" s="40"/>
      <c r="R25" s="40"/>
      <c r="S25" s="40"/>
      <c r="T25" s="40"/>
      <c r="U25" s="40"/>
      <c r="V25" s="40"/>
      <c r="W25" s="40"/>
      <c r="X25" s="40"/>
    </row>
    <row r="26" ht="15.75" customHeight="1" spans="1:24">
      <c r="A26" s="72">
        <v>20.88</v>
      </c>
      <c r="B26" s="21" t="str">
        <f>'Anexo II-B Salários'!B14</f>
        <v>Auxiliar de Escriturário</v>
      </c>
      <c r="C26" s="21" t="str">
        <f>'Anexo II-B Salários'!C14</f>
        <v>4110-05</v>
      </c>
      <c r="D26" s="74">
        <f>'Anexo II-B Salários'!E14</f>
        <v>2338.69</v>
      </c>
      <c r="E26" s="9"/>
      <c r="F26" s="40"/>
      <c r="G26" s="40"/>
      <c r="H26" s="40"/>
      <c r="I26" s="40"/>
      <c r="J26" s="40"/>
      <c r="K26" s="40"/>
      <c r="L26" s="40"/>
      <c r="M26" s="40"/>
      <c r="N26" s="40"/>
      <c r="O26" s="40"/>
      <c r="P26" s="40"/>
      <c r="Q26" s="40"/>
      <c r="R26" s="40"/>
      <c r="S26" s="40"/>
      <c r="T26" s="40"/>
      <c r="U26" s="40"/>
      <c r="V26" s="40"/>
      <c r="W26" s="40"/>
      <c r="X26" s="40"/>
    </row>
    <row r="27" ht="15.75" customHeight="1" spans="1:24">
      <c r="A27" s="72">
        <v>20.88</v>
      </c>
      <c r="B27" s="17" t="str">
        <f>'Anexo II-B Salários'!B15</f>
        <v>Guardião de Piscina</v>
      </c>
      <c r="C27" s="17" t="str">
        <f>'Anexo II-B Salários'!C15</f>
        <v>5171-15</v>
      </c>
      <c r="D27" s="74">
        <f>'Anexo II-B Salários'!E15</f>
        <v>1730.75</v>
      </c>
      <c r="E27" s="9"/>
      <c r="F27" s="40"/>
      <c r="G27" s="40"/>
      <c r="H27" s="40"/>
      <c r="I27" s="40"/>
      <c r="J27" s="40"/>
      <c r="K27" s="40"/>
      <c r="L27" s="40"/>
      <c r="M27" s="40"/>
      <c r="N27" s="40"/>
      <c r="O27" s="40"/>
      <c r="P27" s="40"/>
      <c r="Q27" s="40"/>
      <c r="R27" s="40"/>
      <c r="S27" s="40"/>
      <c r="T27" s="40"/>
      <c r="U27" s="40"/>
      <c r="V27" s="40"/>
      <c r="W27" s="40"/>
      <c r="X27" s="40"/>
    </row>
    <row r="28" ht="15.75" customHeight="1" spans="1:24">
      <c r="A28" s="79">
        <v>20.88</v>
      </c>
      <c r="B28" s="181" t="str">
        <f>'Anexo II-B Salários'!B16</f>
        <v>Auxiliar de Mecânica</v>
      </c>
      <c r="C28" s="182" t="str">
        <f>'Anexo II-B Salários'!C16</f>
        <v>7250-10</v>
      </c>
      <c r="D28" s="183">
        <f>'Anexo II-B Salários'!E16</f>
        <v>1730.75</v>
      </c>
      <c r="E28" s="9"/>
      <c r="F28" s="40"/>
      <c r="G28" s="40"/>
      <c r="H28" s="40"/>
      <c r="I28" s="40"/>
      <c r="J28" s="40"/>
      <c r="K28" s="40"/>
      <c r="L28" s="40"/>
      <c r="M28" s="40"/>
      <c r="N28" s="40"/>
      <c r="O28" s="40"/>
      <c r="P28" s="40"/>
      <c r="Q28" s="40"/>
      <c r="R28" s="40"/>
      <c r="S28" s="40"/>
      <c r="T28" s="40"/>
      <c r="U28" s="40"/>
      <c r="V28" s="40"/>
      <c r="W28" s="40"/>
      <c r="X28" s="40"/>
    </row>
    <row r="29" ht="15.75" customHeight="1" spans="1:24">
      <c r="A29" s="8"/>
      <c r="B29" s="8"/>
      <c r="C29" s="9"/>
      <c r="D29" s="9"/>
      <c r="E29" s="9"/>
      <c r="F29" s="40"/>
      <c r="G29" s="40"/>
      <c r="H29" s="40"/>
      <c r="I29" s="40"/>
      <c r="J29" s="40"/>
      <c r="K29" s="40"/>
      <c r="L29" s="40"/>
      <c r="M29" s="40"/>
      <c r="N29" s="40"/>
      <c r="O29" s="40"/>
      <c r="P29" s="40"/>
      <c r="Q29" s="40"/>
      <c r="R29" s="40"/>
      <c r="S29" s="40"/>
      <c r="T29" s="40"/>
      <c r="U29" s="40"/>
      <c r="V29" s="40"/>
      <c r="W29" s="40"/>
      <c r="X29" s="40"/>
    </row>
    <row r="30" ht="48.75" customHeight="1" spans="1:22">
      <c r="A30" s="67" t="s">
        <v>425</v>
      </c>
      <c r="B30" s="11"/>
      <c r="C30" s="11"/>
      <c r="D30" s="84" t="str">
        <f>B20</f>
        <v>Almoxarife</v>
      </c>
      <c r="E30" s="84" t="str">
        <f>B21</f>
        <v>Líder de Almoxarife</v>
      </c>
      <c r="F30" s="84" t="str">
        <f>B22</f>
        <v>Auxiliar de Logística</v>
      </c>
      <c r="G30" s="84" t="str">
        <f>B23</f>
        <v>Líder de Auxiliar de Logística</v>
      </c>
      <c r="H30" s="84" t="str">
        <f>B24</f>
        <v>Copeiro</v>
      </c>
      <c r="I30" s="84" t="str">
        <f>B25</f>
        <v>Líder de Copeiro</v>
      </c>
      <c r="J30" s="84" t="str">
        <f>B26</f>
        <v>Auxiliar de Escriturário</v>
      </c>
      <c r="K30" s="84" t="str">
        <f>B27</f>
        <v>Guardião de Piscina</v>
      </c>
      <c r="L30" s="185" t="str">
        <f>B28</f>
        <v>Auxiliar de Mecânica</v>
      </c>
      <c r="M30" s="40"/>
      <c r="N30" s="40"/>
      <c r="O30" s="40"/>
      <c r="P30" s="40"/>
      <c r="Q30" s="40"/>
      <c r="R30" s="40"/>
      <c r="S30" s="40"/>
      <c r="T30" s="40"/>
      <c r="U30" s="40"/>
      <c r="V30" s="40"/>
    </row>
    <row r="31" ht="15.75" customHeight="1" spans="1:22">
      <c r="A31" s="85">
        <v>1</v>
      </c>
      <c r="B31" s="86" t="s">
        <v>426</v>
      </c>
      <c r="C31" s="87"/>
      <c r="D31" s="88" t="s">
        <v>427</v>
      </c>
      <c r="E31" s="88" t="s">
        <v>427</v>
      </c>
      <c r="F31" s="88" t="s">
        <v>427</v>
      </c>
      <c r="G31" s="88" t="s">
        <v>427</v>
      </c>
      <c r="H31" s="88" t="s">
        <v>427</v>
      </c>
      <c r="I31" s="88" t="s">
        <v>427</v>
      </c>
      <c r="J31" s="88" t="s">
        <v>427</v>
      </c>
      <c r="K31" s="88" t="s">
        <v>427</v>
      </c>
      <c r="L31" s="124" t="s">
        <v>427</v>
      </c>
      <c r="M31" s="40"/>
      <c r="N31" s="40"/>
      <c r="O31" s="40"/>
      <c r="P31" s="40"/>
      <c r="Q31" s="40"/>
      <c r="R31" s="40"/>
      <c r="S31" s="40"/>
      <c r="T31" s="40"/>
      <c r="U31" s="40"/>
      <c r="V31" s="40"/>
    </row>
    <row r="32" ht="15.75" customHeight="1" spans="1:22">
      <c r="A32" s="89" t="s">
        <v>428</v>
      </c>
      <c r="B32" s="90" t="s">
        <v>429</v>
      </c>
      <c r="C32" s="87"/>
      <c r="D32" s="91">
        <f>D20</f>
        <v>2465.73</v>
      </c>
      <c r="E32" s="91">
        <f>D21</f>
        <v>2465.73</v>
      </c>
      <c r="F32" s="91">
        <f>D22</f>
        <v>1837.88</v>
      </c>
      <c r="G32" s="91">
        <f>D23</f>
        <v>1837.88</v>
      </c>
      <c r="H32" s="91">
        <f>D24</f>
        <v>1730.75</v>
      </c>
      <c r="I32" s="91">
        <f>D25</f>
        <v>1730.75</v>
      </c>
      <c r="J32" s="91">
        <f>D26</f>
        <v>2338.69</v>
      </c>
      <c r="K32" s="91">
        <f>D27</f>
        <v>1730.75</v>
      </c>
      <c r="L32" s="125">
        <f>D28</f>
        <v>1730.75</v>
      </c>
      <c r="M32" s="40"/>
      <c r="N32" s="40"/>
      <c r="O32" s="40"/>
      <c r="P32" s="40"/>
      <c r="Q32" s="40"/>
      <c r="R32" s="40"/>
      <c r="S32" s="40"/>
      <c r="T32" s="40"/>
      <c r="U32" s="40"/>
      <c r="V32" s="40"/>
    </row>
    <row r="33" ht="15.75" customHeight="1" spans="1:22">
      <c r="A33" s="89" t="s">
        <v>430</v>
      </c>
      <c r="B33" s="90" t="s">
        <v>431</v>
      </c>
      <c r="C33" s="87"/>
      <c r="D33" s="91"/>
      <c r="E33" s="91"/>
      <c r="F33" s="91"/>
      <c r="G33" s="91"/>
      <c r="H33" s="91"/>
      <c r="I33" s="91"/>
      <c r="J33" s="91"/>
      <c r="K33" s="91"/>
      <c r="L33" s="125"/>
      <c r="M33" s="40"/>
      <c r="N33" s="40"/>
      <c r="O33" s="40"/>
      <c r="P33" s="40"/>
      <c r="Q33" s="40"/>
      <c r="R33" s="40"/>
      <c r="S33" s="40"/>
      <c r="T33" s="40"/>
      <c r="U33" s="40"/>
      <c r="V33" s="40"/>
    </row>
    <row r="34" ht="15.75" customHeight="1" spans="1:22">
      <c r="A34" s="89" t="s">
        <v>432</v>
      </c>
      <c r="B34" s="90" t="s">
        <v>433</v>
      </c>
      <c r="C34" s="87"/>
      <c r="D34" s="184">
        <f>20%*D32</f>
        <v>493.146</v>
      </c>
      <c r="E34" s="184">
        <f>20%*E32</f>
        <v>493.146</v>
      </c>
      <c r="F34" s="184">
        <f>20%*F32</f>
        <v>367.576</v>
      </c>
      <c r="G34" s="184">
        <f>20%*G32</f>
        <v>367.576</v>
      </c>
      <c r="H34" s="92"/>
      <c r="I34" s="92"/>
      <c r="J34" s="92"/>
      <c r="K34" s="184"/>
      <c r="L34" s="126"/>
      <c r="M34" s="40"/>
      <c r="N34" s="40"/>
      <c r="O34" s="40"/>
      <c r="P34" s="40"/>
      <c r="Q34" s="40"/>
      <c r="R34" s="40"/>
      <c r="S34" s="40"/>
      <c r="T34" s="40"/>
      <c r="U34" s="40"/>
      <c r="V34" s="40"/>
    </row>
    <row r="35" ht="15.75" customHeight="1" spans="1:22">
      <c r="A35" s="89" t="s">
        <v>434</v>
      </c>
      <c r="B35" s="93" t="s">
        <v>435</v>
      </c>
      <c r="C35" s="87"/>
      <c r="D35" s="92"/>
      <c r="E35" s="18"/>
      <c r="F35" s="18"/>
      <c r="G35" s="18"/>
      <c r="H35" s="18"/>
      <c r="I35" s="18"/>
      <c r="J35" s="18"/>
      <c r="K35" s="92"/>
      <c r="L35" s="127"/>
      <c r="M35" s="40"/>
      <c r="N35" s="40"/>
      <c r="O35" s="40"/>
      <c r="P35" s="40"/>
      <c r="Q35" s="40"/>
      <c r="R35" s="40"/>
      <c r="S35" s="40"/>
      <c r="T35" s="40"/>
      <c r="U35" s="40"/>
      <c r="V35" s="40"/>
    </row>
    <row r="36" ht="15.75" customHeight="1" spans="1:22">
      <c r="A36" s="89" t="s">
        <v>436</v>
      </c>
      <c r="B36" s="93" t="s">
        <v>437</v>
      </c>
      <c r="C36" s="87"/>
      <c r="D36" s="92"/>
      <c r="E36" s="92"/>
      <c r="F36" s="92"/>
      <c r="G36" s="92"/>
      <c r="H36" s="92"/>
      <c r="I36" s="92"/>
      <c r="J36" s="92"/>
      <c r="K36" s="92"/>
      <c r="L36" s="126"/>
      <c r="M36" s="40"/>
      <c r="N36" s="40"/>
      <c r="O36" s="40"/>
      <c r="P36" s="40"/>
      <c r="Q36" s="40"/>
      <c r="R36" s="40"/>
      <c r="S36" s="40"/>
      <c r="T36" s="40"/>
      <c r="U36" s="40"/>
      <c r="V36" s="40"/>
    </row>
    <row r="37" ht="15.75" customHeight="1" spans="1:22">
      <c r="A37" s="89" t="s">
        <v>438</v>
      </c>
      <c r="B37" s="94" t="s">
        <v>439</v>
      </c>
      <c r="C37" s="87"/>
      <c r="D37" s="91"/>
      <c r="E37" s="91">
        <f>15%*1610</f>
        <v>241.5</v>
      </c>
      <c r="F37" s="91"/>
      <c r="G37" s="91">
        <f>15%*1610</f>
        <v>241.5</v>
      </c>
      <c r="H37" s="91"/>
      <c r="I37" s="91">
        <f>15%*1610</f>
        <v>241.5</v>
      </c>
      <c r="J37" s="91"/>
      <c r="K37" s="91"/>
      <c r="L37" s="125"/>
      <c r="M37" s="40"/>
      <c r="N37" s="40"/>
      <c r="O37" s="40"/>
      <c r="P37" s="40"/>
      <c r="Q37" s="40"/>
      <c r="R37" s="40"/>
      <c r="S37" s="40"/>
      <c r="T37" s="40"/>
      <c r="U37" s="40"/>
      <c r="V37" s="40"/>
    </row>
    <row r="38" ht="15.75" customHeight="1" spans="1:22">
      <c r="A38" s="79"/>
      <c r="B38" s="95" t="s">
        <v>440</v>
      </c>
      <c r="C38" s="31"/>
      <c r="D38" s="96">
        <f>SUM(D32:D37)</f>
        <v>2958.876</v>
      </c>
      <c r="E38" s="96">
        <f>SUM(E32:E37)</f>
        <v>3200.376</v>
      </c>
      <c r="F38" s="96">
        <f>SUM(F32:F37)</f>
        <v>2205.456</v>
      </c>
      <c r="G38" s="96">
        <f>SUM(G32:G37)</f>
        <v>2446.956</v>
      </c>
      <c r="H38" s="96">
        <f t="shared" ref="H38:J38" si="0">SUM(H32:H37)</f>
        <v>1730.75</v>
      </c>
      <c r="I38" s="96">
        <f t="shared" si="0"/>
        <v>1972.25</v>
      </c>
      <c r="J38" s="96">
        <f t="shared" si="0"/>
        <v>2338.69</v>
      </c>
      <c r="K38" s="96">
        <f t="shared" ref="K38:L38" si="1">SUM(K32:K37)</f>
        <v>1730.75</v>
      </c>
      <c r="L38" s="128">
        <f t="shared" si="1"/>
        <v>1730.75</v>
      </c>
      <c r="M38" s="40"/>
      <c r="N38" s="40"/>
      <c r="O38" s="40"/>
      <c r="P38" s="40"/>
      <c r="Q38" s="40"/>
      <c r="R38" s="40"/>
      <c r="S38" s="40"/>
      <c r="T38" s="40"/>
      <c r="U38" s="40"/>
      <c r="V38" s="40"/>
    </row>
    <row r="39" ht="15.75" customHeight="1" spans="1:24">
      <c r="A39" s="8"/>
      <c r="B39" s="97"/>
      <c r="E39" s="9"/>
      <c r="F39" s="40"/>
      <c r="G39" s="40"/>
      <c r="H39" s="40"/>
      <c r="I39" s="40"/>
      <c r="J39" s="40"/>
      <c r="K39" s="40"/>
      <c r="L39" s="40"/>
      <c r="M39" s="40"/>
      <c r="N39" s="40"/>
      <c r="O39" s="40"/>
      <c r="P39" s="40"/>
      <c r="Q39" s="40"/>
      <c r="R39" s="40"/>
      <c r="S39" s="40"/>
      <c r="T39" s="40"/>
      <c r="U39" s="40"/>
      <c r="V39" s="40"/>
      <c r="W39" s="40"/>
      <c r="X39" s="40"/>
    </row>
    <row r="40" ht="56.25" customHeight="1" spans="1:22">
      <c r="A40" s="98" t="s">
        <v>441</v>
      </c>
      <c r="B40" s="11"/>
      <c r="C40" s="11"/>
      <c r="D40" s="84" t="s">
        <v>160</v>
      </c>
      <c r="E40" s="84" t="s">
        <v>162</v>
      </c>
      <c r="F40" s="84" t="s">
        <v>163</v>
      </c>
      <c r="G40" s="84" t="s">
        <v>165</v>
      </c>
      <c r="H40" s="84" t="s">
        <v>166</v>
      </c>
      <c r="I40" s="84" t="s">
        <v>168</v>
      </c>
      <c r="J40" s="84" t="s">
        <v>169</v>
      </c>
      <c r="K40" s="84" t="s">
        <v>171</v>
      </c>
      <c r="L40" s="123" t="s">
        <v>173</v>
      </c>
      <c r="M40" s="40"/>
      <c r="N40" s="40"/>
      <c r="O40" s="40"/>
      <c r="P40" s="40"/>
      <c r="Q40" s="40"/>
      <c r="R40" s="40"/>
      <c r="S40" s="40"/>
      <c r="T40" s="40"/>
      <c r="U40" s="40"/>
      <c r="V40" s="40"/>
    </row>
    <row r="41" ht="40.5" customHeight="1" spans="1:22">
      <c r="A41" s="99" t="s">
        <v>442</v>
      </c>
      <c r="B41" s="100"/>
      <c r="C41" s="88"/>
      <c r="D41" s="88" t="s">
        <v>427</v>
      </c>
      <c r="E41" s="88" t="s">
        <v>427</v>
      </c>
      <c r="F41" s="88" t="s">
        <v>427</v>
      </c>
      <c r="G41" s="88" t="s">
        <v>427</v>
      </c>
      <c r="H41" s="88" t="s">
        <v>427</v>
      </c>
      <c r="I41" s="88" t="s">
        <v>427</v>
      </c>
      <c r="J41" s="88" t="s">
        <v>427</v>
      </c>
      <c r="K41" s="88" t="s">
        <v>427</v>
      </c>
      <c r="L41" s="124" t="s">
        <v>427</v>
      </c>
      <c r="M41" s="40"/>
      <c r="N41" s="40"/>
      <c r="O41" s="40"/>
      <c r="P41" s="40"/>
      <c r="Q41" s="40"/>
      <c r="R41" s="40"/>
      <c r="S41" s="40"/>
      <c r="T41" s="40"/>
      <c r="U41" s="40"/>
      <c r="V41" s="40"/>
    </row>
    <row r="42" ht="15.75" customHeight="1" spans="1:22">
      <c r="A42" s="89" t="s">
        <v>428</v>
      </c>
      <c r="B42" s="101" t="s">
        <v>443</v>
      </c>
      <c r="C42" s="101"/>
      <c r="D42" s="102">
        <f t="shared" ref="D42:L42" si="2">D38*8.33%</f>
        <v>246.4743708</v>
      </c>
      <c r="E42" s="102">
        <f t="shared" si="2"/>
        <v>266.5913208</v>
      </c>
      <c r="F42" s="102">
        <f t="shared" si="2"/>
        <v>183.7144848</v>
      </c>
      <c r="G42" s="102">
        <f t="shared" si="2"/>
        <v>203.8314348</v>
      </c>
      <c r="H42" s="102">
        <f t="shared" si="2"/>
        <v>144.171475</v>
      </c>
      <c r="I42" s="102">
        <f t="shared" ref="I42" si="3">I38*8.33%</f>
        <v>164.288425</v>
      </c>
      <c r="J42" s="102">
        <f t="shared" si="2"/>
        <v>194.812877</v>
      </c>
      <c r="K42" s="102">
        <f t="shared" si="2"/>
        <v>144.171475</v>
      </c>
      <c r="L42" s="129">
        <f t="shared" si="2"/>
        <v>144.171475</v>
      </c>
      <c r="M42" s="40"/>
      <c r="N42" s="40"/>
      <c r="O42" s="40"/>
      <c r="P42" s="40"/>
      <c r="Q42" s="40"/>
      <c r="R42" s="40"/>
      <c r="S42" s="40"/>
      <c r="T42" s="40"/>
      <c r="U42" s="40"/>
      <c r="V42" s="40"/>
    </row>
    <row r="43" ht="15.75" customHeight="1" spans="1:22">
      <c r="A43" s="89" t="s">
        <v>430</v>
      </c>
      <c r="B43" s="101" t="s">
        <v>444</v>
      </c>
      <c r="C43" s="101"/>
      <c r="D43" s="102">
        <f t="shared" ref="D43:L43" si="4">D38*12.1%</f>
        <v>358.023996</v>
      </c>
      <c r="E43" s="102">
        <f t="shared" si="4"/>
        <v>387.245496</v>
      </c>
      <c r="F43" s="102">
        <f t="shared" si="4"/>
        <v>266.860176</v>
      </c>
      <c r="G43" s="102">
        <f t="shared" si="4"/>
        <v>296.081676</v>
      </c>
      <c r="H43" s="102">
        <f t="shared" si="4"/>
        <v>209.42075</v>
      </c>
      <c r="I43" s="102">
        <f t="shared" ref="I43" si="5">I38*12.1%</f>
        <v>238.64225</v>
      </c>
      <c r="J43" s="102">
        <f t="shared" si="4"/>
        <v>282.98149</v>
      </c>
      <c r="K43" s="102">
        <f t="shared" si="4"/>
        <v>209.42075</v>
      </c>
      <c r="L43" s="129">
        <f t="shared" si="4"/>
        <v>209.42075</v>
      </c>
      <c r="M43" s="40"/>
      <c r="N43" s="40"/>
      <c r="O43" s="40"/>
      <c r="P43" s="40"/>
      <c r="Q43" s="40"/>
      <c r="R43" s="40"/>
      <c r="S43" s="40"/>
      <c r="T43" s="40"/>
      <c r="U43" s="40"/>
      <c r="V43" s="40"/>
    </row>
    <row r="44" ht="15.75" customHeight="1" spans="1:22">
      <c r="A44" s="89"/>
      <c r="B44" s="88" t="s">
        <v>445</v>
      </c>
      <c r="C44" s="88"/>
      <c r="D44" s="103">
        <f t="shared" ref="D44:G44" si="6">SUM(D42:D43)</f>
        <v>604.4983668</v>
      </c>
      <c r="E44" s="103">
        <f t="shared" si="6"/>
        <v>653.8368168</v>
      </c>
      <c r="F44" s="103">
        <f t="shared" si="6"/>
        <v>450.5746608</v>
      </c>
      <c r="G44" s="103">
        <f t="shared" si="6"/>
        <v>499.9131108</v>
      </c>
      <c r="H44" s="103">
        <f t="shared" ref="H44:J44" si="7">SUM(H42:H43)</f>
        <v>353.592225</v>
      </c>
      <c r="I44" s="103">
        <f t="shared" ref="I44" si="8">SUM(I42:I43)</f>
        <v>402.930675</v>
      </c>
      <c r="J44" s="103">
        <f t="shared" si="7"/>
        <v>477.794367</v>
      </c>
      <c r="K44" s="103">
        <f t="shared" ref="K44:L44" si="9">SUM(K42:K43)</f>
        <v>353.592225</v>
      </c>
      <c r="L44" s="130">
        <f t="shared" si="9"/>
        <v>353.592225</v>
      </c>
      <c r="M44" s="40"/>
      <c r="N44" s="40"/>
      <c r="O44" s="40"/>
      <c r="P44" s="40"/>
      <c r="Q44" s="40"/>
      <c r="R44" s="40"/>
      <c r="S44" s="40"/>
      <c r="T44" s="40"/>
      <c r="U44" s="40"/>
      <c r="V44" s="40"/>
    </row>
    <row r="45" ht="48.75" customHeight="1" spans="1:22">
      <c r="A45" s="104" t="s">
        <v>432</v>
      </c>
      <c r="B45" s="105" t="s">
        <v>446</v>
      </c>
      <c r="C45" s="105"/>
      <c r="D45" s="106">
        <f t="shared" ref="D45:L45" si="10">D38*7.82%</f>
        <v>231.3841032</v>
      </c>
      <c r="E45" s="106">
        <f t="shared" si="10"/>
        <v>250.2694032</v>
      </c>
      <c r="F45" s="106">
        <f t="shared" si="10"/>
        <v>172.4666592</v>
      </c>
      <c r="G45" s="106">
        <f t="shared" si="10"/>
        <v>191.3519592</v>
      </c>
      <c r="H45" s="106">
        <f t="shared" si="10"/>
        <v>135.34465</v>
      </c>
      <c r="I45" s="106">
        <f t="shared" ref="I45" si="11">I38*7.82%</f>
        <v>154.22995</v>
      </c>
      <c r="J45" s="106">
        <f t="shared" si="10"/>
        <v>182.885558</v>
      </c>
      <c r="K45" s="106">
        <f t="shared" si="10"/>
        <v>135.34465</v>
      </c>
      <c r="L45" s="131">
        <f t="shared" si="10"/>
        <v>135.34465</v>
      </c>
      <c r="M45" s="40"/>
      <c r="N45" s="40"/>
      <c r="O45" s="40"/>
      <c r="P45" s="40"/>
      <c r="Q45" s="40"/>
      <c r="R45" s="40"/>
      <c r="S45" s="40"/>
      <c r="T45" s="40"/>
      <c r="U45" s="40"/>
      <c r="V45" s="40"/>
    </row>
    <row r="46" ht="15.75" customHeight="1" spans="1:24">
      <c r="A46" s="8"/>
      <c r="B46" s="8"/>
      <c r="C46" s="8"/>
      <c r="D46" s="8"/>
      <c r="E46" s="9"/>
      <c r="F46" s="40"/>
      <c r="G46" s="40"/>
      <c r="H46" s="40"/>
      <c r="I46" s="40"/>
      <c r="J46" s="40"/>
      <c r="K46" s="40"/>
      <c r="L46" s="40"/>
      <c r="M46" s="40"/>
      <c r="N46" s="40"/>
      <c r="O46" s="40"/>
      <c r="P46" s="40"/>
      <c r="Q46" s="40"/>
      <c r="R46" s="40"/>
      <c r="S46" s="40"/>
      <c r="T46" s="40"/>
      <c r="U46" s="40"/>
      <c r="V46" s="40"/>
      <c r="W46" s="40"/>
      <c r="X46" s="40"/>
    </row>
    <row r="47" ht="53.25" customHeight="1" spans="1:22">
      <c r="A47" s="107" t="s">
        <v>447</v>
      </c>
      <c r="B47" s="11"/>
      <c r="C47" s="11"/>
      <c r="D47" s="84" t="s">
        <v>160</v>
      </c>
      <c r="E47" s="84" t="s">
        <v>162</v>
      </c>
      <c r="F47" s="84" t="s">
        <v>163</v>
      </c>
      <c r="G47" s="84" t="s">
        <v>165</v>
      </c>
      <c r="H47" s="84" t="s">
        <v>166</v>
      </c>
      <c r="I47" s="84" t="s">
        <v>168</v>
      </c>
      <c r="J47" s="84" t="s">
        <v>169</v>
      </c>
      <c r="K47" s="84" t="s">
        <v>171</v>
      </c>
      <c r="L47" s="123" t="s">
        <v>173</v>
      </c>
      <c r="M47" s="40"/>
      <c r="N47" s="40"/>
      <c r="O47" s="40"/>
      <c r="P47" s="40"/>
      <c r="Q47" s="40"/>
      <c r="R47" s="40"/>
      <c r="S47" s="40"/>
      <c r="T47" s="40"/>
      <c r="U47" s="40"/>
      <c r="V47" s="40"/>
    </row>
    <row r="48" ht="15.75" customHeight="1" spans="1:22">
      <c r="A48" s="85" t="s">
        <v>338</v>
      </c>
      <c r="B48" s="108" t="s">
        <v>448</v>
      </c>
      <c r="C48" s="109" t="s">
        <v>449</v>
      </c>
      <c r="D48" s="110" t="s">
        <v>427</v>
      </c>
      <c r="E48" s="110" t="s">
        <v>427</v>
      </c>
      <c r="F48" s="110" t="s">
        <v>427</v>
      </c>
      <c r="G48" s="110" t="s">
        <v>427</v>
      </c>
      <c r="H48" s="110" t="s">
        <v>427</v>
      </c>
      <c r="I48" s="110" t="s">
        <v>427</v>
      </c>
      <c r="J48" s="110" t="s">
        <v>427</v>
      </c>
      <c r="K48" s="110" t="s">
        <v>427</v>
      </c>
      <c r="L48" s="132" t="s">
        <v>427</v>
      </c>
      <c r="M48" s="40"/>
      <c r="N48" s="40"/>
      <c r="O48" s="40"/>
      <c r="P48" s="40"/>
      <c r="Q48" s="40"/>
      <c r="R48" s="40"/>
      <c r="S48" s="40"/>
      <c r="T48" s="40"/>
      <c r="U48" s="40"/>
      <c r="V48" s="40"/>
    </row>
    <row r="49" ht="15.75" customHeight="1" spans="1:22">
      <c r="A49" s="89" t="s">
        <v>428</v>
      </c>
      <c r="B49" s="93" t="s">
        <v>450</v>
      </c>
      <c r="C49" s="111">
        <v>20</v>
      </c>
      <c r="D49" s="102">
        <f t="shared" ref="D49:L49" si="12">(D38*($C$49/100))</f>
        <v>591.7752</v>
      </c>
      <c r="E49" s="102">
        <f t="shared" si="12"/>
        <v>640.0752</v>
      </c>
      <c r="F49" s="102">
        <f t="shared" si="12"/>
        <v>441.0912</v>
      </c>
      <c r="G49" s="102">
        <f t="shared" si="12"/>
        <v>489.3912</v>
      </c>
      <c r="H49" s="102">
        <f t="shared" si="12"/>
        <v>346.15</v>
      </c>
      <c r="I49" s="102">
        <f t="shared" ref="I49" si="13">(I38*($C$49/100))</f>
        <v>394.45</v>
      </c>
      <c r="J49" s="102">
        <f t="shared" si="12"/>
        <v>467.738</v>
      </c>
      <c r="K49" s="102">
        <f t="shared" si="12"/>
        <v>346.15</v>
      </c>
      <c r="L49" s="129">
        <f t="shared" si="12"/>
        <v>346.15</v>
      </c>
      <c r="M49" s="40"/>
      <c r="N49" s="40"/>
      <c r="O49" s="40"/>
      <c r="P49" s="40"/>
      <c r="Q49" s="40"/>
      <c r="R49" s="40"/>
      <c r="S49" s="40"/>
      <c r="T49" s="40"/>
      <c r="U49" s="40"/>
      <c r="V49" s="40"/>
    </row>
    <row r="50" ht="15.75" customHeight="1" spans="1:22">
      <c r="A50" s="89" t="s">
        <v>430</v>
      </c>
      <c r="B50" s="112" t="s">
        <v>451</v>
      </c>
      <c r="C50" s="113">
        <v>2.5</v>
      </c>
      <c r="D50" s="114">
        <f t="shared" ref="D50:L50" si="14">(D38*($C$50/100))</f>
        <v>73.9719</v>
      </c>
      <c r="E50" s="114">
        <f t="shared" si="14"/>
        <v>80.0094</v>
      </c>
      <c r="F50" s="114">
        <f t="shared" si="14"/>
        <v>55.1364</v>
      </c>
      <c r="G50" s="114">
        <f t="shared" si="14"/>
        <v>61.1739</v>
      </c>
      <c r="H50" s="114">
        <f t="shared" si="14"/>
        <v>43.26875</v>
      </c>
      <c r="I50" s="114">
        <f t="shared" ref="I50" si="15">(I38*($C$50/100))</f>
        <v>49.30625</v>
      </c>
      <c r="J50" s="114">
        <f t="shared" si="14"/>
        <v>58.46725</v>
      </c>
      <c r="K50" s="114">
        <f t="shared" si="14"/>
        <v>43.26875</v>
      </c>
      <c r="L50" s="133">
        <f t="shared" si="14"/>
        <v>43.26875</v>
      </c>
      <c r="M50" s="40"/>
      <c r="N50" s="40"/>
      <c r="O50" s="40"/>
      <c r="P50" s="40"/>
      <c r="Q50" s="40"/>
      <c r="R50" s="40"/>
      <c r="S50" s="40"/>
      <c r="T50" s="40"/>
      <c r="U50" s="40"/>
      <c r="V50" s="40"/>
    </row>
    <row r="51" ht="15.75" customHeight="1" spans="1:22">
      <c r="A51" s="89" t="s">
        <v>432</v>
      </c>
      <c r="B51" s="93" t="s">
        <v>452</v>
      </c>
      <c r="C51" s="111">
        <v>6</v>
      </c>
      <c r="D51" s="102">
        <f t="shared" ref="D51:L51" si="16">(D$38*($C$51/100))</f>
        <v>177.53256</v>
      </c>
      <c r="E51" s="102">
        <f t="shared" si="16"/>
        <v>192.02256</v>
      </c>
      <c r="F51" s="102">
        <f t="shared" si="16"/>
        <v>132.32736</v>
      </c>
      <c r="G51" s="102">
        <f t="shared" si="16"/>
        <v>146.81736</v>
      </c>
      <c r="H51" s="102">
        <f t="shared" si="16"/>
        <v>103.845</v>
      </c>
      <c r="I51" s="102">
        <f t="shared" si="16"/>
        <v>118.335</v>
      </c>
      <c r="J51" s="102">
        <f t="shared" si="16"/>
        <v>140.3214</v>
      </c>
      <c r="K51" s="102">
        <f t="shared" si="16"/>
        <v>103.845</v>
      </c>
      <c r="L51" s="129">
        <f t="shared" si="16"/>
        <v>103.845</v>
      </c>
      <c r="M51" s="40"/>
      <c r="N51" s="40"/>
      <c r="O51" s="40"/>
      <c r="P51" s="40"/>
      <c r="Q51" s="40"/>
      <c r="R51" s="40"/>
      <c r="S51" s="40"/>
      <c r="T51" s="40"/>
      <c r="U51" s="40"/>
      <c r="V51" s="40"/>
    </row>
    <row r="52" ht="15.75" customHeight="1" spans="1:22">
      <c r="A52" s="89" t="s">
        <v>434</v>
      </c>
      <c r="B52" s="112" t="s">
        <v>453</v>
      </c>
      <c r="C52" s="113">
        <v>1.5</v>
      </c>
      <c r="D52" s="102">
        <f t="shared" ref="D52:L52" si="17">(D$38*($C$52/100))</f>
        <v>44.38314</v>
      </c>
      <c r="E52" s="102">
        <f t="shared" si="17"/>
        <v>48.00564</v>
      </c>
      <c r="F52" s="102">
        <f t="shared" si="17"/>
        <v>33.08184</v>
      </c>
      <c r="G52" s="102">
        <f t="shared" si="17"/>
        <v>36.70434</v>
      </c>
      <c r="H52" s="102">
        <f t="shared" si="17"/>
        <v>25.96125</v>
      </c>
      <c r="I52" s="102">
        <f t="shared" si="17"/>
        <v>29.58375</v>
      </c>
      <c r="J52" s="102">
        <f t="shared" si="17"/>
        <v>35.08035</v>
      </c>
      <c r="K52" s="102">
        <f t="shared" si="17"/>
        <v>25.96125</v>
      </c>
      <c r="L52" s="129">
        <f t="shared" si="17"/>
        <v>25.96125</v>
      </c>
      <c r="M52" s="40"/>
      <c r="N52" s="40"/>
      <c r="O52" s="40"/>
      <c r="P52" s="40"/>
      <c r="Q52" s="40"/>
      <c r="R52" s="40"/>
      <c r="S52" s="40"/>
      <c r="T52" s="40"/>
      <c r="U52" s="40"/>
      <c r="V52" s="40"/>
    </row>
    <row r="53" ht="15.75" customHeight="1" spans="1:22">
      <c r="A53" s="89" t="s">
        <v>436</v>
      </c>
      <c r="B53" s="112" t="s">
        <v>454</v>
      </c>
      <c r="C53" s="113">
        <v>1</v>
      </c>
      <c r="D53" s="102">
        <f t="shared" ref="D53:L53" si="18">(D$38*($C$53/100))</f>
        <v>29.58876</v>
      </c>
      <c r="E53" s="102">
        <f t="shared" si="18"/>
        <v>32.00376</v>
      </c>
      <c r="F53" s="102">
        <f t="shared" si="18"/>
        <v>22.05456</v>
      </c>
      <c r="G53" s="102">
        <f t="shared" si="18"/>
        <v>24.46956</v>
      </c>
      <c r="H53" s="102">
        <f t="shared" si="18"/>
        <v>17.3075</v>
      </c>
      <c r="I53" s="102">
        <f t="shared" si="18"/>
        <v>19.7225</v>
      </c>
      <c r="J53" s="102">
        <f t="shared" si="18"/>
        <v>23.3869</v>
      </c>
      <c r="K53" s="102">
        <f t="shared" si="18"/>
        <v>17.3075</v>
      </c>
      <c r="L53" s="129">
        <f t="shared" si="18"/>
        <v>17.3075</v>
      </c>
      <c r="M53" s="40"/>
      <c r="N53" s="40"/>
      <c r="O53" s="40"/>
      <c r="P53" s="40"/>
      <c r="Q53" s="40"/>
      <c r="R53" s="40"/>
      <c r="S53" s="40"/>
      <c r="T53" s="40"/>
      <c r="U53" s="40"/>
      <c r="V53" s="40"/>
    </row>
    <row r="54" ht="15.75" customHeight="1" spans="1:22">
      <c r="A54" s="89" t="s">
        <v>438</v>
      </c>
      <c r="B54" s="112" t="s">
        <v>455</v>
      </c>
      <c r="C54" s="113">
        <v>0.6</v>
      </c>
      <c r="D54" s="102">
        <f t="shared" ref="D54:L54" si="19">(D$38*($C$54/100))</f>
        <v>17.753256</v>
      </c>
      <c r="E54" s="102">
        <f t="shared" si="19"/>
        <v>19.202256</v>
      </c>
      <c r="F54" s="102">
        <f t="shared" si="19"/>
        <v>13.232736</v>
      </c>
      <c r="G54" s="102">
        <f t="shared" si="19"/>
        <v>14.681736</v>
      </c>
      <c r="H54" s="102">
        <f t="shared" si="19"/>
        <v>10.3845</v>
      </c>
      <c r="I54" s="102">
        <f t="shared" si="19"/>
        <v>11.8335</v>
      </c>
      <c r="J54" s="102">
        <f t="shared" si="19"/>
        <v>14.03214</v>
      </c>
      <c r="K54" s="102">
        <f t="shared" si="19"/>
        <v>10.3845</v>
      </c>
      <c r="L54" s="129">
        <f t="shared" si="19"/>
        <v>10.3845</v>
      </c>
      <c r="M54" s="40"/>
      <c r="N54" s="40"/>
      <c r="O54" s="40"/>
      <c r="P54" s="40"/>
      <c r="Q54" s="40"/>
      <c r="R54" s="40"/>
      <c r="S54" s="40"/>
      <c r="T54" s="40"/>
      <c r="U54" s="40"/>
      <c r="V54" s="40"/>
    </row>
    <row r="55" ht="15.75" customHeight="1" spans="1:22">
      <c r="A55" s="89" t="s">
        <v>456</v>
      </c>
      <c r="B55" s="112" t="s">
        <v>457</v>
      </c>
      <c r="C55" s="113">
        <v>0.2</v>
      </c>
      <c r="D55" s="102">
        <f t="shared" ref="D55:L55" si="20">(D$38*($C$55/100))</f>
        <v>5.917752</v>
      </c>
      <c r="E55" s="102">
        <f t="shared" si="20"/>
        <v>6.400752</v>
      </c>
      <c r="F55" s="102">
        <f t="shared" si="20"/>
        <v>4.410912</v>
      </c>
      <c r="G55" s="102">
        <f t="shared" si="20"/>
        <v>4.893912</v>
      </c>
      <c r="H55" s="102">
        <f t="shared" si="20"/>
        <v>3.4615</v>
      </c>
      <c r="I55" s="102">
        <f t="shared" si="20"/>
        <v>3.9445</v>
      </c>
      <c r="J55" s="102">
        <f t="shared" si="20"/>
        <v>4.67738</v>
      </c>
      <c r="K55" s="102">
        <f t="shared" si="20"/>
        <v>3.4615</v>
      </c>
      <c r="L55" s="129">
        <f t="shared" si="20"/>
        <v>3.4615</v>
      </c>
      <c r="M55" s="40"/>
      <c r="N55" s="40"/>
      <c r="O55" s="40"/>
      <c r="P55" s="40"/>
      <c r="Q55" s="40"/>
      <c r="R55" s="40"/>
      <c r="S55" s="40"/>
      <c r="T55" s="40"/>
      <c r="U55" s="40"/>
      <c r="V55" s="40"/>
    </row>
    <row r="56" ht="15.75" customHeight="1" spans="1:22">
      <c r="A56" s="89" t="s">
        <v>458</v>
      </c>
      <c r="B56" s="93" t="s">
        <v>459</v>
      </c>
      <c r="C56" s="111">
        <v>8</v>
      </c>
      <c r="D56" s="102">
        <f t="shared" ref="D56:L56" si="21">(D$38*($C$56/100))</f>
        <v>236.71008</v>
      </c>
      <c r="E56" s="102">
        <f t="shared" si="21"/>
        <v>256.03008</v>
      </c>
      <c r="F56" s="102">
        <f t="shared" si="21"/>
        <v>176.43648</v>
      </c>
      <c r="G56" s="102">
        <f t="shared" si="21"/>
        <v>195.75648</v>
      </c>
      <c r="H56" s="102">
        <f t="shared" si="21"/>
        <v>138.46</v>
      </c>
      <c r="I56" s="102">
        <f t="shared" si="21"/>
        <v>157.78</v>
      </c>
      <c r="J56" s="102">
        <f t="shared" si="21"/>
        <v>187.0952</v>
      </c>
      <c r="K56" s="102">
        <f t="shared" si="21"/>
        <v>138.46</v>
      </c>
      <c r="L56" s="129">
        <f t="shared" si="21"/>
        <v>138.46</v>
      </c>
      <c r="M56" s="40"/>
      <c r="N56" s="40"/>
      <c r="O56" s="40"/>
      <c r="P56" s="40"/>
      <c r="Q56" s="40"/>
      <c r="R56" s="40"/>
      <c r="S56" s="40"/>
      <c r="T56" s="40"/>
      <c r="U56" s="40"/>
      <c r="V56" s="40"/>
    </row>
    <row r="57" ht="15.75" customHeight="1" spans="1:22">
      <c r="A57" s="79"/>
      <c r="B57" s="115" t="s">
        <v>192</v>
      </c>
      <c r="C57" s="116">
        <f t="shared" ref="C57:G57" si="22">SUM(C49:C56)</f>
        <v>39.8</v>
      </c>
      <c r="D57" s="117">
        <f t="shared" si="22"/>
        <v>1177.632648</v>
      </c>
      <c r="E57" s="117">
        <f t="shared" si="22"/>
        <v>1273.749648</v>
      </c>
      <c r="F57" s="117">
        <f t="shared" si="22"/>
        <v>877.771488</v>
      </c>
      <c r="G57" s="117">
        <f t="shared" si="22"/>
        <v>973.888488</v>
      </c>
      <c r="H57" s="117">
        <f t="shared" ref="H57:J57" si="23">SUM(H49:H56)</f>
        <v>688.8385</v>
      </c>
      <c r="I57" s="117">
        <f t="shared" ref="I57" si="24">SUM(I49:I56)</f>
        <v>784.9555</v>
      </c>
      <c r="J57" s="117">
        <f t="shared" si="23"/>
        <v>930.79862</v>
      </c>
      <c r="K57" s="117">
        <f t="shared" ref="K57:L57" si="25">SUM(K49:K56)</f>
        <v>688.8385</v>
      </c>
      <c r="L57" s="134">
        <f t="shared" si="25"/>
        <v>688.8385</v>
      </c>
      <c r="M57" s="40"/>
      <c r="N57" s="40"/>
      <c r="O57" s="40"/>
      <c r="P57" s="40"/>
      <c r="Q57" s="40"/>
      <c r="R57" s="40"/>
      <c r="S57" s="40"/>
      <c r="T57" s="40"/>
      <c r="U57" s="40"/>
      <c r="V57" s="40"/>
    </row>
    <row r="58" ht="15.75" customHeight="1" spans="1:24">
      <c r="A58" s="8"/>
      <c r="B58" s="118" t="s">
        <v>460</v>
      </c>
      <c r="C58" s="8"/>
      <c r="D58" s="8"/>
      <c r="E58" s="9"/>
      <c r="F58" s="40"/>
      <c r="G58" s="40"/>
      <c r="H58" s="40"/>
      <c r="I58" s="40"/>
      <c r="J58" s="40"/>
      <c r="K58" s="40"/>
      <c r="L58" s="40"/>
      <c r="M58" s="40"/>
      <c r="N58" s="40"/>
      <c r="O58" s="40"/>
      <c r="P58" s="40"/>
      <c r="Q58" s="40"/>
      <c r="R58" s="40"/>
      <c r="S58" s="40"/>
      <c r="T58" s="40"/>
      <c r="U58" s="40"/>
      <c r="V58" s="40"/>
      <c r="W58" s="40"/>
      <c r="X58" s="40"/>
    </row>
    <row r="59" ht="15.75" customHeight="1" spans="1:24">
      <c r="A59" s="8"/>
      <c r="B59" s="118"/>
      <c r="C59" s="8"/>
      <c r="D59" s="8"/>
      <c r="E59" s="9"/>
      <c r="F59" s="40"/>
      <c r="G59" s="40"/>
      <c r="H59" s="40"/>
      <c r="I59" s="40"/>
      <c r="J59" s="40"/>
      <c r="K59" s="40"/>
      <c r="L59" s="40"/>
      <c r="M59" s="40"/>
      <c r="N59" s="40"/>
      <c r="O59" s="40"/>
      <c r="P59" s="40"/>
      <c r="Q59" s="40"/>
      <c r="R59" s="40"/>
      <c r="S59" s="40"/>
      <c r="T59" s="40"/>
      <c r="U59" s="40"/>
      <c r="V59" s="40"/>
      <c r="W59" s="40"/>
      <c r="X59" s="40"/>
    </row>
    <row r="60" ht="51" customHeight="1" spans="1:22">
      <c r="A60" s="119" t="s">
        <v>461</v>
      </c>
      <c r="B60" s="11"/>
      <c r="C60" s="11"/>
      <c r="D60" s="84" t="s">
        <v>160</v>
      </c>
      <c r="E60" s="84" t="s">
        <v>162</v>
      </c>
      <c r="F60" s="84" t="s">
        <v>163</v>
      </c>
      <c r="G60" s="84" t="s">
        <v>165</v>
      </c>
      <c r="H60" s="84" t="s">
        <v>166</v>
      </c>
      <c r="I60" s="84" t="s">
        <v>168</v>
      </c>
      <c r="J60" s="84" t="s">
        <v>169</v>
      </c>
      <c r="K60" s="84" t="s">
        <v>171</v>
      </c>
      <c r="L60" s="123" t="s">
        <v>173</v>
      </c>
      <c r="M60" s="40"/>
      <c r="N60" s="40"/>
      <c r="O60" s="40"/>
      <c r="P60" s="40"/>
      <c r="Q60" s="40"/>
      <c r="R60" s="40"/>
      <c r="S60" s="40"/>
      <c r="T60" s="40"/>
      <c r="U60" s="40"/>
      <c r="V60" s="40"/>
    </row>
    <row r="61" ht="15.75" customHeight="1" spans="1:22">
      <c r="A61" s="85" t="s">
        <v>339</v>
      </c>
      <c r="B61" s="86" t="s">
        <v>462</v>
      </c>
      <c r="C61" s="87"/>
      <c r="D61" s="88" t="s">
        <v>427</v>
      </c>
      <c r="E61" s="88" t="s">
        <v>427</v>
      </c>
      <c r="F61" s="88" t="s">
        <v>427</v>
      </c>
      <c r="G61" s="88" t="s">
        <v>427</v>
      </c>
      <c r="H61" s="88" t="s">
        <v>427</v>
      </c>
      <c r="I61" s="88" t="s">
        <v>427</v>
      </c>
      <c r="J61" s="88" t="s">
        <v>427</v>
      </c>
      <c r="K61" s="88" t="s">
        <v>427</v>
      </c>
      <c r="L61" s="124" t="s">
        <v>427</v>
      </c>
      <c r="M61" s="40"/>
      <c r="N61" s="40"/>
      <c r="O61" s="40"/>
      <c r="P61" s="40"/>
      <c r="Q61" s="40"/>
      <c r="R61" s="40"/>
      <c r="S61" s="40"/>
      <c r="T61" s="40"/>
      <c r="U61" s="40"/>
      <c r="V61" s="40"/>
    </row>
    <row r="62" ht="47.25" customHeight="1" spans="1:22">
      <c r="A62" s="89" t="s">
        <v>428</v>
      </c>
      <c r="B62" s="93" t="s">
        <v>463</v>
      </c>
      <c r="C62" s="87"/>
      <c r="D62" s="120">
        <f>(8.55*2*A20)-(6%*D20)</f>
        <v>209.1042</v>
      </c>
      <c r="E62" s="120">
        <f>(8.55*2*A21)-(6%*D21)</f>
        <v>209.1042</v>
      </c>
      <c r="F62" s="120">
        <f>(8.55*2*A22)-(6%*D22)</f>
        <v>246.7752</v>
      </c>
      <c r="G62" s="120">
        <f>(8.55*2*A23)-(6%*D23)</f>
        <v>246.7752</v>
      </c>
      <c r="H62" s="120">
        <f>(8.55*2*A24)-(6%*D24)</f>
        <v>253.203</v>
      </c>
      <c r="I62" s="120">
        <f>(8.55*2*A25)-(6%*D25)</f>
        <v>253.203</v>
      </c>
      <c r="J62" s="120">
        <f>(8.55*2*A26)-(6%*D26)</f>
        <v>216.7266</v>
      </c>
      <c r="K62" s="120">
        <f>(8.55*2*A27)-(6%*D27)</f>
        <v>253.203</v>
      </c>
      <c r="L62" s="135">
        <f>(8.55*2*A28)-(6%*D28)</f>
        <v>253.203</v>
      </c>
      <c r="M62" s="40"/>
      <c r="N62" s="40"/>
      <c r="O62" s="40"/>
      <c r="P62" s="40"/>
      <c r="Q62" s="40"/>
      <c r="R62" s="40"/>
      <c r="S62" s="40"/>
      <c r="T62" s="40"/>
      <c r="U62" s="40"/>
      <c r="V62" s="40"/>
    </row>
    <row r="63" ht="15.75" customHeight="1" spans="1:22">
      <c r="A63" s="89" t="s">
        <v>430</v>
      </c>
      <c r="B63" s="90" t="s">
        <v>464</v>
      </c>
      <c r="C63" s="87"/>
      <c r="D63" s="121">
        <f>(25*A20)-(25*A20*10%)</f>
        <v>469.8</v>
      </c>
      <c r="E63" s="121">
        <f>(25*A21)-(25*A21*10%)</f>
        <v>469.8</v>
      </c>
      <c r="F63" s="121">
        <f>(25*A22)-(25*A22*10%)</f>
        <v>469.8</v>
      </c>
      <c r="G63" s="121">
        <f>(25*A23)-(25*A23*10%)</f>
        <v>469.8</v>
      </c>
      <c r="H63" s="121">
        <f>(25*A24)-(25*A24*10%)</f>
        <v>469.8</v>
      </c>
      <c r="I63" s="121">
        <f>(25*A25)-(25*A25*10%)</f>
        <v>469.8</v>
      </c>
      <c r="J63" s="121">
        <f>(25*A26)-(25*A26*10%)</f>
        <v>469.8</v>
      </c>
      <c r="K63" s="121">
        <f>(25*A27)-(25*A27*10%)</f>
        <v>469.8</v>
      </c>
      <c r="L63" s="121">
        <f>(25*A28)-(25*A28*10%)</f>
        <v>469.8</v>
      </c>
      <c r="M63" s="40"/>
      <c r="N63" s="40"/>
      <c r="O63" s="40"/>
      <c r="P63" s="40"/>
      <c r="Q63" s="40"/>
      <c r="R63" s="40"/>
      <c r="S63" s="40"/>
      <c r="T63" s="40"/>
      <c r="U63" s="40"/>
      <c r="V63" s="40"/>
    </row>
    <row r="64" ht="15.75" customHeight="1" spans="1:22">
      <c r="A64" s="89" t="s">
        <v>432</v>
      </c>
      <c r="B64" s="90" t="s">
        <v>465</v>
      </c>
      <c r="C64" s="90"/>
      <c r="D64" s="122">
        <f>F58</f>
        <v>0</v>
      </c>
      <c r="E64" s="122">
        <f>G58</f>
        <v>0</v>
      </c>
      <c r="F64" s="122"/>
      <c r="G64" s="122">
        <f>H58</f>
        <v>0</v>
      </c>
      <c r="H64" s="122">
        <f>J58</f>
        <v>0</v>
      </c>
      <c r="I64" s="122">
        <f>K58</f>
        <v>0</v>
      </c>
      <c r="J64" s="122"/>
      <c r="K64" s="122">
        <f>M58</f>
        <v>0</v>
      </c>
      <c r="L64" s="136">
        <f>N58</f>
        <v>0</v>
      </c>
      <c r="M64" s="40"/>
      <c r="N64" s="40"/>
      <c r="O64" s="40"/>
      <c r="P64" s="40"/>
      <c r="Q64" s="40"/>
      <c r="R64" s="40"/>
      <c r="S64" s="40"/>
      <c r="T64" s="40"/>
      <c r="U64" s="40"/>
      <c r="V64" s="40"/>
    </row>
    <row r="65" ht="15.75" customHeight="1" spans="1:22">
      <c r="A65" s="89" t="s">
        <v>434</v>
      </c>
      <c r="B65" s="90" t="s">
        <v>466</v>
      </c>
      <c r="C65" s="87"/>
      <c r="D65" s="120">
        <v>21.6</v>
      </c>
      <c r="E65" s="120">
        <v>21.6</v>
      </c>
      <c r="F65" s="120">
        <v>21.6</v>
      </c>
      <c r="G65" s="120">
        <v>21.6</v>
      </c>
      <c r="H65" s="120">
        <v>21.6</v>
      </c>
      <c r="I65" s="120">
        <v>21.6</v>
      </c>
      <c r="J65" s="120">
        <v>21.6</v>
      </c>
      <c r="K65" s="120">
        <v>21.6</v>
      </c>
      <c r="L65" s="120">
        <v>21.6</v>
      </c>
      <c r="M65" s="40"/>
      <c r="N65" s="40"/>
      <c r="O65" s="40"/>
      <c r="P65" s="40"/>
      <c r="Q65" s="40"/>
      <c r="R65" s="40"/>
      <c r="S65" s="40"/>
      <c r="T65" s="40"/>
      <c r="U65" s="40"/>
      <c r="V65" s="40"/>
    </row>
    <row r="66" ht="15.75" customHeight="1" spans="1:22">
      <c r="A66" s="79"/>
      <c r="B66" s="95" t="s">
        <v>467</v>
      </c>
      <c r="C66" s="31"/>
      <c r="D66" s="96">
        <f t="shared" ref="D66:L66" si="26">SUM(D62:D65)</f>
        <v>700.5042</v>
      </c>
      <c r="E66" s="96">
        <f t="shared" si="26"/>
        <v>700.5042</v>
      </c>
      <c r="F66" s="96">
        <f t="shared" si="26"/>
        <v>738.1752</v>
      </c>
      <c r="G66" s="96">
        <f t="shared" si="26"/>
        <v>738.1752</v>
      </c>
      <c r="H66" s="96">
        <f t="shared" si="26"/>
        <v>744.603</v>
      </c>
      <c r="I66" s="96">
        <f t="shared" si="26"/>
        <v>744.603</v>
      </c>
      <c r="J66" s="96">
        <f t="shared" si="26"/>
        <v>708.1266</v>
      </c>
      <c r="K66" s="96">
        <f t="shared" si="26"/>
        <v>744.603</v>
      </c>
      <c r="L66" s="128">
        <f t="shared" si="26"/>
        <v>744.603</v>
      </c>
      <c r="M66" s="40"/>
      <c r="N66" s="40"/>
      <c r="O66" s="40"/>
      <c r="P66" s="40"/>
      <c r="Q66" s="40"/>
      <c r="R66" s="40"/>
      <c r="S66" s="40"/>
      <c r="T66" s="40"/>
      <c r="U66" s="40"/>
      <c r="V66" s="40"/>
    </row>
    <row r="67" ht="15.75" customHeight="1" spans="1:24">
      <c r="A67" s="8"/>
      <c r="B67" s="137"/>
      <c r="C67" s="138"/>
      <c r="D67" s="138"/>
      <c r="E67" s="9"/>
      <c r="F67" s="40"/>
      <c r="G67" s="40"/>
      <c r="H67" s="40"/>
      <c r="I67" s="40"/>
      <c r="J67" s="40"/>
      <c r="K67" s="40"/>
      <c r="L67" s="40"/>
      <c r="M67" s="40"/>
      <c r="N67" s="40"/>
      <c r="O67" s="40"/>
      <c r="P67" s="40"/>
      <c r="Q67" s="40"/>
      <c r="R67" s="40"/>
      <c r="S67" s="40"/>
      <c r="T67" s="40"/>
      <c r="U67" s="40"/>
      <c r="V67" s="40"/>
      <c r="W67" s="40"/>
      <c r="X67" s="40"/>
    </row>
    <row r="68" ht="54.75" customHeight="1" spans="1:22">
      <c r="A68" s="98" t="s">
        <v>468</v>
      </c>
      <c r="B68" s="11"/>
      <c r="C68" s="11"/>
      <c r="D68" s="84" t="s">
        <v>160</v>
      </c>
      <c r="E68" s="84" t="s">
        <v>162</v>
      </c>
      <c r="F68" s="84" t="s">
        <v>163</v>
      </c>
      <c r="G68" s="84" t="s">
        <v>165</v>
      </c>
      <c r="H68" s="84" t="s">
        <v>166</v>
      </c>
      <c r="I68" s="84" t="s">
        <v>168</v>
      </c>
      <c r="J68" s="84" t="s">
        <v>169</v>
      </c>
      <c r="K68" s="84" t="s">
        <v>171</v>
      </c>
      <c r="L68" s="123" t="s">
        <v>173</v>
      </c>
      <c r="M68" s="40"/>
      <c r="N68" s="40"/>
      <c r="O68" s="40"/>
      <c r="P68" s="40"/>
      <c r="Q68" s="40"/>
      <c r="R68" s="40"/>
      <c r="S68" s="40"/>
      <c r="T68" s="40"/>
      <c r="U68" s="40"/>
      <c r="V68" s="40"/>
    </row>
    <row r="69" ht="15.75" customHeight="1" spans="1:22">
      <c r="A69" s="139">
        <v>2</v>
      </c>
      <c r="B69" s="86" t="s">
        <v>469</v>
      </c>
      <c r="C69" s="87"/>
      <c r="D69" s="140" t="s">
        <v>470</v>
      </c>
      <c r="E69" s="140" t="s">
        <v>470</v>
      </c>
      <c r="F69" s="140" t="s">
        <v>470</v>
      </c>
      <c r="G69" s="140" t="s">
        <v>470</v>
      </c>
      <c r="H69" s="140" t="s">
        <v>470</v>
      </c>
      <c r="I69" s="140" t="s">
        <v>470</v>
      </c>
      <c r="J69" s="140" t="s">
        <v>470</v>
      </c>
      <c r="K69" s="140" t="s">
        <v>470</v>
      </c>
      <c r="L69" s="168" t="s">
        <v>470</v>
      </c>
      <c r="M69" s="40"/>
      <c r="N69" s="40"/>
      <c r="O69" s="40"/>
      <c r="P69" s="40"/>
      <c r="Q69" s="40"/>
      <c r="R69" s="40"/>
      <c r="S69" s="40"/>
      <c r="T69" s="40"/>
      <c r="U69" s="40"/>
      <c r="V69" s="40"/>
    </row>
    <row r="70" ht="15.75" customHeight="1" spans="1:22">
      <c r="A70" s="139" t="s">
        <v>336</v>
      </c>
      <c r="B70" s="90" t="s">
        <v>471</v>
      </c>
      <c r="C70" s="87"/>
      <c r="D70" s="122">
        <f t="shared" ref="D70:L70" si="27">D44</f>
        <v>604.4983668</v>
      </c>
      <c r="E70" s="122">
        <f t="shared" si="27"/>
        <v>653.8368168</v>
      </c>
      <c r="F70" s="122">
        <f t="shared" si="27"/>
        <v>450.5746608</v>
      </c>
      <c r="G70" s="122">
        <f t="shared" si="27"/>
        <v>499.9131108</v>
      </c>
      <c r="H70" s="122">
        <f t="shared" si="27"/>
        <v>353.592225</v>
      </c>
      <c r="I70" s="122">
        <f t="shared" ref="I70" si="28">I44</f>
        <v>402.930675</v>
      </c>
      <c r="J70" s="122">
        <f t="shared" si="27"/>
        <v>477.794367</v>
      </c>
      <c r="K70" s="122">
        <f t="shared" si="27"/>
        <v>353.592225</v>
      </c>
      <c r="L70" s="136">
        <f t="shared" si="27"/>
        <v>353.592225</v>
      </c>
      <c r="M70" s="40"/>
      <c r="N70" s="40"/>
      <c r="O70" s="40"/>
      <c r="P70" s="40"/>
      <c r="Q70" s="40"/>
      <c r="R70" s="40"/>
      <c r="S70" s="40"/>
      <c r="T70" s="40"/>
      <c r="U70" s="40"/>
      <c r="V70" s="40"/>
    </row>
    <row r="71" ht="15.75" customHeight="1" spans="1:22">
      <c r="A71" s="139" t="s">
        <v>338</v>
      </c>
      <c r="B71" s="90" t="s">
        <v>448</v>
      </c>
      <c r="C71" s="87"/>
      <c r="D71" s="122">
        <f t="shared" ref="D71:L71" si="29">D57+D45</f>
        <v>1409.0167512</v>
      </c>
      <c r="E71" s="122">
        <f t="shared" si="29"/>
        <v>1524.0190512</v>
      </c>
      <c r="F71" s="122">
        <f t="shared" si="29"/>
        <v>1050.2381472</v>
      </c>
      <c r="G71" s="122">
        <f t="shared" si="29"/>
        <v>1165.2404472</v>
      </c>
      <c r="H71" s="122">
        <f t="shared" si="29"/>
        <v>824.18315</v>
      </c>
      <c r="I71" s="122">
        <f t="shared" ref="I71" si="30">I57+I45</f>
        <v>939.18545</v>
      </c>
      <c r="J71" s="122">
        <f t="shared" si="29"/>
        <v>1113.684178</v>
      </c>
      <c r="K71" s="122">
        <f t="shared" si="29"/>
        <v>824.18315</v>
      </c>
      <c r="L71" s="136">
        <f t="shared" si="29"/>
        <v>824.18315</v>
      </c>
      <c r="M71" s="40"/>
      <c r="N71" s="40"/>
      <c r="O71" s="40"/>
      <c r="P71" s="40"/>
      <c r="Q71" s="40"/>
      <c r="R71" s="40"/>
      <c r="S71" s="40"/>
      <c r="T71" s="40"/>
      <c r="U71" s="40"/>
      <c r="V71" s="40"/>
    </row>
    <row r="72" ht="15.75" customHeight="1" spans="1:22">
      <c r="A72" s="139" t="s">
        <v>339</v>
      </c>
      <c r="B72" s="90" t="s">
        <v>462</v>
      </c>
      <c r="C72" s="87"/>
      <c r="D72" s="122">
        <f t="shared" ref="D72:L72" si="31">D66</f>
        <v>700.5042</v>
      </c>
      <c r="E72" s="122">
        <f t="shared" si="31"/>
        <v>700.5042</v>
      </c>
      <c r="F72" s="122">
        <f t="shared" si="31"/>
        <v>738.1752</v>
      </c>
      <c r="G72" s="122">
        <f t="shared" si="31"/>
        <v>738.1752</v>
      </c>
      <c r="H72" s="122">
        <f t="shared" si="31"/>
        <v>744.603</v>
      </c>
      <c r="I72" s="122">
        <f t="shared" ref="I72" si="32">I66</f>
        <v>744.603</v>
      </c>
      <c r="J72" s="122">
        <f t="shared" si="31"/>
        <v>708.1266</v>
      </c>
      <c r="K72" s="122">
        <f t="shared" si="31"/>
        <v>744.603</v>
      </c>
      <c r="L72" s="136">
        <f t="shared" si="31"/>
        <v>744.603</v>
      </c>
      <c r="M72" s="40"/>
      <c r="N72" s="40"/>
      <c r="O72" s="40"/>
      <c r="P72" s="40"/>
      <c r="Q72" s="40"/>
      <c r="R72" s="40"/>
      <c r="S72" s="40"/>
      <c r="T72" s="40"/>
      <c r="U72" s="40"/>
      <c r="V72" s="40"/>
    </row>
    <row r="73" ht="15.75" customHeight="1" spans="1:22">
      <c r="A73" s="141"/>
      <c r="B73" s="95" t="s">
        <v>445</v>
      </c>
      <c r="C73" s="31"/>
      <c r="D73" s="96">
        <f t="shared" ref="D73:G73" si="33">SUM(D70:D72)</f>
        <v>2714.019318</v>
      </c>
      <c r="E73" s="96">
        <f t="shared" si="33"/>
        <v>2878.360068</v>
      </c>
      <c r="F73" s="96">
        <f t="shared" si="33"/>
        <v>2238.988008</v>
      </c>
      <c r="G73" s="96">
        <f t="shared" si="33"/>
        <v>2403.328758</v>
      </c>
      <c r="H73" s="96">
        <f t="shared" ref="H73:L73" si="34">SUM(H70:H72)</f>
        <v>1922.378375</v>
      </c>
      <c r="I73" s="96">
        <f t="shared" ref="I73" si="35">SUM(I70:I72)</f>
        <v>2086.719125</v>
      </c>
      <c r="J73" s="96">
        <f t="shared" si="34"/>
        <v>2299.605145</v>
      </c>
      <c r="K73" s="96">
        <f t="shared" si="34"/>
        <v>1922.378375</v>
      </c>
      <c r="L73" s="128">
        <f t="shared" si="34"/>
        <v>1922.378375</v>
      </c>
      <c r="M73" s="40"/>
      <c r="N73" s="40"/>
      <c r="O73" s="40"/>
      <c r="P73" s="40"/>
      <c r="Q73" s="40"/>
      <c r="R73" s="40"/>
      <c r="S73" s="40"/>
      <c r="T73" s="40"/>
      <c r="U73" s="40"/>
      <c r="V73" s="40"/>
    </row>
    <row r="74" ht="15.75" customHeight="1" spans="1:24">
      <c r="A74" s="8"/>
      <c r="B74" s="142"/>
      <c r="C74" s="138"/>
      <c r="D74" s="138"/>
      <c r="E74" s="9"/>
      <c r="F74" s="40"/>
      <c r="G74" s="40"/>
      <c r="H74" s="40"/>
      <c r="I74" s="40"/>
      <c r="J74" s="40"/>
      <c r="K74" s="40"/>
      <c r="L74" s="40"/>
      <c r="M74" s="40"/>
      <c r="N74" s="40"/>
      <c r="O74" s="40"/>
      <c r="P74" s="40"/>
      <c r="Q74" s="40"/>
      <c r="R74" s="40"/>
      <c r="S74" s="40"/>
      <c r="T74" s="40"/>
      <c r="U74" s="40"/>
      <c r="V74" s="40"/>
      <c r="W74" s="40"/>
      <c r="X74" s="40"/>
    </row>
    <row r="75" ht="57.75" customHeight="1" spans="1:22">
      <c r="A75" s="98" t="s">
        <v>472</v>
      </c>
      <c r="B75" s="11"/>
      <c r="C75" s="11"/>
      <c r="D75" s="84" t="s">
        <v>160</v>
      </c>
      <c r="E75" s="84" t="s">
        <v>162</v>
      </c>
      <c r="F75" s="84" t="s">
        <v>163</v>
      </c>
      <c r="G75" s="84" t="s">
        <v>165</v>
      </c>
      <c r="H75" s="84" t="s">
        <v>166</v>
      </c>
      <c r="I75" s="84" t="s">
        <v>168</v>
      </c>
      <c r="J75" s="84" t="s">
        <v>169</v>
      </c>
      <c r="K75" s="84" t="s">
        <v>171</v>
      </c>
      <c r="L75" s="123" t="s">
        <v>173</v>
      </c>
      <c r="M75" s="40"/>
      <c r="N75" s="40"/>
      <c r="O75" s="40"/>
      <c r="P75" s="40"/>
      <c r="Q75" s="40"/>
      <c r="R75" s="40"/>
      <c r="S75" s="40"/>
      <c r="T75" s="40"/>
      <c r="U75" s="40"/>
      <c r="V75" s="40"/>
    </row>
    <row r="76" ht="15.75" customHeight="1" spans="1:22">
      <c r="A76" s="85">
        <v>3</v>
      </c>
      <c r="B76" s="108" t="s">
        <v>473</v>
      </c>
      <c r="C76" s="87"/>
      <c r="D76" s="110" t="s">
        <v>427</v>
      </c>
      <c r="E76" s="110" t="s">
        <v>427</v>
      </c>
      <c r="F76" s="110" t="s">
        <v>427</v>
      </c>
      <c r="G76" s="110" t="s">
        <v>427</v>
      </c>
      <c r="H76" s="110" t="s">
        <v>427</v>
      </c>
      <c r="I76" s="110" t="s">
        <v>427</v>
      </c>
      <c r="J76" s="110" t="s">
        <v>427</v>
      </c>
      <c r="K76" s="110" t="s">
        <v>427</v>
      </c>
      <c r="L76" s="132" t="s">
        <v>427</v>
      </c>
      <c r="M76" s="40"/>
      <c r="N76" s="40"/>
      <c r="O76" s="40"/>
      <c r="P76" s="40"/>
      <c r="Q76" s="40"/>
      <c r="R76" s="40"/>
      <c r="S76" s="40"/>
      <c r="T76" s="40"/>
      <c r="U76" s="40"/>
      <c r="V76" s="40"/>
    </row>
    <row r="77" ht="15.75" customHeight="1" spans="1:22">
      <c r="A77" s="89" t="s">
        <v>428</v>
      </c>
      <c r="B77" s="93" t="s">
        <v>474</v>
      </c>
      <c r="C77" s="87"/>
      <c r="D77" s="143">
        <f t="shared" ref="D77:L77" si="36">((D38+D42+D43)/12)*5%</f>
        <v>14.847393195</v>
      </c>
      <c r="E77" s="143">
        <f t="shared" si="36"/>
        <v>16.05922007</v>
      </c>
      <c r="F77" s="143">
        <f t="shared" si="36"/>
        <v>11.06679442</v>
      </c>
      <c r="G77" s="143">
        <f t="shared" si="36"/>
        <v>12.278621295</v>
      </c>
      <c r="H77" s="143">
        <f t="shared" si="36"/>
        <v>8.68475927083334</v>
      </c>
      <c r="I77" s="143">
        <f t="shared" ref="I77" si="37">((I38+I42+I43)/12)*5%</f>
        <v>9.89658614583333</v>
      </c>
      <c r="J77" s="143">
        <f t="shared" si="36"/>
        <v>11.7353515291667</v>
      </c>
      <c r="K77" s="143">
        <f t="shared" si="36"/>
        <v>8.68475927083334</v>
      </c>
      <c r="L77" s="169">
        <f t="shared" si="36"/>
        <v>8.68475927083334</v>
      </c>
      <c r="M77" s="40"/>
      <c r="N77" s="40"/>
      <c r="O77" s="40"/>
      <c r="P77" s="40"/>
      <c r="Q77" s="40"/>
      <c r="R77" s="40"/>
      <c r="S77" s="40"/>
      <c r="T77" s="40"/>
      <c r="U77" s="40"/>
      <c r="V77" s="40"/>
    </row>
    <row r="78" ht="15.75" customHeight="1" spans="1:22">
      <c r="A78" s="89" t="s">
        <v>430</v>
      </c>
      <c r="B78" s="93" t="s">
        <v>475</v>
      </c>
      <c r="C78" s="87"/>
      <c r="D78" s="144">
        <f t="shared" ref="D78:L78" si="38">((D38+D42)/12)*5%*8%</f>
        <v>1.0684501236</v>
      </c>
      <c r="E78" s="144">
        <f t="shared" si="38"/>
        <v>1.1556557736</v>
      </c>
      <c r="F78" s="144">
        <f t="shared" si="38"/>
        <v>0.7963901616</v>
      </c>
      <c r="G78" s="144">
        <f t="shared" si="38"/>
        <v>0.8835958116</v>
      </c>
      <c r="H78" s="144">
        <f t="shared" si="38"/>
        <v>0.624973825</v>
      </c>
      <c r="I78" s="144">
        <f t="shared" ref="I78" si="39">((I38+I42)/12)*5%*8%</f>
        <v>0.712179475</v>
      </c>
      <c r="J78" s="144">
        <f t="shared" si="38"/>
        <v>0.844500959</v>
      </c>
      <c r="K78" s="144">
        <f t="shared" si="38"/>
        <v>0.624973825</v>
      </c>
      <c r="L78" s="170">
        <f t="shared" si="38"/>
        <v>0.624973825</v>
      </c>
      <c r="M78" s="40"/>
      <c r="N78" s="40"/>
      <c r="O78" s="40"/>
      <c r="P78" s="40"/>
      <c r="Q78" s="40"/>
      <c r="R78" s="40"/>
      <c r="S78" s="40"/>
      <c r="T78" s="40"/>
      <c r="U78" s="40"/>
      <c r="V78" s="40"/>
    </row>
    <row r="79" ht="15.75" customHeight="1" spans="1:22">
      <c r="A79" s="89" t="s">
        <v>432</v>
      </c>
      <c r="B79" s="93" t="s">
        <v>476</v>
      </c>
      <c r="C79" s="87"/>
      <c r="D79" s="144">
        <v>0</v>
      </c>
      <c r="E79" s="144">
        <v>0</v>
      </c>
      <c r="F79" s="144">
        <v>0</v>
      </c>
      <c r="G79" s="144">
        <v>0</v>
      </c>
      <c r="H79" s="144">
        <v>0</v>
      </c>
      <c r="I79" s="144">
        <v>0</v>
      </c>
      <c r="J79" s="144">
        <v>0</v>
      </c>
      <c r="K79" s="144">
        <v>0</v>
      </c>
      <c r="L79" s="170">
        <v>0</v>
      </c>
      <c r="M79" s="40"/>
      <c r="N79" s="40"/>
      <c r="O79" s="40"/>
      <c r="P79" s="40"/>
      <c r="Q79" s="40"/>
      <c r="R79" s="40"/>
      <c r="S79" s="40"/>
      <c r="T79" s="40"/>
      <c r="U79" s="40"/>
      <c r="V79" s="40"/>
    </row>
    <row r="80" ht="15.75" customHeight="1" spans="1:22">
      <c r="A80" s="89" t="s">
        <v>434</v>
      </c>
      <c r="B80" s="93" t="s">
        <v>477</v>
      </c>
      <c r="C80" s="87"/>
      <c r="D80" s="144">
        <f t="shared" ref="D80:L80" si="40">(((D38+D64)/30/12)*7)</f>
        <v>57.5337</v>
      </c>
      <c r="E80" s="144">
        <f t="shared" si="40"/>
        <v>62.2295333333333</v>
      </c>
      <c r="F80" s="144">
        <f t="shared" si="40"/>
        <v>42.8838666666667</v>
      </c>
      <c r="G80" s="144">
        <f t="shared" si="40"/>
        <v>47.5797</v>
      </c>
      <c r="H80" s="144">
        <f t="shared" si="40"/>
        <v>33.6534722222222</v>
      </c>
      <c r="I80" s="144">
        <f t="shared" ref="I80" si="41">(((I38+I64)/30/12)*7)</f>
        <v>38.3493055555556</v>
      </c>
      <c r="J80" s="144">
        <f t="shared" si="40"/>
        <v>45.4745277777778</v>
      </c>
      <c r="K80" s="144">
        <f t="shared" si="40"/>
        <v>33.6534722222222</v>
      </c>
      <c r="L80" s="170">
        <f t="shared" si="40"/>
        <v>33.6534722222222</v>
      </c>
      <c r="M80" s="40"/>
      <c r="N80" s="40"/>
      <c r="O80" s="40"/>
      <c r="P80" s="40"/>
      <c r="Q80" s="40"/>
      <c r="R80" s="40"/>
      <c r="S80" s="40"/>
      <c r="T80" s="40"/>
      <c r="U80" s="40"/>
      <c r="V80" s="40"/>
    </row>
    <row r="81" ht="27.75" customHeight="1" spans="1:22">
      <c r="A81" s="89" t="s">
        <v>436</v>
      </c>
      <c r="B81" s="93" t="s">
        <v>478</v>
      </c>
      <c r="C81" s="87"/>
      <c r="D81" s="145">
        <f t="shared" ref="D81:L81" si="42">(D38/30/12*7)*8%</f>
        <v>4.602696</v>
      </c>
      <c r="E81" s="145">
        <f t="shared" si="42"/>
        <v>4.97836266666667</v>
      </c>
      <c r="F81" s="145">
        <f t="shared" si="42"/>
        <v>3.43070933333333</v>
      </c>
      <c r="G81" s="145">
        <f t="shared" si="42"/>
        <v>3.806376</v>
      </c>
      <c r="H81" s="145">
        <f t="shared" si="42"/>
        <v>2.69227777777778</v>
      </c>
      <c r="I81" s="145">
        <f t="shared" ref="I81" si="43">(I38/30/12*7)*8%</f>
        <v>3.06794444444444</v>
      </c>
      <c r="J81" s="145">
        <f t="shared" si="42"/>
        <v>3.63796222222222</v>
      </c>
      <c r="K81" s="145">
        <f t="shared" si="42"/>
        <v>2.69227777777778</v>
      </c>
      <c r="L81" s="171">
        <f t="shared" si="42"/>
        <v>2.69227777777778</v>
      </c>
      <c r="M81" s="40"/>
      <c r="N81" s="40"/>
      <c r="O81" s="40"/>
      <c r="P81" s="40"/>
      <c r="Q81" s="40"/>
      <c r="R81" s="40"/>
      <c r="S81" s="40"/>
      <c r="T81" s="40"/>
      <c r="U81" s="40"/>
      <c r="V81" s="40"/>
    </row>
    <row r="82" ht="27.75" customHeight="1" spans="1:22">
      <c r="A82" s="89" t="s">
        <v>438</v>
      </c>
      <c r="B82" s="93" t="s">
        <v>479</v>
      </c>
      <c r="C82" s="87"/>
      <c r="D82" s="144">
        <f t="shared" ref="D82:L82" si="44">D38*4%</f>
        <v>118.35504</v>
      </c>
      <c r="E82" s="144">
        <f t="shared" si="44"/>
        <v>128.01504</v>
      </c>
      <c r="F82" s="144">
        <f t="shared" si="44"/>
        <v>88.21824</v>
      </c>
      <c r="G82" s="144">
        <f t="shared" si="44"/>
        <v>97.87824</v>
      </c>
      <c r="H82" s="144">
        <f t="shared" si="44"/>
        <v>69.23</v>
      </c>
      <c r="I82" s="144">
        <f t="shared" ref="I82" si="45">I38*4%</f>
        <v>78.89</v>
      </c>
      <c r="J82" s="144">
        <f t="shared" si="44"/>
        <v>93.5476</v>
      </c>
      <c r="K82" s="144">
        <f t="shared" si="44"/>
        <v>69.23</v>
      </c>
      <c r="L82" s="170">
        <f t="shared" si="44"/>
        <v>69.23</v>
      </c>
      <c r="M82" s="40"/>
      <c r="N82" s="40"/>
      <c r="O82" s="40"/>
      <c r="P82" s="40"/>
      <c r="Q82" s="40"/>
      <c r="R82" s="40"/>
      <c r="S82" s="40"/>
      <c r="T82" s="40"/>
      <c r="U82" s="40"/>
      <c r="V82" s="40"/>
    </row>
    <row r="83" ht="15.75" customHeight="1" spans="1:22">
      <c r="A83" s="79"/>
      <c r="B83" s="115" t="s">
        <v>192</v>
      </c>
      <c r="C83" s="31"/>
      <c r="D83" s="117">
        <f t="shared" ref="D83:G83" si="46">SUM(D77:D82)</f>
        <v>196.4072793186</v>
      </c>
      <c r="E83" s="117">
        <f t="shared" si="46"/>
        <v>212.4378118436</v>
      </c>
      <c r="F83" s="117">
        <f t="shared" si="46"/>
        <v>146.3960005816</v>
      </c>
      <c r="G83" s="117">
        <f t="shared" si="46"/>
        <v>162.4265331066</v>
      </c>
      <c r="H83" s="117">
        <f t="shared" ref="H83:J83" si="47">SUM(H77:H82)</f>
        <v>114.885483095833</v>
      </c>
      <c r="I83" s="117">
        <f t="shared" ref="I83" si="48">SUM(I77:I82)</f>
        <v>130.916015620833</v>
      </c>
      <c r="J83" s="117">
        <f t="shared" si="47"/>
        <v>155.239942488167</v>
      </c>
      <c r="K83" s="117">
        <f t="shared" ref="K83:L83" si="49">SUM(K77:K82)</f>
        <v>114.885483095833</v>
      </c>
      <c r="L83" s="134">
        <f t="shared" si="49"/>
        <v>114.885483095833</v>
      </c>
      <c r="M83" s="40"/>
      <c r="N83" s="40"/>
      <c r="O83" s="40"/>
      <c r="P83" s="40"/>
      <c r="Q83" s="40"/>
      <c r="R83" s="40"/>
      <c r="S83" s="40"/>
      <c r="T83" s="40"/>
      <c r="U83" s="40"/>
      <c r="V83" s="40"/>
    </row>
    <row r="84" ht="15.75" customHeight="1" spans="1:24">
      <c r="A84" s="8"/>
      <c r="B84" s="8"/>
      <c r="C84" s="8"/>
      <c r="D84" s="8"/>
      <c r="E84" s="9"/>
      <c r="F84" s="40"/>
      <c r="G84" s="40"/>
      <c r="H84" s="40"/>
      <c r="I84" s="40"/>
      <c r="J84" s="40"/>
      <c r="K84" s="40"/>
      <c r="L84" s="40"/>
      <c r="M84" s="40"/>
      <c r="N84" s="40"/>
      <c r="O84" s="40"/>
      <c r="P84" s="40"/>
      <c r="Q84" s="40"/>
      <c r="R84" s="40"/>
      <c r="S84" s="40"/>
      <c r="T84" s="40"/>
      <c r="U84" s="40"/>
      <c r="V84" s="40"/>
      <c r="W84" s="40"/>
      <c r="X84" s="40"/>
    </row>
    <row r="85" ht="51" customHeight="1" spans="1:22">
      <c r="A85" s="98" t="s">
        <v>480</v>
      </c>
      <c r="B85" s="11"/>
      <c r="C85" s="11"/>
      <c r="D85" s="84" t="s">
        <v>160</v>
      </c>
      <c r="E85" s="84" t="s">
        <v>162</v>
      </c>
      <c r="F85" s="84" t="s">
        <v>163</v>
      </c>
      <c r="G85" s="84" t="s">
        <v>165</v>
      </c>
      <c r="H85" s="84" t="s">
        <v>166</v>
      </c>
      <c r="I85" s="84" t="s">
        <v>168</v>
      </c>
      <c r="J85" s="84" t="s">
        <v>169</v>
      </c>
      <c r="K85" s="84" t="s">
        <v>171</v>
      </c>
      <c r="L85" s="123" t="s">
        <v>173</v>
      </c>
      <c r="M85" s="40"/>
      <c r="N85" s="40"/>
      <c r="O85" s="40"/>
      <c r="P85" s="40"/>
      <c r="Q85" s="40"/>
      <c r="R85" s="40"/>
      <c r="S85" s="40"/>
      <c r="T85" s="40"/>
      <c r="U85" s="40"/>
      <c r="V85" s="40"/>
    </row>
    <row r="86" ht="15.75" customHeight="1" spans="1:22">
      <c r="A86" s="85" t="s">
        <v>481</v>
      </c>
      <c r="B86" s="108" t="s">
        <v>482</v>
      </c>
      <c r="C86" s="87"/>
      <c r="D86" s="110" t="s">
        <v>427</v>
      </c>
      <c r="E86" s="110" t="s">
        <v>427</v>
      </c>
      <c r="F86" s="110" t="s">
        <v>427</v>
      </c>
      <c r="G86" s="110" t="s">
        <v>427</v>
      </c>
      <c r="H86" s="110" t="s">
        <v>427</v>
      </c>
      <c r="I86" s="110" t="s">
        <v>427</v>
      </c>
      <c r="J86" s="110" t="s">
        <v>427</v>
      </c>
      <c r="K86" s="110" t="s">
        <v>427</v>
      </c>
      <c r="L86" s="132" t="s">
        <v>427</v>
      </c>
      <c r="M86" s="40"/>
      <c r="N86" s="40"/>
      <c r="O86" s="40"/>
      <c r="P86" s="40"/>
      <c r="Q86" s="40"/>
      <c r="R86" s="40"/>
      <c r="S86" s="40"/>
      <c r="T86" s="40"/>
      <c r="U86" s="40"/>
      <c r="V86" s="40"/>
    </row>
    <row r="87" ht="15.75" customHeight="1" spans="1:22">
      <c r="A87" s="89" t="s">
        <v>428</v>
      </c>
      <c r="B87" s="93" t="s">
        <v>483</v>
      </c>
      <c r="C87" s="87"/>
      <c r="D87" s="144">
        <v>0</v>
      </c>
      <c r="E87" s="144">
        <v>0</v>
      </c>
      <c r="F87" s="144">
        <v>0</v>
      </c>
      <c r="G87" s="144">
        <v>0</v>
      </c>
      <c r="H87" s="144">
        <v>0</v>
      </c>
      <c r="I87" s="144">
        <v>0</v>
      </c>
      <c r="J87" s="144">
        <v>0</v>
      </c>
      <c r="K87" s="144">
        <v>0</v>
      </c>
      <c r="L87" s="170">
        <v>0</v>
      </c>
      <c r="M87" s="40"/>
      <c r="N87" s="40"/>
      <c r="O87" s="40"/>
      <c r="P87" s="40"/>
      <c r="Q87" s="40"/>
      <c r="R87" s="40"/>
      <c r="S87" s="40"/>
      <c r="T87" s="40"/>
      <c r="U87" s="40"/>
      <c r="V87" s="40"/>
    </row>
    <row r="88" ht="15.75" customHeight="1" spans="1:22">
      <c r="A88" s="89" t="s">
        <v>430</v>
      </c>
      <c r="B88" s="93" t="s">
        <v>484</v>
      </c>
      <c r="C88" s="87"/>
      <c r="D88" s="144">
        <f t="shared" ref="D88:L88" si="50">(((D38+D73+D83+D91+D112)-(D62-D63-D109-D110))/30*2.96)/12</f>
        <v>51.2090413010148</v>
      </c>
      <c r="E88" s="144">
        <f t="shared" si="50"/>
        <v>57.641292098306</v>
      </c>
      <c r="F88" s="144">
        <f t="shared" si="50"/>
        <v>40.3579698031281</v>
      </c>
      <c r="G88" s="144">
        <f t="shared" si="50"/>
        <v>43.8361543041231</v>
      </c>
      <c r="H88" s="144">
        <f t="shared" si="50"/>
        <v>33.4292259565379</v>
      </c>
      <c r="I88" s="144">
        <f t="shared" si="50"/>
        <v>55.5243304575329</v>
      </c>
      <c r="J88" s="144">
        <f t="shared" si="50"/>
        <v>41.5927318685756</v>
      </c>
      <c r="K88" s="144">
        <f t="shared" si="50"/>
        <v>33.0176078083898</v>
      </c>
      <c r="L88" s="170">
        <f t="shared" si="50"/>
        <v>32.9716866972787</v>
      </c>
      <c r="M88" s="40"/>
      <c r="N88" s="40"/>
      <c r="O88" s="40"/>
      <c r="P88" s="40"/>
      <c r="Q88" s="40"/>
      <c r="R88" s="40"/>
      <c r="S88" s="40"/>
      <c r="T88" s="40"/>
      <c r="U88" s="40"/>
      <c r="V88" s="40"/>
    </row>
    <row r="89" ht="15.75" customHeight="1" spans="1:22">
      <c r="A89" s="89" t="s">
        <v>432</v>
      </c>
      <c r="B89" s="93" t="s">
        <v>485</v>
      </c>
      <c r="C89" s="87"/>
      <c r="D89" s="144">
        <f t="shared" ref="D89:L89" si="51">(((D38+D73+D83+D91+D112)-(D62-D63-D109-D110))/30*5*1.5%)/12</f>
        <v>1.29752638431625</v>
      </c>
      <c r="E89" s="144">
        <f t="shared" si="51"/>
        <v>1.46050571195032</v>
      </c>
      <c r="F89" s="144">
        <f t="shared" si="51"/>
        <v>1.02258369433602</v>
      </c>
      <c r="G89" s="144">
        <f t="shared" si="51"/>
        <v>1.11071336919231</v>
      </c>
      <c r="H89" s="144">
        <f t="shared" si="51"/>
        <v>0.847024306331198</v>
      </c>
      <c r="I89" s="144">
        <f t="shared" si="51"/>
        <v>1.40686648118749</v>
      </c>
      <c r="J89" s="144">
        <f t="shared" si="51"/>
        <v>1.05386989531864</v>
      </c>
      <c r="K89" s="144">
        <f t="shared" si="51"/>
        <v>0.836594792442309</v>
      </c>
      <c r="L89" s="170">
        <f t="shared" si="51"/>
        <v>0.835431250775642</v>
      </c>
      <c r="M89" s="40"/>
      <c r="N89" s="40"/>
      <c r="O89" s="40"/>
      <c r="P89" s="40"/>
      <c r="Q89" s="40"/>
      <c r="R89" s="40"/>
      <c r="S89" s="40"/>
      <c r="T89" s="40"/>
      <c r="U89" s="40"/>
      <c r="V89" s="40"/>
    </row>
    <row r="90" ht="15.75" customHeight="1" spans="1:22">
      <c r="A90" s="89" t="s">
        <v>434</v>
      </c>
      <c r="B90" s="93" t="s">
        <v>486</v>
      </c>
      <c r="C90" s="87"/>
      <c r="D90" s="144">
        <f t="shared" ref="D90:L90" si="52">(((D38+D73+D83+D91+D112)-(D62-D63-D109-D110))/30*15*0.78%)/12</f>
        <v>2.02414115953335</v>
      </c>
      <c r="E90" s="144">
        <f t="shared" si="52"/>
        <v>2.2783889106425</v>
      </c>
      <c r="F90" s="144">
        <f t="shared" si="52"/>
        <v>1.59523056316419</v>
      </c>
      <c r="G90" s="144">
        <f t="shared" si="52"/>
        <v>1.73271285594</v>
      </c>
      <c r="H90" s="144">
        <f t="shared" si="52"/>
        <v>1.32135791787667</v>
      </c>
      <c r="I90" s="144">
        <f t="shared" si="52"/>
        <v>2.19471171065248</v>
      </c>
      <c r="J90" s="144">
        <f t="shared" si="52"/>
        <v>1.64403703669708</v>
      </c>
      <c r="K90" s="144">
        <f t="shared" si="52"/>
        <v>1.30508787621</v>
      </c>
      <c r="L90" s="170">
        <f t="shared" si="52"/>
        <v>1.30327275121</v>
      </c>
      <c r="M90" s="40"/>
      <c r="N90" s="40"/>
      <c r="O90" s="40"/>
      <c r="P90" s="40"/>
      <c r="Q90" s="40"/>
      <c r="R90" s="40"/>
      <c r="S90" s="40"/>
      <c r="T90" s="40"/>
      <c r="U90" s="40"/>
      <c r="V90" s="40"/>
    </row>
    <row r="91" ht="15.75" customHeight="1" spans="1:22">
      <c r="A91" s="89" t="s">
        <v>436</v>
      </c>
      <c r="B91" s="93" t="s">
        <v>487</v>
      </c>
      <c r="C91" s="87"/>
      <c r="D91" s="144">
        <f>(((D43*3.95/12)+(D65*3.95*1.02%))/12+((D38+D42)*39.8%*3.95)*1.02%/12)</f>
        <v>14.1765807327445</v>
      </c>
      <c r="E91" s="144">
        <f t="shared" ref="E91:G91" si="53">(((E43*3.95/12)+(E65*3.95*1.02%))/12+((E38+E42)*39.8%*3.95)*1.02%/12)</f>
        <v>15.3277375179419</v>
      </c>
      <c r="F91" s="144">
        <f t="shared" si="53"/>
        <v>10.5852575646143</v>
      </c>
      <c r="G91" s="144">
        <f t="shared" si="53"/>
        <v>11.7364143498117</v>
      </c>
      <c r="H91" s="144">
        <f t="shared" ref="H91:K91" si="54">(((H43*3.95/12)+(H65*3.95*1.02%))/12+((H38+H42)*39.8%*3.95)*1.02%/12)</f>
        <v>8.32247896058149</v>
      </c>
      <c r="I91" s="144">
        <f t="shared" ref="I91" si="55">(((I43*3.95/12)+(I65*3.95*1.02%))/12+((I38+I42)*39.8%*3.95)*1.02%/12)</f>
        <v>9.47363574577891</v>
      </c>
      <c r="J91" s="144">
        <f t="shared" si="54"/>
        <v>11.2203433746308</v>
      </c>
      <c r="K91" s="144">
        <f t="shared" si="54"/>
        <v>8.32247896058149</v>
      </c>
      <c r="L91" s="170">
        <f t="shared" ref="L91" si="56">(((L43*3.95/12)+(L65*3.95*1.02%))/12+((L38+L42)*39.8%*3.95)*1.02%/12)</f>
        <v>8.32247896058149</v>
      </c>
      <c r="M91" s="40"/>
      <c r="N91" s="40"/>
      <c r="O91" s="40"/>
      <c r="P91" s="40"/>
      <c r="Q91" s="40"/>
      <c r="R91" s="40"/>
      <c r="S91" s="40"/>
      <c r="T91" s="40"/>
      <c r="U91" s="40"/>
      <c r="V91" s="40"/>
    </row>
    <row r="92" ht="15.75" customHeight="1" spans="1:22">
      <c r="A92" s="89" t="s">
        <v>438</v>
      </c>
      <c r="B92" s="93" t="s">
        <v>488</v>
      </c>
      <c r="C92" s="87"/>
      <c r="D92" s="144">
        <v>0</v>
      </c>
      <c r="E92" s="144">
        <v>0</v>
      </c>
      <c r="F92" s="144">
        <v>0</v>
      </c>
      <c r="G92" s="144">
        <v>0</v>
      </c>
      <c r="H92" s="144">
        <v>0</v>
      </c>
      <c r="I92" s="144">
        <v>0</v>
      </c>
      <c r="J92" s="144">
        <v>0</v>
      </c>
      <c r="K92" s="144">
        <v>0</v>
      </c>
      <c r="L92" s="170">
        <v>0</v>
      </c>
      <c r="M92" s="40"/>
      <c r="N92" s="40"/>
      <c r="O92" s="40"/>
      <c r="P92" s="40"/>
      <c r="Q92" s="40"/>
      <c r="R92" s="40"/>
      <c r="S92" s="40"/>
      <c r="T92" s="40"/>
      <c r="U92" s="40"/>
      <c r="V92" s="40"/>
    </row>
    <row r="93" ht="15.75" customHeight="1" spans="1:22">
      <c r="A93" s="79"/>
      <c r="B93" s="115" t="s">
        <v>192</v>
      </c>
      <c r="C93" s="31"/>
      <c r="D93" s="117">
        <f t="shared" ref="D93:G93" si="57">SUM(D87:D92)</f>
        <v>68.7072895776088</v>
      </c>
      <c r="E93" s="117">
        <f t="shared" si="57"/>
        <v>76.7079242388407</v>
      </c>
      <c r="F93" s="117">
        <f t="shared" si="57"/>
        <v>53.5610416252426</v>
      </c>
      <c r="G93" s="117">
        <f t="shared" si="57"/>
        <v>58.4159948790671</v>
      </c>
      <c r="H93" s="117">
        <f t="shared" ref="H93:J93" si="58">SUM(H87:H92)</f>
        <v>43.9200871413273</v>
      </c>
      <c r="I93" s="117">
        <f t="shared" ref="I93" si="59">SUM(I87:I92)</f>
        <v>68.5995443951518</v>
      </c>
      <c r="J93" s="117">
        <f t="shared" si="58"/>
        <v>55.5109821752222</v>
      </c>
      <c r="K93" s="117">
        <f t="shared" ref="K93:L93" si="60">SUM(K87:K92)</f>
        <v>43.4817694376236</v>
      </c>
      <c r="L93" s="134">
        <f t="shared" si="60"/>
        <v>43.4328696598458</v>
      </c>
      <c r="M93" s="40"/>
      <c r="N93" s="40"/>
      <c r="O93" s="40"/>
      <c r="P93" s="40"/>
      <c r="Q93" s="40"/>
      <c r="R93" s="40"/>
      <c r="S93" s="40"/>
      <c r="T93" s="40"/>
      <c r="U93" s="40"/>
      <c r="V93" s="40"/>
    </row>
    <row r="94" ht="15.75" customHeight="1" spans="1:24">
      <c r="A94" s="8"/>
      <c r="B94" s="8"/>
      <c r="C94" s="8"/>
      <c r="D94" s="8"/>
      <c r="E94" s="9"/>
      <c r="F94" s="40"/>
      <c r="G94" s="40"/>
      <c r="H94" s="40"/>
      <c r="I94" s="40"/>
      <c r="J94" s="40"/>
      <c r="K94" s="40"/>
      <c r="L94" s="40"/>
      <c r="M94" s="40"/>
      <c r="N94" s="40"/>
      <c r="O94" s="40"/>
      <c r="P94" s="40"/>
      <c r="Q94" s="40"/>
      <c r="R94" s="40"/>
      <c r="S94" s="40"/>
      <c r="T94" s="40"/>
      <c r="U94" s="40"/>
      <c r="V94" s="40"/>
      <c r="W94" s="40"/>
      <c r="X94" s="40"/>
    </row>
    <row r="95" ht="51" customHeight="1" spans="1:22">
      <c r="A95" s="98" t="s">
        <v>489</v>
      </c>
      <c r="B95" s="11"/>
      <c r="C95" s="11"/>
      <c r="D95" s="84" t="s">
        <v>160</v>
      </c>
      <c r="E95" s="84" t="s">
        <v>162</v>
      </c>
      <c r="F95" s="84" t="s">
        <v>163</v>
      </c>
      <c r="G95" s="84" t="s">
        <v>165</v>
      </c>
      <c r="H95" s="84" t="s">
        <v>166</v>
      </c>
      <c r="I95" s="84" t="s">
        <v>168</v>
      </c>
      <c r="J95" s="84" t="s">
        <v>169</v>
      </c>
      <c r="K95" s="84" t="s">
        <v>171</v>
      </c>
      <c r="L95" s="123" t="s">
        <v>173</v>
      </c>
      <c r="M95" s="40"/>
      <c r="N95" s="40"/>
      <c r="O95" s="40"/>
      <c r="P95" s="40"/>
      <c r="Q95" s="40"/>
      <c r="R95" s="40"/>
      <c r="S95" s="40"/>
      <c r="T95" s="40"/>
      <c r="U95" s="40"/>
      <c r="V95" s="40"/>
    </row>
    <row r="96" ht="15.75" customHeight="1" spans="1:22">
      <c r="A96" s="85" t="s">
        <v>490</v>
      </c>
      <c r="B96" s="108" t="s">
        <v>491</v>
      </c>
      <c r="C96" s="87"/>
      <c r="D96" s="110" t="s">
        <v>427</v>
      </c>
      <c r="E96" s="110" t="s">
        <v>427</v>
      </c>
      <c r="F96" s="110" t="s">
        <v>427</v>
      </c>
      <c r="G96" s="110" t="s">
        <v>427</v>
      </c>
      <c r="H96" s="110" t="s">
        <v>427</v>
      </c>
      <c r="I96" s="110" t="s">
        <v>427</v>
      </c>
      <c r="J96" s="110" t="s">
        <v>427</v>
      </c>
      <c r="K96" s="110" t="s">
        <v>427</v>
      </c>
      <c r="L96" s="132" t="s">
        <v>427</v>
      </c>
      <c r="M96" s="40"/>
      <c r="N96" s="40"/>
      <c r="O96" s="40"/>
      <c r="P96" s="40"/>
      <c r="Q96" s="40"/>
      <c r="R96" s="40"/>
      <c r="S96" s="40"/>
      <c r="T96" s="40"/>
      <c r="U96" s="40"/>
      <c r="V96" s="40"/>
    </row>
    <row r="97" ht="15.75" customHeight="1" spans="1:22">
      <c r="A97" s="89" t="s">
        <v>428</v>
      </c>
      <c r="B97" s="146" t="s">
        <v>492</v>
      </c>
      <c r="C97" s="87"/>
      <c r="D97" s="147">
        <v>0</v>
      </c>
      <c r="E97" s="147">
        <v>0</v>
      </c>
      <c r="F97" s="147">
        <v>0</v>
      </c>
      <c r="G97" s="147">
        <v>0</v>
      </c>
      <c r="H97" s="147">
        <v>0</v>
      </c>
      <c r="I97" s="147">
        <v>0</v>
      </c>
      <c r="J97" s="147">
        <v>0</v>
      </c>
      <c r="K97" s="147">
        <v>0</v>
      </c>
      <c r="L97" s="172">
        <v>0</v>
      </c>
      <c r="M97" s="40"/>
      <c r="N97" s="40"/>
      <c r="O97" s="40"/>
      <c r="P97" s="40"/>
      <c r="Q97" s="40"/>
      <c r="R97" s="40"/>
      <c r="S97" s="40"/>
      <c r="T97" s="40"/>
      <c r="U97" s="40"/>
      <c r="V97" s="40"/>
    </row>
    <row r="98" ht="15.75" customHeight="1" spans="1:22">
      <c r="A98" s="104"/>
      <c r="B98" s="115" t="s">
        <v>192</v>
      </c>
      <c r="C98" s="31"/>
      <c r="D98" s="148">
        <v>0</v>
      </c>
      <c r="E98" s="148">
        <v>0</v>
      </c>
      <c r="F98" s="148">
        <v>0</v>
      </c>
      <c r="G98" s="148">
        <v>0</v>
      </c>
      <c r="H98" s="148">
        <v>0</v>
      </c>
      <c r="I98" s="148">
        <v>0</v>
      </c>
      <c r="J98" s="148">
        <v>0</v>
      </c>
      <c r="K98" s="148">
        <v>0</v>
      </c>
      <c r="L98" s="173">
        <v>0</v>
      </c>
      <c r="M98" s="40"/>
      <c r="N98" s="40"/>
      <c r="O98" s="40"/>
      <c r="P98" s="40"/>
      <c r="Q98" s="40"/>
      <c r="R98" s="40"/>
      <c r="S98" s="40"/>
      <c r="T98" s="40"/>
      <c r="U98" s="40"/>
      <c r="V98" s="40"/>
    </row>
    <row r="99" ht="15.75" customHeight="1" spans="1:24">
      <c r="A99" s="8"/>
      <c r="B99" s="8"/>
      <c r="C99" s="8"/>
      <c r="D99" s="8"/>
      <c r="E99" s="9"/>
      <c r="F99" s="40"/>
      <c r="G99" s="40"/>
      <c r="H99" s="40"/>
      <c r="I99" s="40"/>
      <c r="J99" s="40"/>
      <c r="K99" s="40"/>
      <c r="L99" s="40"/>
      <c r="M99" s="40"/>
      <c r="N99" s="40"/>
      <c r="O99" s="40"/>
      <c r="P99" s="40"/>
      <c r="Q99" s="40"/>
      <c r="R99" s="40"/>
      <c r="S99" s="40"/>
      <c r="T99" s="40"/>
      <c r="U99" s="40"/>
      <c r="V99" s="40"/>
      <c r="W99" s="40"/>
      <c r="X99" s="40"/>
    </row>
    <row r="100" ht="47.25" customHeight="1" spans="1:22">
      <c r="A100" s="98" t="s">
        <v>493</v>
      </c>
      <c r="B100" s="11"/>
      <c r="C100" s="11"/>
      <c r="D100" s="84" t="s">
        <v>160</v>
      </c>
      <c r="E100" s="84" t="s">
        <v>162</v>
      </c>
      <c r="F100" s="84" t="s">
        <v>163</v>
      </c>
      <c r="G100" s="84" t="s">
        <v>165</v>
      </c>
      <c r="H100" s="84" t="s">
        <v>166</v>
      </c>
      <c r="I100" s="84" t="s">
        <v>168</v>
      </c>
      <c r="J100" s="84" t="s">
        <v>169</v>
      </c>
      <c r="K100" s="84" t="s">
        <v>171</v>
      </c>
      <c r="L100" s="123" t="s">
        <v>173</v>
      </c>
      <c r="M100" s="40"/>
      <c r="N100" s="40"/>
      <c r="O100" s="40"/>
      <c r="P100" s="40"/>
      <c r="Q100" s="40"/>
      <c r="R100" s="40"/>
      <c r="S100" s="40"/>
      <c r="T100" s="40"/>
      <c r="U100" s="40"/>
      <c r="V100" s="40"/>
    </row>
    <row r="101" ht="15.75" customHeight="1" spans="1:22">
      <c r="A101" s="149">
        <v>4</v>
      </c>
      <c r="B101" s="86" t="s">
        <v>494</v>
      </c>
      <c r="C101" s="87"/>
      <c r="D101" s="140" t="s">
        <v>470</v>
      </c>
      <c r="E101" s="140" t="s">
        <v>470</v>
      </c>
      <c r="F101" s="140" t="s">
        <v>470</v>
      </c>
      <c r="G101" s="140" t="s">
        <v>470</v>
      </c>
      <c r="H101" s="140" t="s">
        <v>470</v>
      </c>
      <c r="I101" s="140" t="s">
        <v>470</v>
      </c>
      <c r="J101" s="140" t="s">
        <v>470</v>
      </c>
      <c r="K101" s="140" t="s">
        <v>470</v>
      </c>
      <c r="L101" s="168" t="s">
        <v>470</v>
      </c>
      <c r="M101" s="40"/>
      <c r="N101" s="40"/>
      <c r="O101" s="40"/>
      <c r="P101" s="40"/>
      <c r="Q101" s="40"/>
      <c r="R101" s="40"/>
      <c r="S101" s="40"/>
      <c r="T101" s="40"/>
      <c r="U101" s="40"/>
      <c r="V101" s="40"/>
    </row>
    <row r="102" ht="15.75" customHeight="1" spans="1:22">
      <c r="A102" s="139" t="s">
        <v>481</v>
      </c>
      <c r="B102" s="90" t="s">
        <v>495</v>
      </c>
      <c r="C102" s="87"/>
      <c r="D102" s="122">
        <f t="shared" ref="D102:L102" si="61">D93</f>
        <v>68.7072895776088</v>
      </c>
      <c r="E102" s="122">
        <f t="shared" si="61"/>
        <v>76.7079242388407</v>
      </c>
      <c r="F102" s="122">
        <f t="shared" si="61"/>
        <v>53.5610416252426</v>
      </c>
      <c r="G102" s="122">
        <f t="shared" si="61"/>
        <v>58.4159948790671</v>
      </c>
      <c r="H102" s="122">
        <f t="shared" si="61"/>
        <v>43.9200871413273</v>
      </c>
      <c r="I102" s="122">
        <f t="shared" ref="I102" si="62">I93</f>
        <v>68.5995443951518</v>
      </c>
      <c r="J102" s="122">
        <f t="shared" si="61"/>
        <v>55.5109821752222</v>
      </c>
      <c r="K102" s="122">
        <f t="shared" si="61"/>
        <v>43.4817694376236</v>
      </c>
      <c r="L102" s="136">
        <f t="shared" si="61"/>
        <v>43.4328696598458</v>
      </c>
      <c r="M102" s="40"/>
      <c r="N102" s="40"/>
      <c r="O102" s="40"/>
      <c r="P102" s="40"/>
      <c r="Q102" s="40"/>
      <c r="R102" s="40"/>
      <c r="S102" s="40"/>
      <c r="T102" s="40"/>
      <c r="U102" s="40"/>
      <c r="V102" s="40"/>
    </row>
    <row r="103" ht="15.75" customHeight="1" spans="1:22">
      <c r="A103" s="139" t="s">
        <v>490</v>
      </c>
      <c r="B103" s="90" t="s">
        <v>491</v>
      </c>
      <c r="C103" s="87"/>
      <c r="D103" s="122">
        <v>0</v>
      </c>
      <c r="E103" s="122">
        <v>0</v>
      </c>
      <c r="F103" s="122">
        <v>0</v>
      </c>
      <c r="G103" s="122">
        <v>0</v>
      </c>
      <c r="H103" s="122">
        <v>0</v>
      </c>
      <c r="I103" s="122">
        <v>0</v>
      </c>
      <c r="J103" s="122">
        <v>0</v>
      </c>
      <c r="K103" s="122">
        <v>0</v>
      </c>
      <c r="L103" s="136">
        <v>0</v>
      </c>
      <c r="M103" s="40"/>
      <c r="N103" s="40"/>
      <c r="O103" s="40"/>
      <c r="P103" s="40"/>
      <c r="Q103" s="40"/>
      <c r="R103" s="40"/>
      <c r="S103" s="40"/>
      <c r="T103" s="40"/>
      <c r="U103" s="40"/>
      <c r="V103" s="40"/>
    </row>
    <row r="104" ht="15.75" customHeight="1" spans="1:22">
      <c r="A104" s="79"/>
      <c r="B104" s="95" t="s">
        <v>445</v>
      </c>
      <c r="C104" s="31"/>
      <c r="D104" s="96">
        <f t="shared" ref="D104:G104" si="63">SUM(D102:D103)</f>
        <v>68.7072895776088</v>
      </c>
      <c r="E104" s="96">
        <f t="shared" si="63"/>
        <v>76.7079242388407</v>
      </c>
      <c r="F104" s="96">
        <f t="shared" si="63"/>
        <v>53.5610416252426</v>
      </c>
      <c r="G104" s="96">
        <f t="shared" si="63"/>
        <v>58.4159948790671</v>
      </c>
      <c r="H104" s="96">
        <f t="shared" ref="H104:L104" si="64">SUM(H102:H103)</f>
        <v>43.9200871413273</v>
      </c>
      <c r="I104" s="96">
        <f t="shared" ref="I104" si="65">SUM(I102:I103)</f>
        <v>68.5995443951518</v>
      </c>
      <c r="J104" s="96">
        <f t="shared" si="64"/>
        <v>55.5109821752222</v>
      </c>
      <c r="K104" s="96">
        <f t="shared" si="64"/>
        <v>43.4817694376236</v>
      </c>
      <c r="L104" s="128">
        <f t="shared" si="64"/>
        <v>43.4328696598458</v>
      </c>
      <c r="M104" s="40"/>
      <c r="N104" s="40"/>
      <c r="O104" s="40"/>
      <c r="P104" s="40"/>
      <c r="Q104" s="40"/>
      <c r="R104" s="40"/>
      <c r="S104" s="40"/>
      <c r="T104" s="40"/>
      <c r="U104" s="40"/>
      <c r="V104" s="40"/>
    </row>
    <row r="105" ht="15.75" customHeight="1" spans="1:24">
      <c r="A105" s="8"/>
      <c r="B105" s="8"/>
      <c r="C105" s="8"/>
      <c r="D105" s="8"/>
      <c r="E105" s="8"/>
      <c r="F105" s="40"/>
      <c r="G105" s="40"/>
      <c r="H105" s="40"/>
      <c r="I105" s="40"/>
      <c r="J105" s="40"/>
      <c r="K105" s="40"/>
      <c r="L105" s="40"/>
      <c r="M105" s="40"/>
      <c r="N105" s="40"/>
      <c r="O105" s="40"/>
      <c r="P105" s="40"/>
      <c r="Q105" s="40"/>
      <c r="R105" s="40"/>
      <c r="S105" s="40"/>
      <c r="T105" s="40"/>
      <c r="U105" s="40"/>
      <c r="V105" s="40"/>
      <c r="W105" s="40"/>
      <c r="X105" s="40"/>
    </row>
    <row r="106" ht="51.75" customHeight="1" spans="1:22">
      <c r="A106" s="98" t="s">
        <v>496</v>
      </c>
      <c r="B106" s="11"/>
      <c r="C106" s="11"/>
      <c r="D106" s="84" t="s">
        <v>160</v>
      </c>
      <c r="E106" s="84" t="s">
        <v>162</v>
      </c>
      <c r="F106" s="84" t="s">
        <v>163</v>
      </c>
      <c r="G106" s="84" t="s">
        <v>165</v>
      </c>
      <c r="H106" s="84" t="s">
        <v>166</v>
      </c>
      <c r="I106" s="84" t="s">
        <v>168</v>
      </c>
      <c r="J106" s="84" t="s">
        <v>169</v>
      </c>
      <c r="K106" s="84" t="s">
        <v>171</v>
      </c>
      <c r="L106" s="123" t="s">
        <v>173</v>
      </c>
      <c r="M106" s="40"/>
      <c r="N106" s="40"/>
      <c r="O106" s="40"/>
      <c r="P106" s="40"/>
      <c r="Q106" s="40"/>
      <c r="R106" s="40"/>
      <c r="S106" s="40"/>
      <c r="T106" s="40"/>
      <c r="U106" s="40"/>
      <c r="V106" s="40"/>
    </row>
    <row r="107" ht="15.75" customHeight="1" spans="1:22">
      <c r="A107" s="150">
        <v>5</v>
      </c>
      <c r="B107" s="86" t="s">
        <v>497</v>
      </c>
      <c r="C107" s="87"/>
      <c r="D107" s="88" t="s">
        <v>427</v>
      </c>
      <c r="E107" s="88" t="s">
        <v>427</v>
      </c>
      <c r="F107" s="88" t="s">
        <v>427</v>
      </c>
      <c r="G107" s="88" t="s">
        <v>427</v>
      </c>
      <c r="H107" s="88" t="s">
        <v>427</v>
      </c>
      <c r="I107" s="88" t="s">
        <v>427</v>
      </c>
      <c r="J107" s="88" t="s">
        <v>427</v>
      </c>
      <c r="K107" s="88" t="s">
        <v>427</v>
      </c>
      <c r="L107" s="124" t="s">
        <v>427</v>
      </c>
      <c r="M107" s="40"/>
      <c r="N107" s="40"/>
      <c r="O107" s="40"/>
      <c r="P107" s="40"/>
      <c r="Q107" s="40"/>
      <c r="R107" s="40"/>
      <c r="S107" s="40"/>
      <c r="T107" s="40"/>
      <c r="U107" s="40"/>
      <c r="V107" s="40"/>
    </row>
    <row r="108" ht="15.75" customHeight="1" spans="1:22">
      <c r="A108" s="151" t="s">
        <v>428</v>
      </c>
      <c r="B108" s="90" t="s">
        <v>498</v>
      </c>
      <c r="C108" s="87"/>
      <c r="D108" s="152">
        <f>'Anexo III-B Uniformes'!E24</f>
        <v>83.9516666666667</v>
      </c>
      <c r="E108" s="152">
        <f>'Anexo III-B Uniformes'!E24</f>
        <v>83.9516666666667</v>
      </c>
      <c r="F108" s="152">
        <f>'Anexo III-B Uniformes'!E24</f>
        <v>83.9516666666667</v>
      </c>
      <c r="G108" s="152">
        <f>'Anexo III-B Uniformes'!E24</f>
        <v>83.9516666666667</v>
      </c>
      <c r="H108" s="152">
        <f>'Anexo III-B Uniformes'!E37</f>
        <v>72.7833333333333</v>
      </c>
      <c r="I108" s="152">
        <f>'Anexo III-B Uniformes'!E37</f>
        <v>72.7833333333333</v>
      </c>
      <c r="J108" s="152">
        <f>'Anexo III-B Uniformes'!E63</f>
        <v>0.746666666666667</v>
      </c>
      <c r="K108" s="152">
        <f>'Anexo III-B Uniformes'!E48</f>
        <v>22.7216666666667</v>
      </c>
      <c r="L108" s="174">
        <f>'Anexo III-B Uniformes'!E56</f>
        <v>17.1366666666667</v>
      </c>
      <c r="M108" s="40"/>
      <c r="N108" s="40"/>
      <c r="O108" s="40"/>
      <c r="P108" s="40"/>
      <c r="Q108" s="40"/>
      <c r="R108" s="40"/>
      <c r="S108" s="40"/>
      <c r="T108" s="40"/>
      <c r="U108" s="40"/>
      <c r="V108" s="40"/>
    </row>
    <row r="109" ht="26.25" customHeight="1" spans="1:22">
      <c r="A109" s="151" t="s">
        <v>430</v>
      </c>
      <c r="B109" s="93" t="s">
        <v>499</v>
      </c>
      <c r="C109" s="87"/>
      <c r="D109" s="152"/>
      <c r="E109" s="152"/>
      <c r="F109" s="152"/>
      <c r="G109" s="152"/>
      <c r="H109" s="78"/>
      <c r="I109" s="152">
        <f>'Anexo III-C Materiais'!F28</f>
        <v>1132.11</v>
      </c>
      <c r="J109" s="152"/>
      <c r="K109" s="152"/>
      <c r="L109" s="174"/>
      <c r="M109" s="40"/>
      <c r="N109" s="40"/>
      <c r="O109" s="40"/>
      <c r="P109" s="40"/>
      <c r="Q109" s="40"/>
      <c r="R109" s="40"/>
      <c r="S109" s="40"/>
      <c r="T109" s="40"/>
      <c r="U109" s="40"/>
      <c r="V109" s="40"/>
    </row>
    <row r="110" ht="15.75" customHeight="1" spans="1:22">
      <c r="A110" s="151" t="s">
        <v>432</v>
      </c>
      <c r="B110" s="90" t="s">
        <v>500</v>
      </c>
      <c r="C110" s="87"/>
      <c r="D110" s="153"/>
      <c r="E110" s="153">
        <f>'Anexo III-A Equip.'!F11</f>
        <v>179.639166666667</v>
      </c>
      <c r="F110" s="153"/>
      <c r="G110" s="153"/>
      <c r="H110" s="153"/>
      <c r="I110" s="153"/>
      <c r="J110" s="153"/>
      <c r="K110" s="153"/>
      <c r="L110" s="175"/>
      <c r="M110" s="40"/>
      <c r="N110" s="40"/>
      <c r="O110" s="40"/>
      <c r="P110" s="40"/>
      <c r="Q110" s="40"/>
      <c r="R110" s="40"/>
      <c r="S110" s="40"/>
      <c r="T110" s="40"/>
      <c r="U110" s="40"/>
      <c r="V110" s="40"/>
    </row>
    <row r="111" ht="15.75" customHeight="1" spans="1:22">
      <c r="A111" s="151" t="s">
        <v>434</v>
      </c>
      <c r="B111" s="90" t="s">
        <v>501</v>
      </c>
      <c r="C111" s="87"/>
      <c r="D111" s="154"/>
      <c r="E111" s="154"/>
      <c r="F111" s="154"/>
      <c r="G111" s="154"/>
      <c r="H111" s="154"/>
      <c r="I111" s="154"/>
      <c r="J111" s="154"/>
      <c r="K111" s="154"/>
      <c r="L111" s="176"/>
      <c r="M111" s="40"/>
      <c r="N111" s="40"/>
      <c r="O111" s="40"/>
      <c r="P111" s="40"/>
      <c r="Q111" s="40"/>
      <c r="R111" s="40"/>
      <c r="S111" s="40"/>
      <c r="T111" s="40"/>
      <c r="U111" s="40"/>
      <c r="V111" s="40"/>
    </row>
    <row r="112" ht="15.75" customHeight="1" spans="1:22">
      <c r="A112" s="155"/>
      <c r="B112" s="95" t="s">
        <v>502</v>
      </c>
      <c r="C112" s="31"/>
      <c r="D112" s="156">
        <f t="shared" ref="D112:G112" si="66">SUM(D108:D111)</f>
        <v>83.9516666666667</v>
      </c>
      <c r="E112" s="156">
        <f t="shared" si="66"/>
        <v>263.590833333333</v>
      </c>
      <c r="F112" s="156">
        <f t="shared" si="66"/>
        <v>83.9516666666667</v>
      </c>
      <c r="G112" s="156">
        <f t="shared" si="66"/>
        <v>83.9516666666667</v>
      </c>
      <c r="H112" s="156">
        <f t="shared" ref="H112:L112" si="67">SUM(H108:H111)</f>
        <v>72.7833333333333</v>
      </c>
      <c r="I112" s="156">
        <f t="shared" ref="I112" si="68">SUM(I108:I111)</f>
        <v>1204.89333333333</v>
      </c>
      <c r="J112" s="156">
        <f t="shared" si="67"/>
        <v>0.746666666666667</v>
      </c>
      <c r="K112" s="156">
        <f t="shared" si="67"/>
        <v>22.7216666666667</v>
      </c>
      <c r="L112" s="177">
        <f t="shared" si="67"/>
        <v>17.1366666666667</v>
      </c>
      <c r="M112" s="40"/>
      <c r="N112" s="40"/>
      <c r="O112" s="40"/>
      <c r="P112" s="40"/>
      <c r="Q112" s="40"/>
      <c r="R112" s="40"/>
      <c r="S112" s="40"/>
      <c r="T112" s="40"/>
      <c r="U112" s="40"/>
      <c r="V112" s="40"/>
    </row>
    <row r="113" ht="15.75" customHeight="1" spans="1:24">
      <c r="A113" s="157"/>
      <c r="B113" s="158"/>
      <c r="C113" s="159"/>
      <c r="D113" s="159"/>
      <c r="E113" s="8"/>
      <c r="F113" s="40"/>
      <c r="G113" s="40"/>
      <c r="H113" s="40"/>
      <c r="I113" s="40"/>
      <c r="J113" s="40"/>
      <c r="K113" s="40"/>
      <c r="L113" s="40"/>
      <c r="M113" s="40"/>
      <c r="N113" s="40"/>
      <c r="O113" s="40"/>
      <c r="P113" s="40"/>
      <c r="Q113" s="40"/>
      <c r="R113" s="40"/>
      <c r="S113" s="40"/>
      <c r="T113" s="40"/>
      <c r="U113" s="40"/>
      <c r="V113" s="40"/>
      <c r="W113" s="40"/>
      <c r="X113" s="40"/>
    </row>
    <row r="114" ht="49.5" customHeight="1" spans="1:22">
      <c r="A114" s="107" t="s">
        <v>503</v>
      </c>
      <c r="B114" s="160"/>
      <c r="C114" s="161"/>
      <c r="D114" s="84" t="s">
        <v>160</v>
      </c>
      <c r="E114" s="84" t="s">
        <v>162</v>
      </c>
      <c r="F114" s="84" t="s">
        <v>163</v>
      </c>
      <c r="G114" s="84" t="s">
        <v>165</v>
      </c>
      <c r="H114" s="84" t="s">
        <v>166</v>
      </c>
      <c r="I114" s="84" t="s">
        <v>168</v>
      </c>
      <c r="J114" s="84" t="s">
        <v>169</v>
      </c>
      <c r="K114" s="84" t="s">
        <v>171</v>
      </c>
      <c r="L114" s="123" t="s">
        <v>173</v>
      </c>
      <c r="M114" s="40"/>
      <c r="N114" s="40"/>
      <c r="O114" s="40"/>
      <c r="P114" s="40"/>
      <c r="Q114" s="40"/>
      <c r="R114" s="40"/>
      <c r="S114" s="40"/>
      <c r="T114" s="40"/>
      <c r="U114" s="40"/>
      <c r="V114" s="40"/>
    </row>
    <row r="115" ht="15.75" customHeight="1" spans="1:22">
      <c r="A115" s="150">
        <v>6</v>
      </c>
      <c r="B115" s="108" t="s">
        <v>504</v>
      </c>
      <c r="C115" s="109" t="s">
        <v>449</v>
      </c>
      <c r="D115" s="110" t="s">
        <v>427</v>
      </c>
      <c r="E115" s="110" t="s">
        <v>427</v>
      </c>
      <c r="F115" s="110" t="s">
        <v>427</v>
      </c>
      <c r="G115" s="110" t="s">
        <v>427</v>
      </c>
      <c r="H115" s="110" t="s">
        <v>427</v>
      </c>
      <c r="I115" s="110" t="s">
        <v>427</v>
      </c>
      <c r="J115" s="110" t="s">
        <v>427</v>
      </c>
      <c r="K115" s="110" t="s">
        <v>427</v>
      </c>
      <c r="L115" s="132" t="s">
        <v>427</v>
      </c>
      <c r="M115" s="40"/>
      <c r="N115" s="40"/>
      <c r="O115" s="40"/>
      <c r="P115" s="40"/>
      <c r="Q115" s="40"/>
      <c r="R115" s="40"/>
      <c r="S115" s="40"/>
      <c r="T115" s="40"/>
      <c r="U115" s="40"/>
      <c r="V115" s="40"/>
    </row>
    <row r="116" ht="15.75" customHeight="1" spans="1:22">
      <c r="A116" s="151" t="s">
        <v>428</v>
      </c>
      <c r="B116" s="93" t="s">
        <v>505</v>
      </c>
      <c r="C116" s="162">
        <v>4.8</v>
      </c>
      <c r="D116" s="102">
        <f t="shared" ref="D116:J116" si="69">(D133)*$C$116/100</f>
        <v>289.054154571018</v>
      </c>
      <c r="E116" s="102">
        <f t="shared" si="69"/>
        <v>318.310686595957</v>
      </c>
      <c r="F116" s="102">
        <f t="shared" si="69"/>
        <v>226.960930409928</v>
      </c>
      <c r="G116" s="102">
        <f t="shared" si="69"/>
        <v>247.443789727312</v>
      </c>
      <c r="H116" s="102">
        <f t="shared" si="69"/>
        <v>186.466429371384</v>
      </c>
      <c r="I116" s="102">
        <f t="shared" ref="I116" si="70">(I133)*$C$116/100</f>
        <v>262.242144880767</v>
      </c>
      <c r="J116" s="102">
        <f t="shared" si="69"/>
        <v>232.790051343843</v>
      </c>
      <c r="K116" s="102">
        <f>(K133)*$C$119/100</f>
        <v>139.948931238305</v>
      </c>
      <c r="L116" s="129">
        <f>(L133)*$C$119/100</f>
        <v>139.743293896416</v>
      </c>
      <c r="M116" s="40"/>
      <c r="N116" s="40"/>
      <c r="O116" s="40"/>
      <c r="P116" s="40"/>
      <c r="Q116" s="40"/>
      <c r="R116" s="40"/>
      <c r="S116" s="40"/>
      <c r="T116" s="40"/>
      <c r="U116" s="40"/>
      <c r="V116" s="40"/>
    </row>
    <row r="117" ht="15.75" customHeight="1" spans="1:22">
      <c r="A117" s="151" t="s">
        <v>430</v>
      </c>
      <c r="B117" s="93" t="s">
        <v>506</v>
      </c>
      <c r="C117" s="162">
        <v>3.92</v>
      </c>
      <c r="D117" s="102">
        <f t="shared" ref="D117:L117" si="71">(D133+D116)*$C$117/100</f>
        <v>247.391815758849</v>
      </c>
      <c r="E117" s="102">
        <f t="shared" si="71"/>
        <v>272.43150630126</v>
      </c>
      <c r="F117" s="102">
        <f t="shared" si="71"/>
        <v>194.248294973511</v>
      </c>
      <c r="G117" s="102">
        <f t="shared" si="71"/>
        <v>211.778891501282</v>
      </c>
      <c r="H117" s="102">
        <f t="shared" si="71"/>
        <v>159.590401351322</v>
      </c>
      <c r="I117" s="102">
        <f t="shared" si="71"/>
        <v>224.444310398619</v>
      </c>
      <c r="J117" s="102">
        <f t="shared" si="71"/>
        <v>199.237245276817</v>
      </c>
      <c r="K117" s="102">
        <f t="shared" si="71"/>
        <v>155.787316037186</v>
      </c>
      <c r="L117" s="129">
        <f t="shared" si="71"/>
        <v>155.558406182095</v>
      </c>
      <c r="M117" s="40"/>
      <c r="N117" s="40"/>
      <c r="O117" s="40"/>
      <c r="P117" s="40"/>
      <c r="Q117" s="40"/>
      <c r="R117" s="40"/>
      <c r="S117" s="40"/>
      <c r="T117" s="40"/>
      <c r="U117" s="40"/>
      <c r="V117" s="40"/>
    </row>
    <row r="118" ht="15.75" customHeight="1" spans="1:22">
      <c r="A118" s="151" t="s">
        <v>432</v>
      </c>
      <c r="B118" s="93" t="s">
        <v>507</v>
      </c>
      <c r="C118" s="162"/>
      <c r="D118" s="102"/>
      <c r="E118" s="102"/>
      <c r="F118" s="102"/>
      <c r="G118" s="102"/>
      <c r="H118" s="102"/>
      <c r="I118" s="102"/>
      <c r="J118" s="102"/>
      <c r="K118" s="102"/>
      <c r="L118" s="129"/>
      <c r="M118" s="40"/>
      <c r="N118" s="40"/>
      <c r="O118" s="40"/>
      <c r="P118" s="40"/>
      <c r="Q118" s="40"/>
      <c r="R118" s="40"/>
      <c r="S118" s="40"/>
      <c r="T118" s="40"/>
      <c r="U118" s="40"/>
      <c r="V118" s="40"/>
    </row>
    <row r="119" ht="15.75" customHeight="1" spans="1:22">
      <c r="A119" s="151"/>
      <c r="B119" s="93" t="s">
        <v>508</v>
      </c>
      <c r="C119" s="162">
        <f>3+0.65</f>
        <v>3.65</v>
      </c>
      <c r="D119" s="102">
        <f t="shared" ref="D119:L119" si="72">((D133+D116+D117)/(1-($C$119+$C$121)/100))*$C$119/100</f>
        <v>262.0491238337</v>
      </c>
      <c r="E119" s="102">
        <f t="shared" si="72"/>
        <v>288.572349541789</v>
      </c>
      <c r="F119" s="102">
        <f t="shared" si="72"/>
        <v>205.756990577317</v>
      </c>
      <c r="G119" s="102">
        <f t="shared" si="72"/>
        <v>224.326228392615</v>
      </c>
      <c r="H119" s="102">
        <f t="shared" si="72"/>
        <v>169.04570880044</v>
      </c>
      <c r="I119" s="102">
        <f t="shared" ref="I119" si="73">((I133+I116+I117)/(1-($C$119+$C$121)/100))*$C$119/100</f>
        <v>237.742039723533</v>
      </c>
      <c r="J119" s="102">
        <f t="shared" si="72"/>
        <v>211.041522936728</v>
      </c>
      <c r="K119" s="102">
        <f t="shared" si="72"/>
        <v>165.017300781456</v>
      </c>
      <c r="L119" s="129">
        <f t="shared" si="72"/>
        <v>164.774828625376</v>
      </c>
      <c r="M119" s="40"/>
      <c r="N119" s="40"/>
      <c r="O119" s="40"/>
      <c r="P119" s="40"/>
      <c r="Q119" s="40"/>
      <c r="R119" s="40"/>
      <c r="S119" s="40"/>
      <c r="T119" s="40"/>
      <c r="U119" s="40"/>
      <c r="V119" s="40"/>
    </row>
    <row r="120" ht="15.75" customHeight="1" spans="1:22">
      <c r="A120" s="151"/>
      <c r="B120" s="93" t="s">
        <v>509</v>
      </c>
      <c r="C120" s="162"/>
      <c r="D120" s="102"/>
      <c r="E120" s="102"/>
      <c r="F120" s="102"/>
      <c r="G120" s="102"/>
      <c r="H120" s="102"/>
      <c r="I120" s="102"/>
      <c r="J120" s="102"/>
      <c r="K120" s="102"/>
      <c r="L120" s="129"/>
      <c r="M120" s="40"/>
      <c r="N120" s="40"/>
      <c r="O120" s="40"/>
      <c r="P120" s="40"/>
      <c r="Q120" s="40"/>
      <c r="R120" s="40"/>
      <c r="S120" s="40"/>
      <c r="T120" s="40"/>
      <c r="U120" s="40"/>
      <c r="V120" s="40"/>
    </row>
    <row r="121" ht="15.75" customHeight="1" spans="1:22">
      <c r="A121" s="151"/>
      <c r="B121" s="93" t="s">
        <v>510</v>
      </c>
      <c r="C121" s="163">
        <v>5</v>
      </c>
      <c r="D121" s="102">
        <f t="shared" ref="D121:L121" si="74">((D133+D116+D117)/(1-($C$119+$C$121)/100))*$C$121/100</f>
        <v>358.971402511918</v>
      </c>
      <c r="E121" s="102">
        <f t="shared" si="74"/>
        <v>395.30458841341</v>
      </c>
      <c r="F121" s="102">
        <f t="shared" si="74"/>
        <v>281.858891201803</v>
      </c>
      <c r="G121" s="102">
        <f t="shared" si="74"/>
        <v>307.296203277555</v>
      </c>
      <c r="H121" s="102">
        <f t="shared" si="74"/>
        <v>231.569464110192</v>
      </c>
      <c r="I121" s="102">
        <f t="shared" ref="I121" si="75">((I133+I116+I117)/(1-($C$119+$C$121)/100))*$C$121/100</f>
        <v>325.674027018539</v>
      </c>
      <c r="J121" s="102">
        <f t="shared" si="74"/>
        <v>289.097976625655</v>
      </c>
      <c r="K121" s="102">
        <f t="shared" si="74"/>
        <v>226.051096960898</v>
      </c>
      <c r="L121" s="129">
        <f t="shared" si="74"/>
        <v>225.718943322433</v>
      </c>
      <c r="M121" s="40"/>
      <c r="N121" s="40"/>
      <c r="O121" s="40"/>
      <c r="P121" s="40"/>
      <c r="Q121" s="40"/>
      <c r="R121" s="40"/>
      <c r="S121" s="40"/>
      <c r="T121" s="40"/>
      <c r="U121" s="40"/>
      <c r="V121" s="40"/>
    </row>
    <row r="122" ht="15.75" customHeight="1" spans="1:22">
      <c r="A122" s="151"/>
      <c r="B122" s="93" t="s">
        <v>511</v>
      </c>
      <c r="C122" s="162"/>
      <c r="D122" s="92"/>
      <c r="E122" s="92"/>
      <c r="F122" s="92"/>
      <c r="G122" s="92"/>
      <c r="H122" s="92"/>
      <c r="I122" s="92"/>
      <c r="J122" s="92"/>
      <c r="K122" s="92"/>
      <c r="L122" s="126"/>
      <c r="M122" s="40"/>
      <c r="N122" s="40"/>
      <c r="O122" s="40"/>
      <c r="P122" s="40"/>
      <c r="Q122" s="40"/>
      <c r="R122" s="40"/>
      <c r="S122" s="40"/>
      <c r="T122" s="40"/>
      <c r="U122" s="40"/>
      <c r="V122" s="40"/>
    </row>
    <row r="123" ht="15.75" customHeight="1" spans="1:22">
      <c r="A123" s="164"/>
      <c r="B123" s="115" t="s">
        <v>192</v>
      </c>
      <c r="C123" s="165">
        <f t="shared" ref="C123:G123" si="76">SUM(C116:C122)</f>
        <v>17.37</v>
      </c>
      <c r="D123" s="117">
        <f t="shared" si="76"/>
        <v>1157.46649667548</v>
      </c>
      <c r="E123" s="117">
        <f t="shared" si="76"/>
        <v>1274.61913085242</v>
      </c>
      <c r="F123" s="117">
        <f t="shared" si="76"/>
        <v>908.825107162559</v>
      </c>
      <c r="G123" s="117">
        <f t="shared" si="76"/>
        <v>990.845112898764</v>
      </c>
      <c r="H123" s="117">
        <f t="shared" ref="H123:J123" si="77">SUM(H116:H122)</f>
        <v>746.672003633337</v>
      </c>
      <c r="I123" s="117">
        <f t="shared" ref="I123" si="78">SUM(I116:I122)</f>
        <v>1050.10252202146</v>
      </c>
      <c r="J123" s="117">
        <f t="shared" si="77"/>
        <v>932.166796183043</v>
      </c>
      <c r="K123" s="117">
        <f t="shared" ref="K123:L123" si="79">SUM(K116:K122)</f>
        <v>686.804645017845</v>
      </c>
      <c r="L123" s="134">
        <f t="shared" si="79"/>
        <v>685.795472026321</v>
      </c>
      <c r="M123" s="40"/>
      <c r="N123" s="40"/>
      <c r="O123" s="40"/>
      <c r="P123" s="40"/>
      <c r="Q123" s="40"/>
      <c r="R123" s="40"/>
      <c r="S123" s="40"/>
      <c r="T123" s="40"/>
      <c r="U123" s="40"/>
      <c r="V123" s="40"/>
    </row>
    <row r="124" ht="15.75" customHeight="1" spans="1:24">
      <c r="A124" s="157"/>
      <c r="B124" s="158"/>
      <c r="C124" s="159"/>
      <c r="D124" s="159"/>
      <c r="E124" s="8"/>
      <c r="F124" s="40"/>
      <c r="G124" s="40"/>
      <c r="H124" s="40"/>
      <c r="I124" s="40"/>
      <c r="J124" s="40"/>
      <c r="K124" s="40"/>
      <c r="L124" s="40"/>
      <c r="M124" s="40"/>
      <c r="N124" s="40"/>
      <c r="O124" s="40"/>
      <c r="P124" s="40"/>
      <c r="Q124" s="40"/>
      <c r="R124" s="40"/>
      <c r="S124" s="40"/>
      <c r="T124" s="40"/>
      <c r="U124" s="40"/>
      <c r="V124" s="40"/>
      <c r="W124" s="40"/>
      <c r="X124" s="40"/>
    </row>
    <row r="125" ht="15.75" customHeight="1" spans="1:24">
      <c r="A125" s="166" t="s">
        <v>512</v>
      </c>
      <c r="B125" s="167"/>
      <c r="C125" s="167"/>
      <c r="D125" s="167"/>
      <c r="E125" s="167"/>
      <c r="F125" s="167"/>
      <c r="G125" s="167"/>
      <c r="H125" s="167"/>
      <c r="I125" s="167"/>
      <c r="J125" s="167"/>
      <c r="K125" s="167"/>
      <c r="L125" s="178"/>
      <c r="M125" s="40"/>
      <c r="N125" s="40"/>
      <c r="O125" s="40"/>
      <c r="P125" s="40"/>
      <c r="Q125" s="40"/>
      <c r="R125" s="40"/>
      <c r="S125" s="40"/>
      <c r="T125" s="40"/>
      <c r="U125" s="40"/>
      <c r="V125" s="40"/>
      <c r="W125" s="40"/>
      <c r="X125" s="40"/>
    </row>
    <row r="126" ht="62.25" customHeight="1" spans="1:22">
      <c r="A126" s="69" t="s">
        <v>513</v>
      </c>
      <c r="B126" s="87"/>
      <c r="C126" s="87"/>
      <c r="D126" s="84" t="s">
        <v>160</v>
      </c>
      <c r="E126" s="84" t="s">
        <v>162</v>
      </c>
      <c r="F126" s="84" t="s">
        <v>163</v>
      </c>
      <c r="G126" s="84" t="s">
        <v>165</v>
      </c>
      <c r="H126" s="84" t="s">
        <v>166</v>
      </c>
      <c r="I126" s="84" t="s">
        <v>168</v>
      </c>
      <c r="J126" s="84" t="s">
        <v>169</v>
      </c>
      <c r="K126" s="84" t="s">
        <v>171</v>
      </c>
      <c r="L126" s="123" t="s">
        <v>173</v>
      </c>
      <c r="M126" s="40"/>
      <c r="N126" s="40"/>
      <c r="O126" s="40"/>
      <c r="P126" s="40"/>
      <c r="Q126" s="40"/>
      <c r="R126" s="40"/>
      <c r="S126" s="40"/>
      <c r="T126" s="40"/>
      <c r="U126" s="40"/>
      <c r="V126" s="40"/>
    </row>
    <row r="127" ht="15.75" customHeight="1" spans="1:22">
      <c r="A127" s="72"/>
      <c r="B127" s="108" t="s">
        <v>514</v>
      </c>
      <c r="C127" s="87"/>
      <c r="D127" s="110" t="s">
        <v>427</v>
      </c>
      <c r="E127" s="110" t="s">
        <v>427</v>
      </c>
      <c r="F127" s="110" t="s">
        <v>427</v>
      </c>
      <c r="G127" s="110" t="s">
        <v>427</v>
      </c>
      <c r="H127" s="110" t="s">
        <v>427</v>
      </c>
      <c r="I127" s="110" t="s">
        <v>427</v>
      </c>
      <c r="J127" s="110" t="s">
        <v>427</v>
      </c>
      <c r="K127" s="110" t="s">
        <v>427</v>
      </c>
      <c r="L127" s="132" t="s">
        <v>427</v>
      </c>
      <c r="M127" s="40"/>
      <c r="N127" s="40"/>
      <c r="O127" s="40"/>
      <c r="P127" s="40"/>
      <c r="Q127" s="40"/>
      <c r="R127" s="40"/>
      <c r="S127" s="40"/>
      <c r="T127" s="40"/>
      <c r="U127" s="40"/>
      <c r="V127" s="40"/>
    </row>
    <row r="128" ht="15.75" customHeight="1" spans="1:22">
      <c r="A128" s="72" t="s">
        <v>428</v>
      </c>
      <c r="B128" s="93" t="s">
        <v>515</v>
      </c>
      <c r="C128" s="87"/>
      <c r="D128" s="102">
        <f t="shared" ref="D128:L128" si="80">D38</f>
        <v>2958.876</v>
      </c>
      <c r="E128" s="102">
        <f t="shared" si="80"/>
        <v>3200.376</v>
      </c>
      <c r="F128" s="102">
        <f t="shared" si="80"/>
        <v>2205.456</v>
      </c>
      <c r="G128" s="102">
        <f t="shared" si="80"/>
        <v>2446.956</v>
      </c>
      <c r="H128" s="102">
        <f t="shared" si="80"/>
        <v>1730.75</v>
      </c>
      <c r="I128" s="102">
        <f t="shared" ref="I128" si="81">I38</f>
        <v>1972.25</v>
      </c>
      <c r="J128" s="102">
        <f t="shared" si="80"/>
        <v>2338.69</v>
      </c>
      <c r="K128" s="102">
        <f t="shared" si="80"/>
        <v>1730.75</v>
      </c>
      <c r="L128" s="129">
        <f t="shared" si="80"/>
        <v>1730.75</v>
      </c>
      <c r="M128" s="40"/>
      <c r="N128" s="40"/>
      <c r="O128" s="40"/>
      <c r="P128" s="40"/>
      <c r="Q128" s="40"/>
      <c r="R128" s="40"/>
      <c r="S128" s="40"/>
      <c r="T128" s="40"/>
      <c r="U128" s="40"/>
      <c r="V128" s="40"/>
    </row>
    <row r="129" ht="15.75" customHeight="1" spans="1:22">
      <c r="A129" s="72" t="s">
        <v>430</v>
      </c>
      <c r="B129" s="93" t="s">
        <v>516</v>
      </c>
      <c r="C129" s="87"/>
      <c r="D129" s="102">
        <f t="shared" ref="D129:L129" si="82">D73</f>
        <v>2714.019318</v>
      </c>
      <c r="E129" s="102">
        <f t="shared" si="82"/>
        <v>2878.360068</v>
      </c>
      <c r="F129" s="102">
        <f t="shared" si="82"/>
        <v>2238.988008</v>
      </c>
      <c r="G129" s="102">
        <f t="shared" si="82"/>
        <v>2403.328758</v>
      </c>
      <c r="H129" s="102">
        <f t="shared" si="82"/>
        <v>1922.378375</v>
      </c>
      <c r="I129" s="102">
        <f t="shared" ref="I129" si="83">I73</f>
        <v>2086.719125</v>
      </c>
      <c r="J129" s="102">
        <f t="shared" si="82"/>
        <v>2299.605145</v>
      </c>
      <c r="K129" s="102">
        <f t="shared" si="82"/>
        <v>1922.378375</v>
      </c>
      <c r="L129" s="129">
        <f t="shared" si="82"/>
        <v>1922.378375</v>
      </c>
      <c r="M129" s="40"/>
      <c r="N129" s="40"/>
      <c r="O129" s="40"/>
      <c r="P129" s="40"/>
      <c r="Q129" s="40"/>
      <c r="R129" s="40"/>
      <c r="S129" s="40"/>
      <c r="T129" s="40"/>
      <c r="U129" s="40"/>
      <c r="V129" s="40"/>
    </row>
    <row r="130" ht="15.75" customHeight="1" spans="1:22">
      <c r="A130" s="72" t="s">
        <v>432</v>
      </c>
      <c r="B130" s="93" t="s">
        <v>517</v>
      </c>
      <c r="C130" s="87"/>
      <c r="D130" s="102">
        <f t="shared" ref="D130:L130" si="84">D83</f>
        <v>196.4072793186</v>
      </c>
      <c r="E130" s="102">
        <f t="shared" si="84"/>
        <v>212.4378118436</v>
      </c>
      <c r="F130" s="102">
        <f t="shared" si="84"/>
        <v>146.3960005816</v>
      </c>
      <c r="G130" s="102">
        <f t="shared" si="84"/>
        <v>162.4265331066</v>
      </c>
      <c r="H130" s="102">
        <f t="shared" si="84"/>
        <v>114.885483095833</v>
      </c>
      <c r="I130" s="102">
        <f t="shared" ref="I130" si="85">I83</f>
        <v>130.916015620833</v>
      </c>
      <c r="J130" s="102">
        <f t="shared" si="84"/>
        <v>155.239942488167</v>
      </c>
      <c r="K130" s="102">
        <f t="shared" si="84"/>
        <v>114.885483095833</v>
      </c>
      <c r="L130" s="129">
        <f t="shared" si="84"/>
        <v>114.885483095833</v>
      </c>
      <c r="M130" s="40"/>
      <c r="N130" s="40"/>
      <c r="O130" s="40"/>
      <c r="P130" s="40"/>
      <c r="Q130" s="40"/>
      <c r="R130" s="40"/>
      <c r="S130" s="40"/>
      <c r="T130" s="40"/>
      <c r="U130" s="40"/>
      <c r="V130" s="40"/>
    </row>
    <row r="131" ht="15.75" customHeight="1" spans="1:22">
      <c r="A131" s="72" t="s">
        <v>434</v>
      </c>
      <c r="B131" s="93" t="s">
        <v>518</v>
      </c>
      <c r="C131" s="87"/>
      <c r="D131" s="102">
        <f t="shared" ref="D131:L131" si="86">D104</f>
        <v>68.7072895776088</v>
      </c>
      <c r="E131" s="102">
        <f t="shared" si="86"/>
        <v>76.7079242388407</v>
      </c>
      <c r="F131" s="102">
        <f t="shared" si="86"/>
        <v>53.5610416252426</v>
      </c>
      <c r="G131" s="102">
        <f t="shared" si="86"/>
        <v>58.4159948790671</v>
      </c>
      <c r="H131" s="102">
        <f t="shared" si="86"/>
        <v>43.9200871413273</v>
      </c>
      <c r="I131" s="102">
        <f t="shared" ref="I131" si="87">I104</f>
        <v>68.5995443951518</v>
      </c>
      <c r="J131" s="102">
        <f t="shared" si="86"/>
        <v>55.5109821752222</v>
      </c>
      <c r="K131" s="102">
        <f t="shared" si="86"/>
        <v>43.4817694376236</v>
      </c>
      <c r="L131" s="129">
        <f t="shared" si="86"/>
        <v>43.4328696598458</v>
      </c>
      <c r="M131" s="40"/>
      <c r="N131" s="40"/>
      <c r="O131" s="40"/>
      <c r="P131" s="40"/>
      <c r="Q131" s="40"/>
      <c r="R131" s="40"/>
      <c r="S131" s="40"/>
      <c r="T131" s="40"/>
      <c r="U131" s="40"/>
      <c r="V131" s="40"/>
    </row>
    <row r="132" ht="15.75" customHeight="1" spans="1:22">
      <c r="A132" s="72" t="s">
        <v>436</v>
      </c>
      <c r="B132" s="93" t="s">
        <v>519</v>
      </c>
      <c r="C132" s="87"/>
      <c r="D132" s="102">
        <f t="shared" ref="D132:L132" si="88">D112</f>
        <v>83.9516666666667</v>
      </c>
      <c r="E132" s="102">
        <f t="shared" si="88"/>
        <v>263.590833333333</v>
      </c>
      <c r="F132" s="102">
        <f t="shared" si="88"/>
        <v>83.9516666666667</v>
      </c>
      <c r="G132" s="102">
        <f t="shared" si="88"/>
        <v>83.9516666666667</v>
      </c>
      <c r="H132" s="102">
        <f t="shared" si="88"/>
        <v>72.7833333333333</v>
      </c>
      <c r="I132" s="102">
        <f t="shared" ref="I132" si="89">I112</f>
        <v>1204.89333333333</v>
      </c>
      <c r="J132" s="102">
        <f t="shared" si="88"/>
        <v>0.746666666666667</v>
      </c>
      <c r="K132" s="102">
        <f t="shared" si="88"/>
        <v>22.7216666666667</v>
      </c>
      <c r="L132" s="129">
        <f t="shared" si="88"/>
        <v>17.1366666666667</v>
      </c>
      <c r="M132" s="40"/>
      <c r="N132" s="40"/>
      <c r="O132" s="40"/>
      <c r="P132" s="40"/>
      <c r="Q132" s="40"/>
      <c r="R132" s="40"/>
      <c r="S132" s="40"/>
      <c r="T132" s="40"/>
      <c r="U132" s="40"/>
      <c r="V132" s="40"/>
    </row>
    <row r="133" ht="15.75" customHeight="1" spans="1:22">
      <c r="A133" s="72"/>
      <c r="B133" s="108" t="s">
        <v>520</v>
      </c>
      <c r="C133" s="87"/>
      <c r="D133" s="103">
        <f t="shared" ref="D133:G133" si="90">SUM(D128:D132)</f>
        <v>6021.96155356288</v>
      </c>
      <c r="E133" s="103">
        <f t="shared" si="90"/>
        <v>6631.47263741577</v>
      </c>
      <c r="F133" s="103">
        <f t="shared" si="90"/>
        <v>4728.35271687351</v>
      </c>
      <c r="G133" s="103">
        <f t="shared" si="90"/>
        <v>5155.07895265233</v>
      </c>
      <c r="H133" s="103">
        <f t="shared" ref="H133:L133" si="91">SUM(H128:H132)</f>
        <v>3884.71727857049</v>
      </c>
      <c r="I133" s="103">
        <f t="shared" ref="I133" si="92">SUM(I128:I132)</f>
        <v>5463.37801834932</v>
      </c>
      <c r="J133" s="103">
        <f t="shared" si="91"/>
        <v>4849.79273633006</v>
      </c>
      <c r="K133" s="103">
        <f t="shared" si="91"/>
        <v>3834.21729420012</v>
      </c>
      <c r="L133" s="130">
        <f t="shared" si="91"/>
        <v>3828.58339442235</v>
      </c>
      <c r="M133" s="40"/>
      <c r="N133" s="40"/>
      <c r="O133" s="40"/>
      <c r="P133" s="40"/>
      <c r="Q133" s="40"/>
      <c r="R133" s="40"/>
      <c r="S133" s="40"/>
      <c r="T133" s="40"/>
      <c r="U133" s="40"/>
      <c r="V133" s="40"/>
    </row>
    <row r="134" ht="15.75" customHeight="1" spans="1:22">
      <c r="A134" s="72" t="s">
        <v>438</v>
      </c>
      <c r="B134" s="93" t="s">
        <v>521</v>
      </c>
      <c r="C134" s="87"/>
      <c r="D134" s="102">
        <f t="shared" ref="D134:L134" si="93">D123</f>
        <v>1157.46649667548</v>
      </c>
      <c r="E134" s="102">
        <f t="shared" si="93"/>
        <v>1274.61913085242</v>
      </c>
      <c r="F134" s="102">
        <f t="shared" si="93"/>
        <v>908.825107162559</v>
      </c>
      <c r="G134" s="102">
        <f t="shared" si="93"/>
        <v>990.845112898764</v>
      </c>
      <c r="H134" s="102">
        <f t="shared" si="93"/>
        <v>746.672003633337</v>
      </c>
      <c r="I134" s="102">
        <f t="shared" ref="I134" si="94">I123</f>
        <v>1050.10252202146</v>
      </c>
      <c r="J134" s="102">
        <f t="shared" si="93"/>
        <v>932.166796183043</v>
      </c>
      <c r="K134" s="102">
        <f t="shared" si="93"/>
        <v>686.804645017845</v>
      </c>
      <c r="L134" s="129">
        <f t="shared" si="93"/>
        <v>685.795472026321</v>
      </c>
      <c r="M134" s="40"/>
      <c r="N134" s="40"/>
      <c r="O134" s="40"/>
      <c r="P134" s="40"/>
      <c r="Q134" s="40"/>
      <c r="R134" s="40"/>
      <c r="S134" s="40"/>
      <c r="T134" s="40"/>
      <c r="U134" s="40"/>
      <c r="V134" s="40"/>
    </row>
    <row r="135" ht="15.75" customHeight="1" spans="1:22">
      <c r="A135" s="72"/>
      <c r="B135" s="108" t="s">
        <v>522</v>
      </c>
      <c r="C135" s="87"/>
      <c r="D135" s="103">
        <f t="shared" ref="D135:G135" si="95">SUM(D133:D134)</f>
        <v>7179.42805023836</v>
      </c>
      <c r="E135" s="103">
        <f t="shared" si="95"/>
        <v>7906.09176826819</v>
      </c>
      <c r="F135" s="103">
        <f t="shared" si="95"/>
        <v>5637.17782403607</v>
      </c>
      <c r="G135" s="103">
        <f t="shared" si="95"/>
        <v>6145.9240655511</v>
      </c>
      <c r="H135" s="103">
        <f t="shared" ref="H135:L135" si="96">SUM(H133:H134)</f>
        <v>4631.38928220383</v>
      </c>
      <c r="I135" s="103">
        <f t="shared" ref="I135" si="97">SUM(I133:I134)</f>
        <v>6513.48054037078</v>
      </c>
      <c r="J135" s="103">
        <f t="shared" si="96"/>
        <v>5781.9595325131</v>
      </c>
      <c r="K135" s="103">
        <f t="shared" si="96"/>
        <v>4521.02193921797</v>
      </c>
      <c r="L135" s="130">
        <f t="shared" si="96"/>
        <v>4514.37886644867</v>
      </c>
      <c r="M135" s="40"/>
      <c r="N135" s="40"/>
      <c r="O135" s="40"/>
      <c r="P135" s="40"/>
      <c r="Q135" s="40"/>
      <c r="R135" s="40"/>
      <c r="S135" s="40"/>
      <c r="T135" s="40"/>
      <c r="U135" s="40"/>
      <c r="V135" s="40"/>
    </row>
    <row r="136" ht="15.75" customHeight="1" spans="1:22">
      <c r="A136" s="79"/>
      <c r="B136" s="115" t="s">
        <v>523</v>
      </c>
      <c r="C136" s="31"/>
      <c r="D136" s="116">
        <f t="shared" ref="D136:L136" si="98">D135/D38</f>
        <v>2.42640382707432</v>
      </c>
      <c r="E136" s="116">
        <f t="shared" si="98"/>
        <v>2.47036340988315</v>
      </c>
      <c r="F136" s="116">
        <f t="shared" si="98"/>
        <v>2.55601464007265</v>
      </c>
      <c r="G136" s="116">
        <f t="shared" si="98"/>
        <v>2.51166104562203</v>
      </c>
      <c r="H136" s="116">
        <f t="shared" si="98"/>
        <v>2.67594354020155</v>
      </c>
      <c r="I136" s="116">
        <f t="shared" si="98"/>
        <v>3.30256333647903</v>
      </c>
      <c r="J136" s="116">
        <f t="shared" si="98"/>
        <v>2.47230694641577</v>
      </c>
      <c r="K136" s="116">
        <f t="shared" si="98"/>
        <v>2.61217503349298</v>
      </c>
      <c r="L136" s="180">
        <f t="shared" si="98"/>
        <v>2.60833677102335</v>
      </c>
      <c r="M136" s="40"/>
      <c r="N136" s="40"/>
      <c r="O136" s="40"/>
      <c r="P136" s="40"/>
      <c r="Q136" s="40"/>
      <c r="R136" s="40"/>
      <c r="S136" s="40"/>
      <c r="T136" s="40"/>
      <c r="U136" s="40"/>
      <c r="V136" s="40"/>
    </row>
    <row r="137" ht="15.75" customHeight="1" spans="1:24">
      <c r="A137" s="8"/>
      <c r="B137" s="179"/>
      <c r="C137" s="8"/>
      <c r="D137" s="8"/>
      <c r="E137" s="8"/>
      <c r="F137" s="40"/>
      <c r="G137" s="40"/>
      <c r="H137" s="40"/>
      <c r="I137" s="40"/>
      <c r="J137" s="40"/>
      <c r="K137" s="40"/>
      <c r="L137" s="40"/>
      <c r="M137" s="40"/>
      <c r="N137" s="40"/>
      <c r="O137" s="40"/>
      <c r="P137" s="40"/>
      <c r="Q137" s="40"/>
      <c r="R137" s="40"/>
      <c r="S137" s="40"/>
      <c r="T137" s="40"/>
      <c r="U137" s="40"/>
      <c r="V137" s="40"/>
      <c r="W137" s="40"/>
      <c r="X137" s="40"/>
    </row>
    <row r="138" ht="15.75" customHeight="1" spans="1:24">
      <c r="A138" s="8"/>
      <c r="B138" s="8"/>
      <c r="C138" s="8"/>
      <c r="D138" s="8"/>
      <c r="E138" s="8"/>
      <c r="F138" s="40"/>
      <c r="G138" s="40"/>
      <c r="H138" s="40"/>
      <c r="I138" s="40"/>
      <c r="J138" s="40"/>
      <c r="K138" s="40"/>
      <c r="L138" s="40"/>
      <c r="M138" s="40"/>
      <c r="N138" s="40"/>
      <c r="O138" s="40"/>
      <c r="P138" s="40"/>
      <c r="Q138" s="40"/>
      <c r="R138" s="40"/>
      <c r="S138" s="40"/>
      <c r="T138" s="40"/>
      <c r="U138" s="40"/>
      <c r="V138" s="40"/>
      <c r="W138" s="40"/>
      <c r="X138" s="40"/>
    </row>
    <row r="139" ht="58.5" customHeight="1" spans="1:22">
      <c r="A139" s="98" t="s">
        <v>524</v>
      </c>
      <c r="B139" s="11"/>
      <c r="C139" s="161"/>
      <c r="D139" s="84" t="s">
        <v>160</v>
      </c>
      <c r="E139" s="84" t="s">
        <v>162</v>
      </c>
      <c r="F139" s="84" t="s">
        <v>163</v>
      </c>
      <c r="G139" s="84" t="s">
        <v>165</v>
      </c>
      <c r="H139" s="84" t="s">
        <v>166</v>
      </c>
      <c r="I139" s="84" t="s">
        <v>168</v>
      </c>
      <c r="J139" s="84" t="s">
        <v>169</v>
      </c>
      <c r="K139" s="84" t="s">
        <v>171</v>
      </c>
      <c r="L139" s="123" t="s">
        <v>173</v>
      </c>
      <c r="M139" s="40"/>
      <c r="N139" s="40"/>
      <c r="O139" s="40"/>
      <c r="P139" s="40"/>
      <c r="Q139" s="40"/>
      <c r="R139" s="40"/>
      <c r="S139" s="40"/>
      <c r="T139" s="40"/>
      <c r="U139" s="40"/>
      <c r="V139" s="40"/>
    </row>
    <row r="140" ht="15.75" customHeight="1" spans="1:22">
      <c r="A140" s="150">
        <v>6</v>
      </c>
      <c r="B140" s="108" t="s">
        <v>504</v>
      </c>
      <c r="C140" s="109" t="s">
        <v>449</v>
      </c>
      <c r="D140" s="110" t="s">
        <v>427</v>
      </c>
      <c r="E140" s="110" t="s">
        <v>427</v>
      </c>
      <c r="F140" s="110" t="s">
        <v>427</v>
      </c>
      <c r="G140" s="110" t="s">
        <v>427</v>
      </c>
      <c r="H140" s="110" t="s">
        <v>427</v>
      </c>
      <c r="I140" s="110" t="s">
        <v>427</v>
      </c>
      <c r="J140" s="110" t="s">
        <v>427</v>
      </c>
      <c r="K140" s="110" t="s">
        <v>427</v>
      </c>
      <c r="L140" s="132" t="s">
        <v>427</v>
      </c>
      <c r="M140" s="40"/>
      <c r="N140" s="40"/>
      <c r="O140" s="40"/>
      <c r="P140" s="40"/>
      <c r="Q140" s="40"/>
      <c r="R140" s="40"/>
      <c r="S140" s="40"/>
      <c r="T140" s="40"/>
      <c r="U140" s="40"/>
      <c r="V140" s="40"/>
    </row>
    <row r="141" ht="15.75" customHeight="1" spans="1:22">
      <c r="A141" s="151" t="s">
        <v>428</v>
      </c>
      <c r="B141" s="93" t="s">
        <v>505</v>
      </c>
      <c r="C141" s="162">
        <v>4.8</v>
      </c>
      <c r="D141" s="102">
        <f t="shared" ref="D141:L141" si="99">(D158)*$C$141/100</f>
        <v>289.054154571018</v>
      </c>
      <c r="E141" s="102">
        <f t="shared" si="99"/>
        <v>318.310686595957</v>
      </c>
      <c r="F141" s="102">
        <f t="shared" si="99"/>
        <v>226.960930409928</v>
      </c>
      <c r="G141" s="102">
        <f t="shared" si="99"/>
        <v>247.443789727312</v>
      </c>
      <c r="H141" s="102">
        <f t="shared" si="99"/>
        <v>186.466429371384</v>
      </c>
      <c r="I141" s="102">
        <f t="shared" ref="I141" si="100">(I158)*$C$141/100</f>
        <v>262.242144880767</v>
      </c>
      <c r="J141" s="102">
        <f t="shared" si="99"/>
        <v>232.790051343843</v>
      </c>
      <c r="K141" s="102">
        <f t="shared" si="99"/>
        <v>184.042430121606</v>
      </c>
      <c r="L141" s="129">
        <f t="shared" si="99"/>
        <v>183.772002932273</v>
      </c>
      <c r="M141" s="40"/>
      <c r="N141" s="40"/>
      <c r="O141" s="40"/>
      <c r="P141" s="40"/>
      <c r="Q141" s="40"/>
      <c r="R141" s="40"/>
      <c r="S141" s="40"/>
      <c r="T141" s="40"/>
      <c r="U141" s="40"/>
      <c r="V141" s="40"/>
    </row>
    <row r="142" ht="15.75" customHeight="1" spans="1:22">
      <c r="A142" s="151" t="s">
        <v>430</v>
      </c>
      <c r="B142" s="93" t="s">
        <v>506</v>
      </c>
      <c r="C142" s="162">
        <v>3.92</v>
      </c>
      <c r="D142" s="102">
        <f t="shared" ref="D142:L142" si="101">(D158+D141)*$C$142/100</f>
        <v>247.391815758849</v>
      </c>
      <c r="E142" s="102">
        <f t="shared" si="101"/>
        <v>272.43150630126</v>
      </c>
      <c r="F142" s="102">
        <f t="shared" si="101"/>
        <v>194.248294973511</v>
      </c>
      <c r="G142" s="102">
        <f t="shared" si="101"/>
        <v>211.778891501282</v>
      </c>
      <c r="H142" s="102">
        <f t="shared" si="101"/>
        <v>159.590401351322</v>
      </c>
      <c r="I142" s="102">
        <f t="shared" si="101"/>
        <v>224.444310398619</v>
      </c>
      <c r="J142" s="102">
        <f t="shared" si="101"/>
        <v>199.237245276817</v>
      </c>
      <c r="K142" s="102">
        <f t="shared" si="101"/>
        <v>157.515781193412</v>
      </c>
      <c r="L142" s="129">
        <f t="shared" si="101"/>
        <v>157.284331576301</v>
      </c>
      <c r="M142" s="40"/>
      <c r="N142" s="40"/>
      <c r="O142" s="40"/>
      <c r="P142" s="40"/>
      <c r="Q142" s="40"/>
      <c r="R142" s="40"/>
      <c r="S142" s="40"/>
      <c r="T142" s="40"/>
      <c r="U142" s="40"/>
      <c r="V142" s="40"/>
    </row>
    <row r="143" ht="15.75" customHeight="1" spans="1:22">
      <c r="A143" s="151" t="s">
        <v>432</v>
      </c>
      <c r="B143" s="93" t="s">
        <v>507</v>
      </c>
      <c r="C143" s="162"/>
      <c r="D143" s="102"/>
      <c r="E143" s="102"/>
      <c r="F143" s="102"/>
      <c r="G143" s="102"/>
      <c r="H143" s="102"/>
      <c r="I143" s="102"/>
      <c r="J143" s="102"/>
      <c r="K143" s="102"/>
      <c r="L143" s="129"/>
      <c r="M143" s="40"/>
      <c r="N143" s="40"/>
      <c r="O143" s="40"/>
      <c r="P143" s="40"/>
      <c r="Q143" s="40"/>
      <c r="R143" s="40"/>
      <c r="S143" s="40"/>
      <c r="T143" s="40"/>
      <c r="U143" s="40"/>
      <c r="V143" s="40"/>
    </row>
    <row r="144" ht="15.75" customHeight="1" spans="1:22">
      <c r="A144" s="151"/>
      <c r="B144" s="93" t="s">
        <v>525</v>
      </c>
      <c r="C144" s="111">
        <v>9.25</v>
      </c>
      <c r="D144" s="102">
        <f t="shared" ref="D144:L144" si="102">((D158+D141+D142)/(1-($C$144+$C$146)/100))*$C$144/100</f>
        <v>707.46670082808</v>
      </c>
      <c r="E144" s="102">
        <f t="shared" si="102"/>
        <v>779.072736797611</v>
      </c>
      <c r="F144" s="102">
        <f t="shared" si="102"/>
        <v>555.49210455833</v>
      </c>
      <c r="G144" s="102">
        <f t="shared" si="102"/>
        <v>605.624374500275</v>
      </c>
      <c r="H144" s="102">
        <f t="shared" si="102"/>
        <v>456.38088059431</v>
      </c>
      <c r="I144" s="102">
        <f t="shared" ref="I144" si="103">((I158+I141+I142)/(1-($C$144+$C$146)/100))*$C$144/100</f>
        <v>641.843689575108</v>
      </c>
      <c r="J144" s="102">
        <f t="shared" si="102"/>
        <v>569.759012300806</v>
      </c>
      <c r="K144" s="102">
        <f t="shared" si="102"/>
        <v>450.448086600759</v>
      </c>
      <c r="L144" s="129">
        <f t="shared" si="102"/>
        <v>449.786209826367</v>
      </c>
      <c r="M144" s="40"/>
      <c r="N144" s="40"/>
      <c r="O144" s="40"/>
      <c r="P144" s="40"/>
      <c r="Q144" s="40"/>
      <c r="R144" s="40"/>
      <c r="S144" s="40"/>
      <c r="T144" s="40"/>
      <c r="U144" s="40"/>
      <c r="V144" s="40"/>
    </row>
    <row r="145" ht="15.75" customHeight="1" spans="1:22">
      <c r="A145" s="151"/>
      <c r="B145" s="93" t="s">
        <v>509</v>
      </c>
      <c r="C145" s="162"/>
      <c r="D145" s="102"/>
      <c r="E145" s="102"/>
      <c r="F145" s="102"/>
      <c r="G145" s="102"/>
      <c r="H145" s="102"/>
      <c r="I145" s="102"/>
      <c r="J145" s="102"/>
      <c r="K145" s="102"/>
      <c r="L145" s="129"/>
      <c r="M145" s="40"/>
      <c r="N145" s="40"/>
      <c r="O145" s="40"/>
      <c r="P145" s="40"/>
      <c r="Q145" s="40"/>
      <c r="R145" s="40"/>
      <c r="S145" s="40"/>
      <c r="T145" s="40"/>
      <c r="U145" s="40"/>
      <c r="V145" s="40"/>
    </row>
    <row r="146" ht="15.75" customHeight="1" spans="1:22">
      <c r="A146" s="151"/>
      <c r="B146" s="93" t="s">
        <v>510</v>
      </c>
      <c r="C146" s="163">
        <v>5</v>
      </c>
      <c r="D146" s="102">
        <f t="shared" ref="D146:L146" si="104">((D158+D141+D142)/(1-($C$144+$C$146)/100))*$C$146/100</f>
        <v>382.414432880043</v>
      </c>
      <c r="E146" s="102">
        <f t="shared" si="104"/>
        <v>421.120398268979</v>
      </c>
      <c r="F146" s="102">
        <f t="shared" si="104"/>
        <v>300.266002463962</v>
      </c>
      <c r="G146" s="102">
        <f t="shared" si="104"/>
        <v>327.364526756905</v>
      </c>
      <c r="H146" s="102">
        <f t="shared" si="104"/>
        <v>246.692367888816</v>
      </c>
      <c r="I146" s="102">
        <f t="shared" ref="I146" si="105">((I158+I141+I142)/(1-($C$144+$C$146)/100))*$C$146/100</f>
        <v>346.942534905464</v>
      </c>
      <c r="J146" s="102">
        <f t="shared" si="104"/>
        <v>307.977844486922</v>
      </c>
      <c r="K146" s="102">
        <f t="shared" si="104"/>
        <v>243.485452216626</v>
      </c>
      <c r="L146" s="129">
        <f t="shared" si="104"/>
        <v>243.127680987226</v>
      </c>
      <c r="M146" s="40"/>
      <c r="N146" s="40"/>
      <c r="O146" s="40"/>
      <c r="P146" s="40"/>
      <c r="Q146" s="40"/>
      <c r="R146" s="40"/>
      <c r="S146" s="40"/>
      <c r="T146" s="40"/>
      <c r="U146" s="40"/>
      <c r="V146" s="40"/>
    </row>
    <row r="147" ht="15.75" customHeight="1" spans="1:22">
      <c r="A147" s="151"/>
      <c r="B147" s="93" t="s">
        <v>511</v>
      </c>
      <c r="C147" s="162"/>
      <c r="D147" s="102"/>
      <c r="E147" s="102"/>
      <c r="F147" s="102"/>
      <c r="G147" s="102"/>
      <c r="H147" s="102"/>
      <c r="I147" s="102"/>
      <c r="J147" s="102"/>
      <c r="K147" s="102"/>
      <c r="L147" s="129"/>
      <c r="M147" s="40"/>
      <c r="N147" s="40"/>
      <c r="O147" s="40"/>
      <c r="P147" s="40"/>
      <c r="Q147" s="40"/>
      <c r="R147" s="40"/>
      <c r="S147" s="40"/>
      <c r="T147" s="40"/>
      <c r="U147" s="40"/>
      <c r="V147" s="40"/>
    </row>
    <row r="148" ht="15.75" customHeight="1" spans="1:22">
      <c r="A148" s="164"/>
      <c r="B148" s="115" t="s">
        <v>192</v>
      </c>
      <c r="C148" s="165">
        <f t="shared" ref="C148:G148" si="106">SUM(C141:C147)</f>
        <v>22.97</v>
      </c>
      <c r="D148" s="117">
        <f t="shared" si="106"/>
        <v>1626.32710403799</v>
      </c>
      <c r="E148" s="117">
        <f t="shared" si="106"/>
        <v>1790.93532796381</v>
      </c>
      <c r="F148" s="117">
        <f t="shared" si="106"/>
        <v>1276.96733240573</v>
      </c>
      <c r="G148" s="117">
        <f t="shared" si="106"/>
        <v>1392.21158248577</v>
      </c>
      <c r="H148" s="117">
        <f t="shared" ref="H148:J148" si="107">SUM(H141:H147)</f>
        <v>1049.13007920583</v>
      </c>
      <c r="I148" s="117">
        <f t="shared" ref="I148" si="108">SUM(I141:I147)</f>
        <v>1475.47267975996</v>
      </c>
      <c r="J148" s="117">
        <f t="shared" si="107"/>
        <v>1309.76415340839</v>
      </c>
      <c r="K148" s="117">
        <f t="shared" ref="K148:L148" si="109">SUM(K141:K147)</f>
        <v>1035.4917501324</v>
      </c>
      <c r="L148" s="134">
        <f t="shared" si="109"/>
        <v>1033.97022532217</v>
      </c>
      <c r="M148" s="40"/>
      <c r="N148" s="40"/>
      <c r="O148" s="40"/>
      <c r="P148" s="40"/>
      <c r="Q148" s="40"/>
      <c r="R148" s="40"/>
      <c r="S148" s="40"/>
      <c r="T148" s="40"/>
      <c r="U148" s="40"/>
      <c r="V148" s="40"/>
    </row>
    <row r="149" ht="15.75" customHeight="1" spans="1:24">
      <c r="A149" s="8"/>
      <c r="B149" s="8"/>
      <c r="C149" s="8"/>
      <c r="D149" s="8"/>
      <c r="E149" s="8"/>
      <c r="F149" s="40"/>
      <c r="G149" s="40"/>
      <c r="H149" s="40"/>
      <c r="I149" s="40"/>
      <c r="J149" s="40"/>
      <c r="K149" s="40"/>
      <c r="L149" s="40"/>
      <c r="M149" s="40"/>
      <c r="N149" s="40"/>
      <c r="O149" s="40"/>
      <c r="P149" s="40"/>
      <c r="Q149" s="40"/>
      <c r="R149" s="40"/>
      <c r="S149" s="40"/>
      <c r="T149" s="40"/>
      <c r="U149" s="40"/>
      <c r="V149" s="40"/>
      <c r="W149" s="40"/>
      <c r="X149" s="40"/>
    </row>
    <row r="150" ht="15.75" customHeight="1" spans="1:24">
      <c r="A150" s="166" t="s">
        <v>526</v>
      </c>
      <c r="B150" s="167"/>
      <c r="C150" s="167"/>
      <c r="D150" s="167"/>
      <c r="E150" s="167"/>
      <c r="F150" s="167"/>
      <c r="G150" s="167"/>
      <c r="H150" s="167"/>
      <c r="I150" s="167"/>
      <c r="J150" s="167"/>
      <c r="K150" s="167"/>
      <c r="L150" s="178"/>
      <c r="M150" s="40"/>
      <c r="N150" s="40"/>
      <c r="O150" s="40"/>
      <c r="P150" s="40"/>
      <c r="Q150" s="40"/>
      <c r="R150" s="40"/>
      <c r="S150" s="40"/>
      <c r="T150" s="40"/>
      <c r="U150" s="40"/>
      <c r="V150" s="40"/>
      <c r="W150" s="40"/>
      <c r="X150" s="40"/>
    </row>
    <row r="151" ht="55.5" customHeight="1" spans="1:22">
      <c r="A151" s="69" t="s">
        <v>527</v>
      </c>
      <c r="B151" s="87"/>
      <c r="C151" s="87"/>
      <c r="D151" s="84" t="s">
        <v>160</v>
      </c>
      <c r="E151" s="84" t="s">
        <v>162</v>
      </c>
      <c r="F151" s="84" t="s">
        <v>163</v>
      </c>
      <c r="G151" s="84" t="s">
        <v>165</v>
      </c>
      <c r="H151" s="84" t="s">
        <v>166</v>
      </c>
      <c r="I151" s="84" t="s">
        <v>168</v>
      </c>
      <c r="J151" s="84" t="s">
        <v>169</v>
      </c>
      <c r="K151" s="84" t="s">
        <v>171</v>
      </c>
      <c r="L151" s="123" t="s">
        <v>173</v>
      </c>
      <c r="M151" s="40"/>
      <c r="N151" s="40"/>
      <c r="O151" s="40"/>
      <c r="P151" s="40"/>
      <c r="Q151" s="40"/>
      <c r="R151" s="40"/>
      <c r="S151" s="40"/>
      <c r="T151" s="40"/>
      <c r="U151" s="40"/>
      <c r="V151" s="40"/>
    </row>
    <row r="152" ht="15.75" customHeight="1" spans="1:22">
      <c r="A152" s="72"/>
      <c r="B152" s="108" t="s">
        <v>514</v>
      </c>
      <c r="C152" s="87"/>
      <c r="D152" s="110" t="s">
        <v>427</v>
      </c>
      <c r="E152" s="110" t="s">
        <v>427</v>
      </c>
      <c r="F152" s="110" t="s">
        <v>427</v>
      </c>
      <c r="G152" s="110" t="s">
        <v>427</v>
      </c>
      <c r="H152" s="110" t="s">
        <v>427</v>
      </c>
      <c r="I152" s="110" t="s">
        <v>427</v>
      </c>
      <c r="J152" s="110" t="s">
        <v>427</v>
      </c>
      <c r="K152" s="110" t="s">
        <v>427</v>
      </c>
      <c r="L152" s="132" t="s">
        <v>427</v>
      </c>
      <c r="M152" s="40"/>
      <c r="N152" s="40"/>
      <c r="O152" s="40"/>
      <c r="P152" s="40"/>
      <c r="Q152" s="40"/>
      <c r="R152" s="40"/>
      <c r="S152" s="40"/>
      <c r="T152" s="40"/>
      <c r="U152" s="40"/>
      <c r="V152" s="40"/>
    </row>
    <row r="153" ht="15.75" customHeight="1" spans="1:22">
      <c r="A153" s="72" t="s">
        <v>428</v>
      </c>
      <c r="B153" s="93" t="s">
        <v>515</v>
      </c>
      <c r="C153" s="87"/>
      <c r="D153" s="102">
        <f t="shared" ref="D153:G157" si="110">D128</f>
        <v>2958.876</v>
      </c>
      <c r="E153" s="102">
        <f t="shared" si="110"/>
        <v>3200.376</v>
      </c>
      <c r="F153" s="102">
        <f t="shared" si="110"/>
        <v>2205.456</v>
      </c>
      <c r="G153" s="102">
        <f t="shared" si="110"/>
        <v>2446.956</v>
      </c>
      <c r="H153" s="102">
        <f t="shared" ref="H153:L157" si="111">H128</f>
        <v>1730.75</v>
      </c>
      <c r="I153" s="102">
        <f t="shared" ref="I153" si="112">I128</f>
        <v>1972.25</v>
      </c>
      <c r="J153" s="102">
        <f t="shared" si="111"/>
        <v>2338.69</v>
      </c>
      <c r="K153" s="102">
        <f t="shared" si="111"/>
        <v>1730.75</v>
      </c>
      <c r="L153" s="129">
        <f t="shared" si="111"/>
        <v>1730.75</v>
      </c>
      <c r="M153" s="40"/>
      <c r="N153" s="40"/>
      <c r="O153" s="40"/>
      <c r="P153" s="40"/>
      <c r="Q153" s="40"/>
      <c r="R153" s="40"/>
      <c r="S153" s="40"/>
      <c r="T153" s="40"/>
      <c r="U153" s="40"/>
      <c r="V153" s="40"/>
    </row>
    <row r="154" ht="15.75" customHeight="1" spans="1:22">
      <c r="A154" s="72" t="s">
        <v>430</v>
      </c>
      <c r="B154" s="93" t="s">
        <v>516</v>
      </c>
      <c r="C154" s="87"/>
      <c r="D154" s="102">
        <f t="shared" si="110"/>
        <v>2714.019318</v>
      </c>
      <c r="E154" s="102">
        <f t="shared" si="110"/>
        <v>2878.360068</v>
      </c>
      <c r="F154" s="102">
        <f t="shared" si="110"/>
        <v>2238.988008</v>
      </c>
      <c r="G154" s="102">
        <f t="shared" si="110"/>
        <v>2403.328758</v>
      </c>
      <c r="H154" s="102">
        <f t="shared" ref="H154:J154" si="113">H129</f>
        <v>1922.378375</v>
      </c>
      <c r="I154" s="102">
        <f t="shared" ref="I154" si="114">I129</f>
        <v>2086.719125</v>
      </c>
      <c r="J154" s="102">
        <f t="shared" si="113"/>
        <v>2299.605145</v>
      </c>
      <c r="K154" s="102">
        <f t="shared" si="111"/>
        <v>1922.378375</v>
      </c>
      <c r="L154" s="129">
        <f t="shared" si="111"/>
        <v>1922.378375</v>
      </c>
      <c r="M154" s="40"/>
      <c r="N154" s="40"/>
      <c r="O154" s="40"/>
      <c r="P154" s="40"/>
      <c r="Q154" s="40"/>
      <c r="R154" s="40"/>
      <c r="S154" s="40"/>
      <c r="T154" s="40"/>
      <c r="U154" s="40"/>
      <c r="V154" s="40"/>
    </row>
    <row r="155" ht="15.75" customHeight="1" spans="1:22">
      <c r="A155" s="72" t="s">
        <v>432</v>
      </c>
      <c r="B155" s="93" t="s">
        <v>517</v>
      </c>
      <c r="C155" s="87"/>
      <c r="D155" s="102">
        <f t="shared" si="110"/>
        <v>196.4072793186</v>
      </c>
      <c r="E155" s="102">
        <f t="shared" si="110"/>
        <v>212.4378118436</v>
      </c>
      <c r="F155" s="102">
        <f t="shared" si="110"/>
        <v>146.3960005816</v>
      </c>
      <c r="G155" s="102">
        <f t="shared" si="110"/>
        <v>162.4265331066</v>
      </c>
      <c r="H155" s="102">
        <f t="shared" ref="H155:J155" si="115">H130</f>
        <v>114.885483095833</v>
      </c>
      <c r="I155" s="102">
        <f t="shared" ref="I155" si="116">I130</f>
        <v>130.916015620833</v>
      </c>
      <c r="J155" s="102">
        <f t="shared" si="115"/>
        <v>155.239942488167</v>
      </c>
      <c r="K155" s="102">
        <f t="shared" si="111"/>
        <v>114.885483095833</v>
      </c>
      <c r="L155" s="129">
        <f t="shared" si="111"/>
        <v>114.885483095833</v>
      </c>
      <c r="M155" s="40"/>
      <c r="N155" s="40"/>
      <c r="O155" s="40"/>
      <c r="P155" s="40"/>
      <c r="Q155" s="40"/>
      <c r="R155" s="40"/>
      <c r="S155" s="40"/>
      <c r="T155" s="40"/>
      <c r="U155" s="40"/>
      <c r="V155" s="40"/>
    </row>
    <row r="156" ht="15.75" customHeight="1" spans="1:22">
      <c r="A156" s="72" t="s">
        <v>434</v>
      </c>
      <c r="B156" s="93" t="s">
        <v>518</v>
      </c>
      <c r="C156" s="87"/>
      <c r="D156" s="102">
        <f t="shared" si="110"/>
        <v>68.7072895776088</v>
      </c>
      <c r="E156" s="102">
        <f t="shared" si="110"/>
        <v>76.7079242388407</v>
      </c>
      <c r="F156" s="102">
        <f t="shared" si="110"/>
        <v>53.5610416252426</v>
      </c>
      <c r="G156" s="102">
        <f t="shared" si="110"/>
        <v>58.4159948790671</v>
      </c>
      <c r="H156" s="102">
        <f t="shared" ref="H156:J156" si="117">H131</f>
        <v>43.9200871413273</v>
      </c>
      <c r="I156" s="102">
        <f t="shared" ref="I156" si="118">I131</f>
        <v>68.5995443951518</v>
      </c>
      <c r="J156" s="102">
        <f t="shared" si="117"/>
        <v>55.5109821752222</v>
      </c>
      <c r="K156" s="102">
        <f t="shared" si="111"/>
        <v>43.4817694376236</v>
      </c>
      <c r="L156" s="129">
        <f t="shared" si="111"/>
        <v>43.4328696598458</v>
      </c>
      <c r="M156" s="40"/>
      <c r="N156" s="40"/>
      <c r="O156" s="40"/>
      <c r="P156" s="40"/>
      <c r="Q156" s="40"/>
      <c r="R156" s="40"/>
      <c r="S156" s="40"/>
      <c r="T156" s="40"/>
      <c r="U156" s="40"/>
      <c r="V156" s="40"/>
    </row>
    <row r="157" ht="15.75" customHeight="1" spans="1:22">
      <c r="A157" s="72" t="s">
        <v>436</v>
      </c>
      <c r="B157" s="93" t="s">
        <v>519</v>
      </c>
      <c r="C157" s="87"/>
      <c r="D157" s="102">
        <f t="shared" si="110"/>
        <v>83.9516666666667</v>
      </c>
      <c r="E157" s="102">
        <f t="shared" si="110"/>
        <v>263.590833333333</v>
      </c>
      <c r="F157" s="102">
        <f t="shared" si="110"/>
        <v>83.9516666666667</v>
      </c>
      <c r="G157" s="102">
        <f t="shared" si="110"/>
        <v>83.9516666666667</v>
      </c>
      <c r="H157" s="102">
        <f t="shared" ref="H157:J157" si="119">H132</f>
        <v>72.7833333333333</v>
      </c>
      <c r="I157" s="102">
        <f t="shared" ref="I157" si="120">I132</f>
        <v>1204.89333333333</v>
      </c>
      <c r="J157" s="102">
        <f t="shared" si="119"/>
        <v>0.746666666666667</v>
      </c>
      <c r="K157" s="102">
        <f t="shared" si="111"/>
        <v>22.7216666666667</v>
      </c>
      <c r="L157" s="129">
        <f t="shared" si="111"/>
        <v>17.1366666666667</v>
      </c>
      <c r="M157" s="40"/>
      <c r="N157" s="40"/>
      <c r="O157" s="40"/>
      <c r="P157" s="40"/>
      <c r="Q157" s="40"/>
      <c r="R157" s="40"/>
      <c r="S157" s="40"/>
      <c r="T157" s="40"/>
      <c r="U157" s="40"/>
      <c r="V157" s="40"/>
    </row>
    <row r="158" ht="15.75" customHeight="1" spans="1:22">
      <c r="A158" s="72"/>
      <c r="B158" s="108" t="s">
        <v>520</v>
      </c>
      <c r="C158" s="87"/>
      <c r="D158" s="103">
        <f t="shared" ref="D158:G158" si="121">SUM(D153:D157)</f>
        <v>6021.96155356288</v>
      </c>
      <c r="E158" s="103">
        <f t="shared" si="121"/>
        <v>6631.47263741577</v>
      </c>
      <c r="F158" s="103">
        <f t="shared" si="121"/>
        <v>4728.35271687351</v>
      </c>
      <c r="G158" s="103">
        <f t="shared" si="121"/>
        <v>5155.07895265233</v>
      </c>
      <c r="H158" s="103">
        <f t="shared" ref="H158:L158" si="122">SUM(H153:H157)</f>
        <v>3884.71727857049</v>
      </c>
      <c r="I158" s="103">
        <f t="shared" ref="I158" si="123">SUM(I153:I157)</f>
        <v>5463.37801834932</v>
      </c>
      <c r="J158" s="103">
        <f t="shared" si="122"/>
        <v>4849.79273633006</v>
      </c>
      <c r="K158" s="103">
        <f t="shared" si="122"/>
        <v>3834.21729420012</v>
      </c>
      <c r="L158" s="130">
        <f t="shared" si="122"/>
        <v>3828.58339442235</v>
      </c>
      <c r="M158" s="40"/>
      <c r="N158" s="40"/>
      <c r="O158" s="40"/>
      <c r="P158" s="40"/>
      <c r="Q158" s="40"/>
      <c r="R158" s="40"/>
      <c r="S158" s="40"/>
      <c r="T158" s="40"/>
      <c r="U158" s="40"/>
      <c r="V158" s="40"/>
    </row>
    <row r="159" ht="15.75" customHeight="1" spans="1:22">
      <c r="A159" s="72" t="s">
        <v>438</v>
      </c>
      <c r="B159" s="93" t="s">
        <v>521</v>
      </c>
      <c r="C159" s="87"/>
      <c r="D159" s="102">
        <f t="shared" ref="D159:L159" si="124">D148</f>
        <v>1626.32710403799</v>
      </c>
      <c r="E159" s="102">
        <f t="shared" si="124"/>
        <v>1790.93532796381</v>
      </c>
      <c r="F159" s="102">
        <f t="shared" si="124"/>
        <v>1276.96733240573</v>
      </c>
      <c r="G159" s="102">
        <f t="shared" si="124"/>
        <v>1392.21158248577</v>
      </c>
      <c r="H159" s="102">
        <f t="shared" si="124"/>
        <v>1049.13007920583</v>
      </c>
      <c r="I159" s="102">
        <f t="shared" ref="I159" si="125">I148</f>
        <v>1475.47267975996</v>
      </c>
      <c r="J159" s="102">
        <f t="shared" si="124"/>
        <v>1309.76415340839</v>
      </c>
      <c r="K159" s="102">
        <f t="shared" si="124"/>
        <v>1035.4917501324</v>
      </c>
      <c r="L159" s="129">
        <f t="shared" si="124"/>
        <v>1033.97022532217</v>
      </c>
      <c r="M159" s="40"/>
      <c r="N159" s="40"/>
      <c r="O159" s="40"/>
      <c r="P159" s="40"/>
      <c r="Q159" s="40"/>
      <c r="R159" s="40"/>
      <c r="S159" s="40"/>
      <c r="T159" s="40"/>
      <c r="U159" s="40"/>
      <c r="V159" s="40"/>
    </row>
    <row r="160" ht="15.75" customHeight="1" spans="1:22">
      <c r="A160" s="72"/>
      <c r="B160" s="108" t="s">
        <v>522</v>
      </c>
      <c r="C160" s="87"/>
      <c r="D160" s="103">
        <f t="shared" ref="D160:G160" si="126">SUM(D158:D159)</f>
        <v>7648.28865760087</v>
      </c>
      <c r="E160" s="103">
        <f t="shared" si="126"/>
        <v>8422.40796537958</v>
      </c>
      <c r="F160" s="103">
        <f t="shared" si="126"/>
        <v>6005.32004927924</v>
      </c>
      <c r="G160" s="103">
        <f t="shared" si="126"/>
        <v>6547.29053513811</v>
      </c>
      <c r="H160" s="103">
        <f t="shared" ref="H160:L160" si="127">SUM(H158:H159)</f>
        <v>4933.84735777633</v>
      </c>
      <c r="I160" s="103">
        <f t="shared" ref="I160" si="128">SUM(I158:I159)</f>
        <v>6938.85069810928</v>
      </c>
      <c r="J160" s="103">
        <f t="shared" si="127"/>
        <v>6159.55688973844</v>
      </c>
      <c r="K160" s="103">
        <f t="shared" si="127"/>
        <v>4869.70904433253</v>
      </c>
      <c r="L160" s="130">
        <f t="shared" si="127"/>
        <v>4862.55361974451</v>
      </c>
      <c r="M160" s="40"/>
      <c r="N160" s="40"/>
      <c r="O160" s="40"/>
      <c r="P160" s="40"/>
      <c r="Q160" s="40"/>
      <c r="R160" s="40"/>
      <c r="S160" s="40"/>
      <c r="T160" s="40"/>
      <c r="U160" s="40"/>
      <c r="V160" s="40"/>
    </row>
    <row r="161" ht="15.75" customHeight="1" spans="1:22">
      <c r="A161" s="79"/>
      <c r="B161" s="115" t="s">
        <v>523</v>
      </c>
      <c r="C161" s="31"/>
      <c r="D161" s="116">
        <f t="shared" ref="D161:L161" si="129">D160/D38</f>
        <v>2.58486285251591</v>
      </c>
      <c r="E161" s="116">
        <f t="shared" si="129"/>
        <v>2.63169326522246</v>
      </c>
      <c r="F161" s="116">
        <f t="shared" si="129"/>
        <v>2.72293804513862</v>
      </c>
      <c r="G161" s="116">
        <f t="shared" si="129"/>
        <v>2.67568788941775</v>
      </c>
      <c r="H161" s="116">
        <f t="shared" si="129"/>
        <v>2.85069903670451</v>
      </c>
      <c r="I161" s="116">
        <f t="shared" si="129"/>
        <v>3.51824094212665</v>
      </c>
      <c r="J161" s="116">
        <f t="shared" si="129"/>
        <v>2.63376372658986</v>
      </c>
      <c r="K161" s="116">
        <f t="shared" si="129"/>
        <v>2.81364093273582</v>
      </c>
      <c r="L161" s="180">
        <f t="shared" si="129"/>
        <v>2.80950664148173</v>
      </c>
      <c r="M161" s="40"/>
      <c r="N161" s="40"/>
      <c r="O161" s="40"/>
      <c r="P161" s="40"/>
      <c r="Q161" s="40"/>
      <c r="R161" s="40"/>
      <c r="S161" s="40"/>
      <c r="T161" s="40"/>
      <c r="U161" s="40"/>
      <c r="V161" s="40"/>
    </row>
    <row r="162" ht="15.75" customHeight="1" spans="1:24">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row>
    <row r="163" ht="15.75" customHeight="1" spans="1:24">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row>
    <row r="164" ht="15.75" customHeight="1" spans="1:24">
      <c r="A164" s="40"/>
      <c r="B164" s="40"/>
      <c r="C164" s="40"/>
      <c r="D164" s="40"/>
      <c r="E164" s="40"/>
      <c r="F164" s="40"/>
      <c r="G164" s="40"/>
      <c r="H164" s="40"/>
      <c r="I164" s="40"/>
      <c r="J164" s="40"/>
      <c r="K164" s="40"/>
      <c r="L164" s="40"/>
      <c r="M164" s="40"/>
      <c r="N164" s="40"/>
      <c r="O164" s="40"/>
      <c r="P164" s="40"/>
      <c r="Q164" s="40"/>
      <c r="R164" s="40"/>
      <c r="S164" s="40"/>
      <c r="T164" s="40"/>
      <c r="U164" s="40"/>
      <c r="V164" s="40"/>
      <c r="W164" s="40"/>
      <c r="X164" s="40"/>
    </row>
    <row r="165" ht="15.75" customHeight="1" spans="1:24">
      <c r="A165" s="40"/>
      <c r="B165" s="40"/>
      <c r="C165" s="40"/>
      <c r="D165" s="40"/>
      <c r="E165" s="40"/>
      <c r="F165" s="40"/>
      <c r="G165" s="40"/>
      <c r="H165" s="40"/>
      <c r="I165" s="40"/>
      <c r="J165" s="40"/>
      <c r="K165" s="40"/>
      <c r="L165" s="40"/>
      <c r="M165" s="40"/>
      <c r="N165" s="40"/>
      <c r="O165" s="40"/>
      <c r="P165" s="40"/>
      <c r="Q165" s="40"/>
      <c r="R165" s="40"/>
      <c r="S165" s="40"/>
      <c r="T165" s="40"/>
      <c r="U165" s="40"/>
      <c r="V165" s="40"/>
      <c r="W165" s="40"/>
      <c r="X165" s="40"/>
    </row>
    <row r="166" ht="15.75" customHeight="1" spans="1:24">
      <c r="A166" s="40"/>
      <c r="B166" s="40"/>
      <c r="C166" s="40"/>
      <c r="D166" s="40"/>
      <c r="E166" s="40"/>
      <c r="F166" s="40"/>
      <c r="G166" s="40"/>
      <c r="H166" s="40"/>
      <c r="I166" s="40"/>
      <c r="J166" s="40"/>
      <c r="K166" s="40"/>
      <c r="L166" s="40"/>
      <c r="M166" s="40"/>
      <c r="N166" s="40"/>
      <c r="O166" s="40"/>
      <c r="P166" s="40"/>
      <c r="Q166" s="40"/>
      <c r="R166" s="40"/>
      <c r="S166" s="40"/>
      <c r="T166" s="40"/>
      <c r="U166" s="40"/>
      <c r="V166" s="40"/>
      <c r="W166" s="40"/>
      <c r="X166" s="40"/>
    </row>
    <row r="167" ht="15.75" customHeight="1" spans="1:24">
      <c r="A167" s="40"/>
      <c r="B167" s="40"/>
      <c r="C167" s="40"/>
      <c r="D167" s="40"/>
      <c r="E167" s="40"/>
      <c r="F167" s="40"/>
      <c r="G167" s="40"/>
      <c r="H167" s="40"/>
      <c r="I167" s="40"/>
      <c r="J167" s="40"/>
      <c r="K167" s="40"/>
      <c r="L167" s="40"/>
      <c r="M167" s="40"/>
      <c r="N167" s="40"/>
      <c r="O167" s="40"/>
      <c r="P167" s="40"/>
      <c r="Q167" s="40"/>
      <c r="R167" s="40"/>
      <c r="S167" s="40"/>
      <c r="T167" s="40"/>
      <c r="U167" s="40"/>
      <c r="V167" s="40"/>
      <c r="W167" s="40"/>
      <c r="X167" s="40"/>
    </row>
    <row r="168" ht="15.75" customHeight="1" spans="1:24">
      <c r="A168" s="40"/>
      <c r="B168" s="40"/>
      <c r="C168" s="40"/>
      <c r="D168" s="40"/>
      <c r="E168" s="40"/>
      <c r="F168" s="40"/>
      <c r="G168" s="40"/>
      <c r="H168" s="40"/>
      <c r="I168" s="40"/>
      <c r="J168" s="40"/>
      <c r="K168" s="40"/>
      <c r="L168" s="40"/>
      <c r="M168" s="40"/>
      <c r="N168" s="40"/>
      <c r="O168" s="40"/>
      <c r="P168" s="40"/>
      <c r="Q168" s="40"/>
      <c r="R168" s="40"/>
      <c r="S168" s="40"/>
      <c r="T168" s="40"/>
      <c r="U168" s="40"/>
      <c r="V168" s="40"/>
      <c r="W168" s="40"/>
      <c r="X168" s="40"/>
    </row>
    <row r="169" ht="15.75" customHeight="1" spans="1:24">
      <c r="A169" s="40"/>
      <c r="B169" s="40"/>
      <c r="C169" s="40"/>
      <c r="D169" s="40"/>
      <c r="E169" s="40"/>
      <c r="F169" s="40"/>
      <c r="G169" s="40"/>
      <c r="H169" s="40"/>
      <c r="I169" s="40"/>
      <c r="J169" s="40"/>
      <c r="K169" s="40"/>
      <c r="L169" s="40"/>
      <c r="M169" s="40"/>
      <c r="N169" s="40"/>
      <c r="O169" s="40"/>
      <c r="P169" s="40"/>
      <c r="Q169" s="40"/>
      <c r="R169" s="40"/>
      <c r="S169" s="40"/>
      <c r="T169" s="40"/>
      <c r="U169" s="40"/>
      <c r="V169" s="40"/>
      <c r="W169" s="40"/>
      <c r="X169" s="40"/>
    </row>
    <row r="170" ht="15.75" customHeight="1" spans="1:24">
      <c r="A170" s="40"/>
      <c r="B170" s="40"/>
      <c r="C170" s="40"/>
      <c r="D170" s="40"/>
      <c r="E170" s="40"/>
      <c r="F170" s="40"/>
      <c r="G170" s="40"/>
      <c r="H170" s="40"/>
      <c r="I170" s="40"/>
      <c r="J170" s="40"/>
      <c r="K170" s="40"/>
      <c r="L170" s="40"/>
      <c r="M170" s="40"/>
      <c r="N170" s="40"/>
      <c r="O170" s="40"/>
      <c r="P170" s="40"/>
      <c r="Q170" s="40"/>
      <c r="R170" s="40"/>
      <c r="S170" s="40"/>
      <c r="T170" s="40"/>
      <c r="U170" s="40"/>
      <c r="V170" s="40"/>
      <c r="W170" s="40"/>
      <c r="X170" s="40"/>
    </row>
    <row r="171" ht="15.75" customHeight="1" spans="1:24">
      <c r="A171" s="40"/>
      <c r="B171" s="40"/>
      <c r="C171" s="40"/>
      <c r="D171" s="40"/>
      <c r="E171" s="40"/>
      <c r="F171" s="40"/>
      <c r="G171" s="40"/>
      <c r="H171" s="40"/>
      <c r="I171" s="40"/>
      <c r="J171" s="40"/>
      <c r="K171" s="40"/>
      <c r="L171" s="40"/>
      <c r="M171" s="40"/>
      <c r="N171" s="40"/>
      <c r="O171" s="40"/>
      <c r="P171" s="40"/>
      <c r="Q171" s="40"/>
      <c r="R171" s="40"/>
      <c r="S171" s="40"/>
      <c r="T171" s="40"/>
      <c r="U171" s="40"/>
      <c r="V171" s="40"/>
      <c r="W171" s="40"/>
      <c r="X171" s="40"/>
    </row>
    <row r="172" ht="15.75" customHeight="1" spans="1:24">
      <c r="A172" s="40"/>
      <c r="B172" s="40"/>
      <c r="C172" s="40"/>
      <c r="D172" s="40"/>
      <c r="E172" s="40"/>
      <c r="F172" s="40"/>
      <c r="G172" s="40"/>
      <c r="H172" s="40"/>
      <c r="I172" s="40"/>
      <c r="J172" s="40"/>
      <c r="K172" s="40"/>
      <c r="L172" s="40"/>
      <c r="M172" s="40"/>
      <c r="N172" s="40"/>
      <c r="O172" s="40"/>
      <c r="P172" s="40"/>
      <c r="Q172" s="40"/>
      <c r="R172" s="40"/>
      <c r="S172" s="40"/>
      <c r="T172" s="40"/>
      <c r="U172" s="40"/>
      <c r="V172" s="40"/>
      <c r="W172" s="40"/>
      <c r="X172" s="40"/>
    </row>
    <row r="173" ht="15.75" customHeight="1" spans="1:24">
      <c r="A173" s="40"/>
      <c r="B173" s="40"/>
      <c r="C173" s="40"/>
      <c r="D173" s="40"/>
      <c r="E173" s="40"/>
      <c r="F173" s="40"/>
      <c r="G173" s="40"/>
      <c r="H173" s="40"/>
      <c r="I173" s="40"/>
      <c r="J173" s="40"/>
      <c r="K173" s="40"/>
      <c r="L173" s="40"/>
      <c r="M173" s="40"/>
      <c r="N173" s="40"/>
      <c r="O173" s="40"/>
      <c r="P173" s="40"/>
      <c r="Q173" s="40"/>
      <c r="R173" s="40"/>
      <c r="S173" s="40"/>
      <c r="T173" s="40"/>
      <c r="U173" s="40"/>
      <c r="V173" s="40"/>
      <c r="W173" s="40"/>
      <c r="X173" s="40"/>
    </row>
    <row r="174" ht="15.75" customHeight="1" spans="1:24">
      <c r="A174" s="40"/>
      <c r="B174" s="40"/>
      <c r="C174" s="40"/>
      <c r="D174" s="40"/>
      <c r="E174" s="40"/>
      <c r="F174" s="40"/>
      <c r="G174" s="40"/>
      <c r="H174" s="40"/>
      <c r="I174" s="40"/>
      <c r="J174" s="40"/>
      <c r="K174" s="40"/>
      <c r="L174" s="40"/>
      <c r="M174" s="40"/>
      <c r="N174" s="40"/>
      <c r="O174" s="40"/>
      <c r="P174" s="40"/>
      <c r="Q174" s="40"/>
      <c r="R174" s="40"/>
      <c r="S174" s="40"/>
      <c r="T174" s="40"/>
      <c r="U174" s="40"/>
      <c r="V174" s="40"/>
      <c r="W174" s="40"/>
      <c r="X174" s="40"/>
    </row>
    <row r="175" ht="15.75" customHeight="1" spans="1:24">
      <c r="A175" s="40"/>
      <c r="B175" s="40"/>
      <c r="C175" s="40"/>
      <c r="D175" s="40"/>
      <c r="E175" s="40"/>
      <c r="F175" s="40"/>
      <c r="G175" s="40"/>
      <c r="H175" s="40"/>
      <c r="I175" s="40"/>
      <c r="J175" s="40"/>
      <c r="K175" s="40"/>
      <c r="L175" s="40"/>
      <c r="M175" s="40"/>
      <c r="N175" s="40"/>
      <c r="O175" s="40"/>
      <c r="P175" s="40"/>
      <c r="Q175" s="40"/>
      <c r="R175" s="40"/>
      <c r="S175" s="40"/>
      <c r="T175" s="40"/>
      <c r="U175" s="40"/>
      <c r="V175" s="40"/>
      <c r="W175" s="40"/>
      <c r="X175" s="40"/>
    </row>
    <row r="176" ht="15.75" customHeight="1" spans="1:24">
      <c r="A176" s="40"/>
      <c r="B176" s="40"/>
      <c r="C176" s="40"/>
      <c r="D176" s="40"/>
      <c r="E176" s="40"/>
      <c r="F176" s="40"/>
      <c r="G176" s="40"/>
      <c r="H176" s="40"/>
      <c r="I176" s="40"/>
      <c r="J176" s="40"/>
      <c r="K176" s="40"/>
      <c r="L176" s="40"/>
      <c r="M176" s="40"/>
      <c r="N176" s="40"/>
      <c r="O176" s="40"/>
      <c r="P176" s="40"/>
      <c r="Q176" s="40"/>
      <c r="R176" s="40"/>
      <c r="S176" s="40"/>
      <c r="T176" s="40"/>
      <c r="U176" s="40"/>
      <c r="V176" s="40"/>
      <c r="W176" s="40"/>
      <c r="X176" s="40"/>
    </row>
    <row r="177" ht="15.75" customHeight="1" spans="1:24">
      <c r="A177" s="40"/>
      <c r="B177" s="40"/>
      <c r="C177" s="40"/>
      <c r="D177" s="40"/>
      <c r="E177" s="40"/>
      <c r="F177" s="40"/>
      <c r="G177" s="40"/>
      <c r="H177" s="40"/>
      <c r="I177" s="40"/>
      <c r="J177" s="40"/>
      <c r="K177" s="40"/>
      <c r="L177" s="40"/>
      <c r="M177" s="40"/>
      <c r="N177" s="40"/>
      <c r="O177" s="40"/>
      <c r="P177" s="40"/>
      <c r="Q177" s="40"/>
      <c r="R177" s="40"/>
      <c r="S177" s="40"/>
      <c r="T177" s="40"/>
      <c r="U177" s="40"/>
      <c r="V177" s="40"/>
      <c r="W177" s="40"/>
      <c r="X177" s="40"/>
    </row>
    <row r="178" ht="15.75" customHeight="1" spans="1:24">
      <c r="A178" s="40"/>
      <c r="B178" s="40"/>
      <c r="C178" s="40"/>
      <c r="D178" s="40"/>
      <c r="E178" s="40"/>
      <c r="F178" s="40"/>
      <c r="G178" s="40"/>
      <c r="H178" s="40"/>
      <c r="I178" s="40"/>
      <c r="J178" s="40"/>
      <c r="K178" s="40"/>
      <c r="L178" s="40"/>
      <c r="M178" s="40"/>
      <c r="N178" s="40"/>
      <c r="O178" s="40"/>
      <c r="P178" s="40"/>
      <c r="Q178" s="40"/>
      <c r="R178" s="40"/>
      <c r="S178" s="40"/>
      <c r="T178" s="40"/>
      <c r="U178" s="40"/>
      <c r="V178" s="40"/>
      <c r="W178" s="40"/>
      <c r="X178" s="40"/>
    </row>
    <row r="179" ht="15.75" customHeight="1" spans="1:24">
      <c r="A179" s="40"/>
      <c r="B179" s="40"/>
      <c r="C179" s="40"/>
      <c r="D179" s="40"/>
      <c r="E179" s="40"/>
      <c r="F179" s="40"/>
      <c r="G179" s="40"/>
      <c r="H179" s="40"/>
      <c r="I179" s="40"/>
      <c r="J179" s="40"/>
      <c r="K179" s="40"/>
      <c r="L179" s="40"/>
      <c r="M179" s="40"/>
      <c r="N179" s="40"/>
      <c r="O179" s="40"/>
      <c r="P179" s="40"/>
      <c r="Q179" s="40"/>
      <c r="R179" s="40"/>
      <c r="S179" s="40"/>
      <c r="T179" s="40"/>
      <c r="U179" s="40"/>
      <c r="V179" s="40"/>
      <c r="W179" s="40"/>
      <c r="X179" s="40"/>
    </row>
    <row r="180" ht="15.75" customHeight="1" spans="1:24">
      <c r="A180" s="40"/>
      <c r="B180" s="40"/>
      <c r="C180" s="40"/>
      <c r="D180" s="40"/>
      <c r="E180" s="40"/>
      <c r="F180" s="40"/>
      <c r="G180" s="40"/>
      <c r="H180" s="40"/>
      <c r="I180" s="40"/>
      <c r="J180" s="40"/>
      <c r="K180" s="40"/>
      <c r="L180" s="40"/>
      <c r="M180" s="40"/>
      <c r="N180" s="40"/>
      <c r="O180" s="40"/>
      <c r="P180" s="40"/>
      <c r="Q180" s="40"/>
      <c r="R180" s="40"/>
      <c r="S180" s="40"/>
      <c r="T180" s="40"/>
      <c r="U180" s="40"/>
      <c r="V180" s="40"/>
      <c r="W180" s="40"/>
      <c r="X180" s="40"/>
    </row>
    <row r="181" ht="15.75" customHeight="1" spans="1:24">
      <c r="A181" s="40"/>
      <c r="B181" s="40"/>
      <c r="C181" s="40"/>
      <c r="D181" s="40"/>
      <c r="E181" s="40"/>
      <c r="F181" s="40"/>
      <c r="G181" s="40"/>
      <c r="H181" s="40"/>
      <c r="I181" s="40"/>
      <c r="J181" s="40"/>
      <c r="K181" s="40"/>
      <c r="L181" s="40"/>
      <c r="M181" s="40"/>
      <c r="N181" s="40"/>
      <c r="O181" s="40"/>
      <c r="P181" s="40"/>
      <c r="Q181" s="40"/>
      <c r="R181" s="40"/>
      <c r="S181" s="40"/>
      <c r="T181" s="40"/>
      <c r="U181" s="40"/>
      <c r="V181" s="40"/>
      <c r="W181" s="40"/>
      <c r="X181" s="40"/>
    </row>
    <row r="182" ht="15.75" customHeight="1" spans="1:24">
      <c r="A182" s="40"/>
      <c r="B182" s="40"/>
      <c r="C182" s="40"/>
      <c r="D182" s="40"/>
      <c r="E182" s="40"/>
      <c r="F182" s="40"/>
      <c r="G182" s="40"/>
      <c r="H182" s="40"/>
      <c r="I182" s="40"/>
      <c r="J182" s="40"/>
      <c r="K182" s="40"/>
      <c r="L182" s="40"/>
      <c r="M182" s="40"/>
      <c r="N182" s="40"/>
      <c r="O182" s="40"/>
      <c r="P182" s="40"/>
      <c r="Q182" s="40"/>
      <c r="R182" s="40"/>
      <c r="S182" s="40"/>
      <c r="T182" s="40"/>
      <c r="U182" s="40"/>
      <c r="V182" s="40"/>
      <c r="W182" s="40"/>
      <c r="X182" s="40"/>
    </row>
    <row r="183" ht="15.75" customHeight="1" spans="1:24">
      <c r="A183" s="40"/>
      <c r="B183" s="40"/>
      <c r="C183" s="40"/>
      <c r="D183" s="40"/>
      <c r="E183" s="40"/>
      <c r="F183" s="40"/>
      <c r="G183" s="40"/>
      <c r="H183" s="40"/>
      <c r="I183" s="40"/>
      <c r="J183" s="40"/>
      <c r="K183" s="40"/>
      <c r="L183" s="40"/>
      <c r="M183" s="40"/>
      <c r="N183" s="40"/>
      <c r="O183" s="40"/>
      <c r="P183" s="40"/>
      <c r="Q183" s="40"/>
      <c r="R183" s="40"/>
      <c r="S183" s="40"/>
      <c r="T183" s="40"/>
      <c r="U183" s="40"/>
      <c r="V183" s="40"/>
      <c r="W183" s="40"/>
      <c r="X183" s="40"/>
    </row>
    <row r="184" ht="15.75" customHeight="1" spans="1:24">
      <c r="A184" s="40"/>
      <c r="B184" s="40"/>
      <c r="C184" s="40"/>
      <c r="D184" s="40"/>
      <c r="E184" s="40"/>
      <c r="F184" s="40"/>
      <c r="G184" s="40"/>
      <c r="H184" s="40"/>
      <c r="I184" s="40"/>
      <c r="J184" s="40"/>
      <c r="K184" s="40"/>
      <c r="L184" s="40"/>
      <c r="M184" s="40"/>
      <c r="N184" s="40"/>
      <c r="O184" s="40"/>
      <c r="P184" s="40"/>
      <c r="Q184" s="40"/>
      <c r="R184" s="40"/>
      <c r="S184" s="40"/>
      <c r="T184" s="40"/>
      <c r="U184" s="40"/>
      <c r="V184" s="40"/>
      <c r="W184" s="40"/>
      <c r="X184" s="40"/>
    </row>
    <row r="185" ht="15.75" customHeight="1" spans="1:24">
      <c r="A185" s="40"/>
      <c r="B185" s="40"/>
      <c r="C185" s="40"/>
      <c r="D185" s="40"/>
      <c r="E185" s="40"/>
      <c r="F185" s="40"/>
      <c r="G185" s="40"/>
      <c r="H185" s="40"/>
      <c r="I185" s="40"/>
      <c r="J185" s="40"/>
      <c r="K185" s="40"/>
      <c r="L185" s="40"/>
      <c r="M185" s="40"/>
      <c r="N185" s="40"/>
      <c r="O185" s="40"/>
      <c r="P185" s="40"/>
      <c r="Q185" s="40"/>
      <c r="R185" s="40"/>
      <c r="S185" s="40"/>
      <c r="T185" s="40"/>
      <c r="U185" s="40"/>
      <c r="V185" s="40"/>
      <c r="W185" s="40"/>
      <c r="X185" s="40"/>
    </row>
    <row r="186" ht="15.75" customHeight="1" spans="1:24">
      <c r="A186" s="40"/>
      <c r="B186" s="40"/>
      <c r="C186" s="40"/>
      <c r="D186" s="40"/>
      <c r="E186" s="40"/>
      <c r="F186" s="40"/>
      <c r="G186" s="40"/>
      <c r="H186" s="40"/>
      <c r="I186" s="40"/>
      <c r="J186" s="40"/>
      <c r="K186" s="40"/>
      <c r="L186" s="40"/>
      <c r="M186" s="40"/>
      <c r="N186" s="40"/>
      <c r="O186" s="40"/>
      <c r="P186" s="40"/>
      <c r="Q186" s="40"/>
      <c r="R186" s="40"/>
      <c r="S186" s="40"/>
      <c r="T186" s="40"/>
      <c r="U186" s="40"/>
      <c r="V186" s="40"/>
      <c r="W186" s="40"/>
      <c r="X186" s="40"/>
    </row>
    <row r="187" ht="15.75" customHeight="1" spans="1:24">
      <c r="A187" s="40"/>
      <c r="B187" s="40"/>
      <c r="C187" s="40"/>
      <c r="D187" s="40"/>
      <c r="E187" s="40"/>
      <c r="F187" s="40"/>
      <c r="G187" s="40"/>
      <c r="H187" s="40"/>
      <c r="I187" s="40"/>
      <c r="J187" s="40"/>
      <c r="K187" s="40"/>
      <c r="L187" s="40"/>
      <c r="M187" s="40"/>
      <c r="N187" s="40"/>
      <c r="O187" s="40"/>
      <c r="P187" s="40"/>
      <c r="Q187" s="40"/>
      <c r="R187" s="40"/>
      <c r="S187" s="40"/>
      <c r="T187" s="40"/>
      <c r="U187" s="40"/>
      <c r="V187" s="40"/>
      <c r="W187" s="40"/>
      <c r="X187" s="40"/>
    </row>
    <row r="188" ht="15.75" customHeight="1" spans="1:24">
      <c r="A188" s="40"/>
      <c r="B188" s="40"/>
      <c r="C188" s="40"/>
      <c r="D188" s="40"/>
      <c r="E188" s="40"/>
      <c r="F188" s="40"/>
      <c r="G188" s="40"/>
      <c r="H188" s="40"/>
      <c r="I188" s="40"/>
      <c r="J188" s="40"/>
      <c r="K188" s="40"/>
      <c r="L188" s="40"/>
      <c r="M188" s="40"/>
      <c r="N188" s="40"/>
      <c r="O188" s="40"/>
      <c r="P188" s="40"/>
      <c r="Q188" s="40"/>
      <c r="R188" s="40"/>
      <c r="S188" s="40"/>
      <c r="T188" s="40"/>
      <c r="U188" s="40"/>
      <c r="V188" s="40"/>
      <c r="W188" s="40"/>
      <c r="X188" s="40"/>
    </row>
    <row r="189" ht="15.75" customHeight="1" spans="1:24">
      <c r="A189" s="40"/>
      <c r="B189" s="40"/>
      <c r="C189" s="40"/>
      <c r="D189" s="40"/>
      <c r="E189" s="40"/>
      <c r="F189" s="40"/>
      <c r="G189" s="40"/>
      <c r="H189" s="40"/>
      <c r="I189" s="40"/>
      <c r="J189" s="40"/>
      <c r="K189" s="40"/>
      <c r="L189" s="40"/>
      <c r="M189" s="40"/>
      <c r="N189" s="40"/>
      <c r="O189" s="40"/>
      <c r="P189" s="40"/>
      <c r="Q189" s="40"/>
      <c r="R189" s="40"/>
      <c r="S189" s="40"/>
      <c r="T189" s="40"/>
      <c r="U189" s="40"/>
      <c r="V189" s="40"/>
      <c r="W189" s="40"/>
      <c r="X189" s="40"/>
    </row>
    <row r="190" ht="15.75" customHeight="1" spans="1:24">
      <c r="A190" s="40"/>
      <c r="B190" s="40"/>
      <c r="C190" s="40"/>
      <c r="D190" s="40"/>
      <c r="E190" s="40"/>
      <c r="F190" s="40"/>
      <c r="G190" s="40"/>
      <c r="H190" s="40"/>
      <c r="I190" s="40"/>
      <c r="J190" s="40"/>
      <c r="K190" s="40"/>
      <c r="L190" s="40"/>
      <c r="M190" s="40"/>
      <c r="N190" s="40"/>
      <c r="O190" s="40"/>
      <c r="P190" s="40"/>
      <c r="Q190" s="40"/>
      <c r="R190" s="40"/>
      <c r="S190" s="40"/>
      <c r="T190" s="40"/>
      <c r="U190" s="40"/>
      <c r="V190" s="40"/>
      <c r="W190" s="40"/>
      <c r="X190" s="40"/>
    </row>
    <row r="191" ht="15.75" customHeight="1" spans="1:24">
      <c r="A191" s="40"/>
      <c r="B191" s="40"/>
      <c r="C191" s="40"/>
      <c r="D191" s="40"/>
      <c r="E191" s="40"/>
      <c r="F191" s="40"/>
      <c r="G191" s="40"/>
      <c r="H191" s="40"/>
      <c r="I191" s="40"/>
      <c r="J191" s="40"/>
      <c r="K191" s="40"/>
      <c r="L191" s="40"/>
      <c r="M191" s="40"/>
      <c r="N191" s="40"/>
      <c r="O191" s="40"/>
      <c r="P191" s="40"/>
      <c r="Q191" s="40"/>
      <c r="R191" s="40"/>
      <c r="S191" s="40"/>
      <c r="T191" s="40"/>
      <c r="U191" s="40"/>
      <c r="V191" s="40"/>
      <c r="W191" s="40"/>
      <c r="X191" s="40"/>
    </row>
    <row r="192" ht="15.75" customHeight="1" spans="1:24">
      <c r="A192" s="40"/>
      <c r="B192" s="40"/>
      <c r="C192" s="40"/>
      <c r="D192" s="40"/>
      <c r="E192" s="40"/>
      <c r="F192" s="40"/>
      <c r="G192" s="40"/>
      <c r="H192" s="40"/>
      <c r="I192" s="40"/>
      <c r="J192" s="40"/>
      <c r="K192" s="40"/>
      <c r="L192" s="40"/>
      <c r="M192" s="40"/>
      <c r="N192" s="40"/>
      <c r="O192" s="40"/>
      <c r="P192" s="40"/>
      <c r="Q192" s="40"/>
      <c r="R192" s="40"/>
      <c r="S192" s="40"/>
      <c r="T192" s="40"/>
      <c r="U192" s="40"/>
      <c r="V192" s="40"/>
      <c r="W192" s="40"/>
      <c r="X192" s="40"/>
    </row>
    <row r="193" ht="15.75" customHeight="1" spans="1:24">
      <c r="A193" s="40"/>
      <c r="B193" s="40"/>
      <c r="C193" s="40"/>
      <c r="D193" s="40"/>
      <c r="E193" s="40"/>
      <c r="F193" s="40"/>
      <c r="G193" s="40"/>
      <c r="H193" s="40"/>
      <c r="I193" s="40"/>
      <c r="J193" s="40"/>
      <c r="K193" s="40"/>
      <c r="L193" s="40"/>
      <c r="M193" s="40"/>
      <c r="N193" s="40"/>
      <c r="O193" s="40"/>
      <c r="P193" s="40"/>
      <c r="Q193" s="40"/>
      <c r="R193" s="40"/>
      <c r="S193" s="40"/>
      <c r="T193" s="40"/>
      <c r="U193" s="40"/>
      <c r="V193" s="40"/>
      <c r="W193" s="40"/>
      <c r="X193" s="40"/>
    </row>
    <row r="194" ht="15.75" customHeight="1" spans="1:24">
      <c r="A194" s="40"/>
      <c r="B194" s="40"/>
      <c r="C194" s="40"/>
      <c r="D194" s="40"/>
      <c r="E194" s="40"/>
      <c r="F194" s="40"/>
      <c r="G194" s="40"/>
      <c r="H194" s="40"/>
      <c r="I194" s="40"/>
      <c r="J194" s="40"/>
      <c r="K194" s="40"/>
      <c r="L194" s="40"/>
      <c r="M194" s="40"/>
      <c r="N194" s="40"/>
      <c r="O194" s="40"/>
      <c r="P194" s="40"/>
      <c r="Q194" s="40"/>
      <c r="R194" s="40"/>
      <c r="S194" s="40"/>
      <c r="T194" s="40"/>
      <c r="U194" s="40"/>
      <c r="V194" s="40"/>
      <c r="W194" s="40"/>
      <c r="X194" s="40"/>
    </row>
    <row r="195" ht="15.75" customHeight="1" spans="1:24">
      <c r="A195" s="40"/>
      <c r="B195" s="40"/>
      <c r="C195" s="40"/>
      <c r="D195" s="40"/>
      <c r="E195" s="40"/>
      <c r="F195" s="40"/>
      <c r="G195" s="40"/>
      <c r="H195" s="40"/>
      <c r="I195" s="40"/>
      <c r="J195" s="40"/>
      <c r="K195" s="40"/>
      <c r="L195" s="40"/>
      <c r="M195" s="40"/>
      <c r="N195" s="40"/>
      <c r="O195" s="40"/>
      <c r="P195" s="40"/>
      <c r="Q195" s="40"/>
      <c r="R195" s="40"/>
      <c r="S195" s="40"/>
      <c r="T195" s="40"/>
      <c r="U195" s="40"/>
      <c r="V195" s="40"/>
      <c r="W195" s="40"/>
      <c r="X195" s="40"/>
    </row>
    <row r="196" ht="15.75" customHeight="1" spans="1:24">
      <c r="A196" s="40"/>
      <c r="B196" s="40"/>
      <c r="C196" s="40"/>
      <c r="D196" s="40"/>
      <c r="E196" s="40"/>
      <c r="F196" s="40"/>
      <c r="G196" s="40"/>
      <c r="H196" s="40"/>
      <c r="I196" s="40"/>
      <c r="J196" s="40"/>
      <c r="K196" s="40"/>
      <c r="L196" s="40"/>
      <c r="M196" s="40"/>
      <c r="N196" s="40"/>
      <c r="O196" s="40"/>
      <c r="P196" s="40"/>
      <c r="Q196" s="40"/>
      <c r="R196" s="40"/>
      <c r="S196" s="40"/>
      <c r="T196" s="40"/>
      <c r="U196" s="40"/>
      <c r="V196" s="40"/>
      <c r="W196" s="40"/>
      <c r="X196" s="40"/>
    </row>
    <row r="197" ht="15.75" customHeight="1" spans="1:24">
      <c r="A197" s="40"/>
      <c r="B197" s="40"/>
      <c r="C197" s="40"/>
      <c r="D197" s="40"/>
      <c r="E197" s="40"/>
      <c r="F197" s="40"/>
      <c r="G197" s="40"/>
      <c r="H197" s="40"/>
      <c r="I197" s="40"/>
      <c r="J197" s="40"/>
      <c r="K197" s="40"/>
      <c r="L197" s="40"/>
      <c r="M197" s="40"/>
      <c r="N197" s="40"/>
      <c r="O197" s="40"/>
      <c r="P197" s="40"/>
      <c r="Q197" s="40"/>
      <c r="R197" s="40"/>
      <c r="S197" s="40"/>
      <c r="T197" s="40"/>
      <c r="U197" s="40"/>
      <c r="V197" s="40"/>
      <c r="W197" s="40"/>
      <c r="X197" s="40"/>
    </row>
    <row r="198" ht="15.75" customHeight="1" spans="1:24">
      <c r="A198" s="40"/>
      <c r="B198" s="40"/>
      <c r="C198" s="40"/>
      <c r="D198" s="40"/>
      <c r="E198" s="40"/>
      <c r="F198" s="40"/>
      <c r="G198" s="40"/>
      <c r="H198" s="40"/>
      <c r="I198" s="40"/>
      <c r="J198" s="40"/>
      <c r="K198" s="40"/>
      <c r="L198" s="40"/>
      <c r="M198" s="40"/>
      <c r="N198" s="40"/>
      <c r="O198" s="40"/>
      <c r="P198" s="40"/>
      <c r="Q198" s="40"/>
      <c r="R198" s="40"/>
      <c r="S198" s="40"/>
      <c r="T198" s="40"/>
      <c r="U198" s="40"/>
      <c r="V198" s="40"/>
      <c r="W198" s="40"/>
      <c r="X198" s="40"/>
    </row>
    <row r="199" ht="15.75" customHeight="1" spans="1:24">
      <c r="A199" s="40"/>
      <c r="B199" s="40"/>
      <c r="C199" s="40"/>
      <c r="D199" s="40"/>
      <c r="E199" s="40"/>
      <c r="F199" s="40"/>
      <c r="G199" s="40"/>
      <c r="H199" s="40"/>
      <c r="I199" s="40"/>
      <c r="J199" s="40"/>
      <c r="K199" s="40"/>
      <c r="L199" s="40"/>
      <c r="M199" s="40"/>
      <c r="N199" s="40"/>
      <c r="O199" s="40"/>
      <c r="P199" s="40"/>
      <c r="Q199" s="40"/>
      <c r="R199" s="40"/>
      <c r="S199" s="40"/>
      <c r="T199" s="40"/>
      <c r="U199" s="40"/>
      <c r="V199" s="40"/>
      <c r="W199" s="40"/>
      <c r="X199" s="40"/>
    </row>
    <row r="200" ht="15.75" customHeight="1" spans="1:24">
      <c r="A200" s="40"/>
      <c r="B200" s="40"/>
      <c r="C200" s="40"/>
      <c r="D200" s="40"/>
      <c r="E200" s="40"/>
      <c r="F200" s="40"/>
      <c r="G200" s="40"/>
      <c r="H200" s="40"/>
      <c r="I200" s="40"/>
      <c r="J200" s="40"/>
      <c r="K200" s="40"/>
      <c r="L200" s="40"/>
      <c r="M200" s="40"/>
      <c r="N200" s="40"/>
      <c r="O200" s="40"/>
      <c r="P200" s="40"/>
      <c r="Q200" s="40"/>
      <c r="R200" s="40"/>
      <c r="S200" s="40"/>
      <c r="T200" s="40"/>
      <c r="U200" s="40"/>
      <c r="V200" s="40"/>
      <c r="W200" s="40"/>
      <c r="X200" s="40"/>
    </row>
    <row r="201" ht="15.75" customHeight="1" spans="1:24">
      <c r="A201" s="40"/>
      <c r="B201" s="40"/>
      <c r="C201" s="40"/>
      <c r="D201" s="40"/>
      <c r="E201" s="40"/>
      <c r="F201" s="40"/>
      <c r="G201" s="40"/>
      <c r="H201" s="40"/>
      <c r="I201" s="40"/>
      <c r="J201" s="40"/>
      <c r="K201" s="40"/>
      <c r="L201" s="40"/>
      <c r="M201" s="40"/>
      <c r="N201" s="40"/>
      <c r="O201" s="40"/>
      <c r="P201" s="40"/>
      <c r="Q201" s="40"/>
      <c r="R201" s="40"/>
      <c r="S201" s="40"/>
      <c r="T201" s="40"/>
      <c r="U201" s="40"/>
      <c r="V201" s="40"/>
      <c r="W201" s="40"/>
      <c r="X201" s="40"/>
    </row>
    <row r="202" ht="15.75" customHeight="1" spans="1:24">
      <c r="A202" s="40"/>
      <c r="B202" s="40"/>
      <c r="C202" s="40"/>
      <c r="D202" s="40"/>
      <c r="E202" s="40"/>
      <c r="F202" s="40"/>
      <c r="G202" s="40"/>
      <c r="H202" s="40"/>
      <c r="I202" s="40"/>
      <c r="J202" s="40"/>
      <c r="K202" s="40"/>
      <c r="L202" s="40"/>
      <c r="M202" s="40"/>
      <c r="N202" s="40"/>
      <c r="O202" s="40"/>
      <c r="P202" s="40"/>
      <c r="Q202" s="40"/>
      <c r="R202" s="40"/>
      <c r="S202" s="40"/>
      <c r="T202" s="40"/>
      <c r="U202" s="40"/>
      <c r="V202" s="40"/>
      <c r="W202" s="40"/>
      <c r="X202" s="40"/>
    </row>
    <row r="203" ht="15.75" customHeight="1" spans="1:24">
      <c r="A203" s="40"/>
      <c r="B203" s="40"/>
      <c r="C203" s="40"/>
      <c r="D203" s="40"/>
      <c r="E203" s="40"/>
      <c r="F203" s="40"/>
      <c r="G203" s="40"/>
      <c r="H203" s="40"/>
      <c r="I203" s="40"/>
      <c r="J203" s="40"/>
      <c r="K203" s="40"/>
      <c r="L203" s="40"/>
      <c r="M203" s="40"/>
      <c r="N203" s="40"/>
      <c r="O203" s="40"/>
      <c r="P203" s="40"/>
      <c r="Q203" s="40"/>
      <c r="R203" s="40"/>
      <c r="S203" s="40"/>
      <c r="T203" s="40"/>
      <c r="U203" s="40"/>
      <c r="V203" s="40"/>
      <c r="W203" s="40"/>
      <c r="X203" s="40"/>
    </row>
    <row r="204" ht="15.75" customHeight="1" spans="1:24">
      <c r="A204" s="40"/>
      <c r="B204" s="40"/>
      <c r="C204" s="40"/>
      <c r="D204" s="40"/>
      <c r="E204" s="40"/>
      <c r="F204" s="40"/>
      <c r="G204" s="40"/>
      <c r="H204" s="40"/>
      <c r="I204" s="40"/>
      <c r="J204" s="40"/>
      <c r="K204" s="40"/>
      <c r="L204" s="40"/>
      <c r="M204" s="40"/>
      <c r="N204" s="40"/>
      <c r="O204" s="40"/>
      <c r="P204" s="40"/>
      <c r="Q204" s="40"/>
      <c r="R204" s="40"/>
      <c r="S204" s="40"/>
      <c r="T204" s="40"/>
      <c r="U204" s="40"/>
      <c r="V204" s="40"/>
      <c r="W204" s="40"/>
      <c r="X204" s="40"/>
    </row>
    <row r="205" ht="15.75" customHeight="1" spans="1:24">
      <c r="A205" s="40"/>
      <c r="B205" s="40"/>
      <c r="C205" s="40"/>
      <c r="D205" s="40"/>
      <c r="E205" s="40"/>
      <c r="F205" s="40"/>
      <c r="G205" s="40"/>
      <c r="H205" s="40"/>
      <c r="I205" s="40"/>
      <c r="J205" s="40"/>
      <c r="K205" s="40"/>
      <c r="L205" s="40"/>
      <c r="M205" s="40"/>
      <c r="N205" s="40"/>
      <c r="O205" s="40"/>
      <c r="P205" s="40"/>
      <c r="Q205" s="40"/>
      <c r="R205" s="40"/>
      <c r="S205" s="40"/>
      <c r="T205" s="40"/>
      <c r="U205" s="40"/>
      <c r="V205" s="40"/>
      <c r="W205" s="40"/>
      <c r="X205" s="40"/>
    </row>
    <row r="206" ht="15.75" customHeight="1" spans="1:24">
      <c r="A206" s="40"/>
      <c r="B206" s="40"/>
      <c r="C206" s="40"/>
      <c r="D206" s="40"/>
      <c r="E206" s="40"/>
      <c r="F206" s="40"/>
      <c r="G206" s="40"/>
      <c r="H206" s="40"/>
      <c r="I206" s="40"/>
      <c r="J206" s="40"/>
      <c r="K206" s="40"/>
      <c r="L206" s="40"/>
      <c r="M206" s="40"/>
      <c r="N206" s="40"/>
      <c r="O206" s="40"/>
      <c r="P206" s="40"/>
      <c r="Q206" s="40"/>
      <c r="R206" s="40"/>
      <c r="S206" s="40"/>
      <c r="T206" s="40"/>
      <c r="U206" s="40"/>
      <c r="V206" s="40"/>
      <c r="W206" s="40"/>
      <c r="X206" s="40"/>
    </row>
    <row r="207" ht="15.75" customHeight="1" spans="1:24">
      <c r="A207" s="40"/>
      <c r="B207" s="40"/>
      <c r="C207" s="40"/>
      <c r="D207" s="40"/>
      <c r="E207" s="40"/>
      <c r="F207" s="40"/>
      <c r="G207" s="40"/>
      <c r="H207" s="40"/>
      <c r="I207" s="40"/>
      <c r="J207" s="40"/>
      <c r="K207" s="40"/>
      <c r="L207" s="40"/>
      <c r="M207" s="40"/>
      <c r="N207" s="40"/>
      <c r="O207" s="40"/>
      <c r="P207" s="40"/>
      <c r="Q207" s="40"/>
      <c r="R207" s="40"/>
      <c r="S207" s="40"/>
      <c r="T207" s="40"/>
      <c r="U207" s="40"/>
      <c r="V207" s="40"/>
      <c r="W207" s="40"/>
      <c r="X207" s="40"/>
    </row>
    <row r="208" ht="15.75" customHeight="1" spans="1:24">
      <c r="A208" s="40"/>
      <c r="B208" s="40"/>
      <c r="C208" s="40"/>
      <c r="D208" s="40"/>
      <c r="E208" s="40"/>
      <c r="F208" s="40"/>
      <c r="G208" s="40"/>
      <c r="H208" s="40"/>
      <c r="I208" s="40"/>
      <c r="J208" s="40"/>
      <c r="K208" s="40"/>
      <c r="L208" s="40"/>
      <c r="M208" s="40"/>
      <c r="N208" s="40"/>
      <c r="O208" s="40"/>
      <c r="P208" s="40"/>
      <c r="Q208" s="40"/>
      <c r="R208" s="40"/>
      <c r="S208" s="40"/>
      <c r="T208" s="40"/>
      <c r="U208" s="40"/>
      <c r="V208" s="40"/>
      <c r="W208" s="40"/>
      <c r="X208" s="40"/>
    </row>
    <row r="209" ht="15.75" customHeight="1" spans="1:24">
      <c r="A209" s="40"/>
      <c r="B209" s="40"/>
      <c r="C209" s="40"/>
      <c r="D209" s="40"/>
      <c r="E209" s="40"/>
      <c r="F209" s="40"/>
      <c r="G209" s="40"/>
      <c r="H209" s="40"/>
      <c r="I209" s="40"/>
      <c r="J209" s="40"/>
      <c r="K209" s="40"/>
      <c r="L209" s="40"/>
      <c r="M209" s="40"/>
      <c r="N209" s="40"/>
      <c r="O209" s="40"/>
      <c r="P209" s="40"/>
      <c r="Q209" s="40"/>
      <c r="R209" s="40"/>
      <c r="S209" s="40"/>
      <c r="T209" s="40"/>
      <c r="U209" s="40"/>
      <c r="V209" s="40"/>
      <c r="W209" s="40"/>
      <c r="X209" s="40"/>
    </row>
    <row r="210" ht="15.75" customHeight="1" spans="1:24">
      <c r="A210" s="40"/>
      <c r="B210" s="40"/>
      <c r="C210" s="40"/>
      <c r="D210" s="40"/>
      <c r="E210" s="40"/>
      <c r="F210" s="40"/>
      <c r="G210" s="40"/>
      <c r="H210" s="40"/>
      <c r="I210" s="40"/>
      <c r="J210" s="40"/>
      <c r="K210" s="40"/>
      <c r="L210" s="40"/>
      <c r="M210" s="40"/>
      <c r="N210" s="40"/>
      <c r="O210" s="40"/>
      <c r="P210" s="40"/>
      <c r="Q210" s="40"/>
      <c r="R210" s="40"/>
      <c r="S210" s="40"/>
      <c r="T210" s="40"/>
      <c r="U210" s="40"/>
      <c r="V210" s="40"/>
      <c r="W210" s="40"/>
      <c r="X210" s="40"/>
    </row>
    <row r="211" ht="15.75" customHeight="1" spans="1:24">
      <c r="A211" s="40"/>
      <c r="B211" s="40"/>
      <c r="C211" s="40"/>
      <c r="D211" s="40"/>
      <c r="E211" s="40"/>
      <c r="F211" s="40"/>
      <c r="G211" s="40"/>
      <c r="H211" s="40"/>
      <c r="I211" s="40"/>
      <c r="J211" s="40"/>
      <c r="K211" s="40"/>
      <c r="L211" s="40"/>
      <c r="M211" s="40"/>
      <c r="N211" s="40"/>
      <c r="O211" s="40"/>
      <c r="P211" s="40"/>
      <c r="Q211" s="40"/>
      <c r="R211" s="40"/>
      <c r="S211" s="40"/>
      <c r="T211" s="40"/>
      <c r="U211" s="40"/>
      <c r="V211" s="40"/>
      <c r="W211" s="40"/>
      <c r="X211" s="40"/>
    </row>
    <row r="212" ht="15.75" customHeight="1" spans="1:24">
      <c r="A212" s="40"/>
      <c r="B212" s="40"/>
      <c r="C212" s="40"/>
      <c r="D212" s="40"/>
      <c r="E212" s="40"/>
      <c r="F212" s="40"/>
      <c r="G212" s="40"/>
      <c r="H212" s="40"/>
      <c r="I212" s="40"/>
      <c r="J212" s="40"/>
      <c r="K212" s="40"/>
      <c r="L212" s="40"/>
      <c r="M212" s="40"/>
      <c r="N212" s="40"/>
      <c r="O212" s="40"/>
      <c r="P212" s="40"/>
      <c r="Q212" s="40"/>
      <c r="R212" s="40"/>
      <c r="S212" s="40"/>
      <c r="T212" s="40"/>
      <c r="U212" s="40"/>
      <c r="V212" s="40"/>
      <c r="W212" s="40"/>
      <c r="X212" s="40"/>
    </row>
    <row r="213" ht="15.75" customHeight="1" spans="1:24">
      <c r="A213" s="40"/>
      <c r="B213" s="40"/>
      <c r="C213" s="40"/>
      <c r="D213" s="40"/>
      <c r="E213" s="40"/>
      <c r="F213" s="40"/>
      <c r="G213" s="40"/>
      <c r="H213" s="40"/>
      <c r="I213" s="40"/>
      <c r="J213" s="40"/>
      <c r="K213" s="40"/>
      <c r="L213" s="40"/>
      <c r="M213" s="40"/>
      <c r="N213" s="40"/>
      <c r="O213" s="40"/>
      <c r="P213" s="40"/>
      <c r="Q213" s="40"/>
      <c r="R213" s="40"/>
      <c r="S213" s="40"/>
      <c r="T213" s="40"/>
      <c r="U213" s="40"/>
      <c r="V213" s="40"/>
      <c r="W213" s="40"/>
      <c r="X213" s="40"/>
    </row>
    <row r="214" ht="15.75" customHeight="1" spans="1:24">
      <c r="A214" s="40"/>
      <c r="B214" s="40"/>
      <c r="C214" s="40"/>
      <c r="D214" s="40"/>
      <c r="E214" s="40"/>
      <c r="F214" s="40"/>
      <c r="G214" s="40"/>
      <c r="H214" s="40"/>
      <c r="I214" s="40"/>
      <c r="J214" s="40"/>
      <c r="K214" s="40"/>
      <c r="L214" s="40"/>
      <c r="M214" s="40"/>
      <c r="N214" s="40"/>
      <c r="O214" s="40"/>
      <c r="P214" s="40"/>
      <c r="Q214" s="40"/>
      <c r="R214" s="40"/>
      <c r="S214" s="40"/>
      <c r="T214" s="40"/>
      <c r="U214" s="40"/>
      <c r="V214" s="40"/>
      <c r="W214" s="40"/>
      <c r="X214" s="40"/>
    </row>
    <row r="215" ht="15.75" customHeight="1" spans="1:24">
      <c r="A215" s="40"/>
      <c r="B215" s="40"/>
      <c r="C215" s="40"/>
      <c r="D215" s="40"/>
      <c r="E215" s="40"/>
      <c r="F215" s="40"/>
      <c r="G215" s="40"/>
      <c r="H215" s="40"/>
      <c r="I215" s="40"/>
      <c r="J215" s="40"/>
      <c r="K215" s="40"/>
      <c r="L215" s="40"/>
      <c r="M215" s="40"/>
      <c r="N215" s="40"/>
      <c r="O215" s="40"/>
      <c r="P215" s="40"/>
      <c r="Q215" s="40"/>
      <c r="R215" s="40"/>
      <c r="S215" s="40"/>
      <c r="T215" s="40"/>
      <c r="U215" s="40"/>
      <c r="V215" s="40"/>
      <c r="W215" s="40"/>
      <c r="X215" s="40"/>
    </row>
    <row r="216" ht="15.75" customHeight="1" spans="1:24">
      <c r="A216" s="40"/>
      <c r="B216" s="40"/>
      <c r="C216" s="40"/>
      <c r="D216" s="40"/>
      <c r="E216" s="40"/>
      <c r="F216" s="40"/>
      <c r="G216" s="40"/>
      <c r="H216" s="40"/>
      <c r="I216" s="40"/>
      <c r="J216" s="40"/>
      <c r="K216" s="40"/>
      <c r="L216" s="40"/>
      <c r="M216" s="40"/>
      <c r="N216" s="40"/>
      <c r="O216" s="40"/>
      <c r="P216" s="40"/>
      <c r="Q216" s="40"/>
      <c r="R216" s="40"/>
      <c r="S216" s="40"/>
      <c r="T216" s="40"/>
      <c r="U216" s="40"/>
      <c r="V216" s="40"/>
      <c r="W216" s="40"/>
      <c r="X216" s="40"/>
    </row>
    <row r="217" ht="15.75" customHeight="1" spans="1:24">
      <c r="A217" s="40"/>
      <c r="B217" s="40"/>
      <c r="C217" s="40"/>
      <c r="D217" s="40"/>
      <c r="E217" s="40"/>
      <c r="F217" s="40"/>
      <c r="G217" s="40"/>
      <c r="H217" s="40"/>
      <c r="I217" s="40"/>
      <c r="J217" s="40"/>
      <c r="K217" s="40"/>
      <c r="L217" s="40"/>
      <c r="M217" s="40"/>
      <c r="N217" s="40"/>
      <c r="O217" s="40"/>
      <c r="P217" s="40"/>
      <c r="Q217" s="40"/>
      <c r="R217" s="40"/>
      <c r="S217" s="40"/>
      <c r="T217" s="40"/>
      <c r="U217" s="40"/>
      <c r="V217" s="40"/>
      <c r="W217" s="40"/>
      <c r="X217" s="40"/>
    </row>
    <row r="218" ht="15.75" customHeight="1" spans="1:24">
      <c r="A218" s="40"/>
      <c r="B218" s="40"/>
      <c r="C218" s="40"/>
      <c r="D218" s="40"/>
      <c r="E218" s="40"/>
      <c r="F218" s="40"/>
      <c r="G218" s="40"/>
      <c r="H218" s="40"/>
      <c r="I218" s="40"/>
      <c r="J218" s="40"/>
      <c r="K218" s="40"/>
      <c r="L218" s="40"/>
      <c r="M218" s="40"/>
      <c r="N218" s="40"/>
      <c r="O218" s="40"/>
      <c r="P218" s="40"/>
      <c r="Q218" s="40"/>
      <c r="R218" s="40"/>
      <c r="S218" s="40"/>
      <c r="T218" s="40"/>
      <c r="U218" s="40"/>
      <c r="V218" s="40"/>
      <c r="W218" s="40"/>
      <c r="X218" s="40"/>
    </row>
    <row r="219" ht="15.75" customHeight="1" spans="1:24">
      <c r="A219" s="40"/>
      <c r="B219" s="40"/>
      <c r="C219" s="40"/>
      <c r="D219" s="40"/>
      <c r="E219" s="40"/>
      <c r="F219" s="40"/>
      <c r="G219" s="40"/>
      <c r="H219" s="40"/>
      <c r="I219" s="40"/>
      <c r="J219" s="40"/>
      <c r="K219" s="40"/>
      <c r="L219" s="40"/>
      <c r="M219" s="40"/>
      <c r="N219" s="40"/>
      <c r="O219" s="40"/>
      <c r="P219" s="40"/>
      <c r="Q219" s="40"/>
      <c r="R219" s="40"/>
      <c r="S219" s="40"/>
      <c r="T219" s="40"/>
      <c r="U219" s="40"/>
      <c r="V219" s="40"/>
      <c r="W219" s="40"/>
      <c r="X219" s="40"/>
    </row>
    <row r="220" ht="15.75" customHeight="1" spans="1:24">
      <c r="A220" s="40"/>
      <c r="B220" s="40"/>
      <c r="C220" s="40"/>
      <c r="D220" s="40"/>
      <c r="E220" s="40"/>
      <c r="F220" s="40"/>
      <c r="G220" s="40"/>
      <c r="H220" s="40"/>
      <c r="I220" s="40"/>
      <c r="J220" s="40"/>
      <c r="K220" s="40"/>
      <c r="L220" s="40"/>
      <c r="M220" s="40"/>
      <c r="N220" s="40"/>
      <c r="O220" s="40"/>
      <c r="P220" s="40"/>
      <c r="Q220" s="40"/>
      <c r="R220" s="40"/>
      <c r="S220" s="40"/>
      <c r="T220" s="40"/>
      <c r="U220" s="40"/>
      <c r="V220" s="40"/>
      <c r="W220" s="40"/>
      <c r="X220" s="40"/>
    </row>
    <row r="221" ht="15.75" customHeight="1" spans="1:24">
      <c r="A221" s="40"/>
      <c r="B221" s="40"/>
      <c r="C221" s="40"/>
      <c r="D221" s="40"/>
      <c r="E221" s="40"/>
      <c r="F221" s="40"/>
      <c r="G221" s="40"/>
      <c r="H221" s="40"/>
      <c r="I221" s="40"/>
      <c r="J221" s="40"/>
      <c r="K221" s="40"/>
      <c r="L221" s="40"/>
      <c r="M221" s="40"/>
      <c r="N221" s="40"/>
      <c r="O221" s="40"/>
      <c r="P221" s="40"/>
      <c r="Q221" s="40"/>
      <c r="R221" s="40"/>
      <c r="S221" s="40"/>
      <c r="T221" s="40"/>
      <c r="U221" s="40"/>
      <c r="V221" s="40"/>
      <c r="W221" s="40"/>
      <c r="X221" s="40"/>
    </row>
    <row r="222" ht="15.75" customHeight="1" spans="1:24">
      <c r="A222" s="40"/>
      <c r="B222" s="40"/>
      <c r="C222" s="40"/>
      <c r="D222" s="40"/>
      <c r="E222" s="40"/>
      <c r="F222" s="40"/>
      <c r="G222" s="40"/>
      <c r="H222" s="40"/>
      <c r="I222" s="40"/>
      <c r="J222" s="40"/>
      <c r="K222" s="40"/>
      <c r="L222" s="40"/>
      <c r="M222" s="40"/>
      <c r="N222" s="40"/>
      <c r="O222" s="40"/>
      <c r="P222" s="40"/>
      <c r="Q222" s="40"/>
      <c r="R222" s="40"/>
      <c r="S222" s="40"/>
      <c r="T222" s="40"/>
      <c r="U222" s="40"/>
      <c r="V222" s="40"/>
      <c r="W222" s="40"/>
      <c r="X222" s="40"/>
    </row>
    <row r="223" ht="15.75" customHeight="1" spans="1:24">
      <c r="A223" s="40"/>
      <c r="B223" s="40"/>
      <c r="C223" s="40"/>
      <c r="D223" s="40"/>
      <c r="E223" s="40"/>
      <c r="F223" s="40"/>
      <c r="G223" s="40"/>
      <c r="H223" s="40"/>
      <c r="I223" s="40"/>
      <c r="J223" s="40"/>
      <c r="K223" s="40"/>
      <c r="L223" s="40"/>
      <c r="M223" s="40"/>
      <c r="N223" s="40"/>
      <c r="O223" s="40"/>
      <c r="P223" s="40"/>
      <c r="Q223" s="40"/>
      <c r="R223" s="40"/>
      <c r="S223" s="40"/>
      <c r="T223" s="40"/>
      <c r="U223" s="40"/>
      <c r="V223" s="40"/>
      <c r="W223" s="40"/>
      <c r="X223" s="40"/>
    </row>
    <row r="224" ht="15.75" customHeight="1" spans="1:24">
      <c r="A224" s="40"/>
      <c r="B224" s="40"/>
      <c r="C224" s="40"/>
      <c r="D224" s="40"/>
      <c r="E224" s="40"/>
      <c r="F224" s="40"/>
      <c r="G224" s="40"/>
      <c r="H224" s="40"/>
      <c r="I224" s="40"/>
      <c r="J224" s="40"/>
      <c r="K224" s="40"/>
      <c r="L224" s="40"/>
      <c r="M224" s="40"/>
      <c r="N224" s="40"/>
      <c r="O224" s="40"/>
      <c r="P224" s="40"/>
      <c r="Q224" s="40"/>
      <c r="R224" s="40"/>
      <c r="S224" s="40"/>
      <c r="T224" s="40"/>
      <c r="U224" s="40"/>
      <c r="V224" s="40"/>
      <c r="W224" s="40"/>
      <c r="X224" s="40"/>
    </row>
    <row r="225" ht="15.75" customHeight="1" spans="1:24">
      <c r="A225" s="40"/>
      <c r="B225" s="40"/>
      <c r="C225" s="40"/>
      <c r="D225" s="40"/>
      <c r="E225" s="40"/>
      <c r="F225" s="40"/>
      <c r="G225" s="40"/>
      <c r="H225" s="40"/>
      <c r="I225" s="40"/>
      <c r="J225" s="40"/>
      <c r="K225" s="40"/>
      <c r="L225" s="40"/>
      <c r="M225" s="40"/>
      <c r="N225" s="40"/>
      <c r="O225" s="40"/>
      <c r="P225" s="40"/>
      <c r="Q225" s="40"/>
      <c r="R225" s="40"/>
      <c r="S225" s="40"/>
      <c r="T225" s="40"/>
      <c r="U225" s="40"/>
      <c r="V225" s="40"/>
      <c r="W225" s="40"/>
      <c r="X225" s="40"/>
    </row>
    <row r="226" ht="15.75" customHeight="1" spans="1:24">
      <c r="A226" s="40"/>
      <c r="B226" s="40"/>
      <c r="C226" s="40"/>
      <c r="D226" s="40"/>
      <c r="E226" s="40"/>
      <c r="F226" s="40"/>
      <c r="G226" s="40"/>
      <c r="H226" s="40"/>
      <c r="I226" s="40"/>
      <c r="J226" s="40"/>
      <c r="K226" s="40"/>
      <c r="L226" s="40"/>
      <c r="M226" s="40"/>
      <c r="N226" s="40"/>
      <c r="O226" s="40"/>
      <c r="P226" s="40"/>
      <c r="Q226" s="40"/>
      <c r="R226" s="40"/>
      <c r="S226" s="40"/>
      <c r="T226" s="40"/>
      <c r="U226" s="40"/>
      <c r="V226" s="40"/>
      <c r="W226" s="40"/>
      <c r="X226" s="40"/>
    </row>
    <row r="227" ht="15.75" customHeight="1" spans="1:24">
      <c r="A227" s="40"/>
      <c r="B227" s="40"/>
      <c r="C227" s="40"/>
      <c r="D227" s="40"/>
      <c r="E227" s="40"/>
      <c r="F227" s="40"/>
      <c r="G227" s="40"/>
      <c r="H227" s="40"/>
      <c r="I227" s="40"/>
      <c r="J227" s="40"/>
      <c r="K227" s="40"/>
      <c r="L227" s="40"/>
      <c r="M227" s="40"/>
      <c r="N227" s="40"/>
      <c r="O227" s="40"/>
      <c r="P227" s="40"/>
      <c r="Q227" s="40"/>
      <c r="R227" s="40"/>
      <c r="S227" s="40"/>
      <c r="T227" s="40"/>
      <c r="U227" s="40"/>
      <c r="V227" s="40"/>
      <c r="W227" s="40"/>
      <c r="X227" s="40"/>
    </row>
    <row r="228" ht="15.75" customHeight="1" spans="1:24">
      <c r="A228" s="40"/>
      <c r="B228" s="40"/>
      <c r="C228" s="40"/>
      <c r="D228" s="40"/>
      <c r="E228" s="40"/>
      <c r="F228" s="40"/>
      <c r="G228" s="40"/>
      <c r="H228" s="40"/>
      <c r="I228" s="40"/>
      <c r="J228" s="40"/>
      <c r="K228" s="40"/>
      <c r="L228" s="40"/>
      <c r="M228" s="40"/>
      <c r="N228" s="40"/>
      <c r="O228" s="40"/>
      <c r="P228" s="40"/>
      <c r="Q228" s="40"/>
      <c r="R228" s="40"/>
      <c r="S228" s="40"/>
      <c r="T228" s="40"/>
      <c r="U228" s="40"/>
      <c r="V228" s="40"/>
      <c r="W228" s="40"/>
      <c r="X228" s="40"/>
    </row>
    <row r="229" ht="15.75" customHeight="1" spans="1:24">
      <c r="A229" s="40"/>
      <c r="B229" s="40"/>
      <c r="C229" s="40"/>
      <c r="D229" s="40"/>
      <c r="E229" s="40"/>
      <c r="F229" s="40"/>
      <c r="G229" s="40"/>
      <c r="H229" s="40"/>
      <c r="I229" s="40"/>
      <c r="J229" s="40"/>
      <c r="K229" s="40"/>
      <c r="L229" s="40"/>
      <c r="M229" s="40"/>
      <c r="N229" s="40"/>
      <c r="O229" s="40"/>
      <c r="P229" s="40"/>
      <c r="Q229" s="40"/>
      <c r="R229" s="40"/>
      <c r="S229" s="40"/>
      <c r="T229" s="40"/>
      <c r="U229" s="40"/>
      <c r="V229" s="40"/>
      <c r="W229" s="40"/>
      <c r="X229" s="40"/>
    </row>
    <row r="230" ht="15.75" customHeight="1" spans="1:24">
      <c r="A230" s="40"/>
      <c r="B230" s="40"/>
      <c r="C230" s="40"/>
      <c r="D230" s="40"/>
      <c r="E230" s="40"/>
      <c r="F230" s="40"/>
      <c r="G230" s="40"/>
      <c r="H230" s="40"/>
      <c r="I230" s="40"/>
      <c r="J230" s="40"/>
      <c r="K230" s="40"/>
      <c r="L230" s="40"/>
      <c r="M230" s="40"/>
      <c r="N230" s="40"/>
      <c r="O230" s="40"/>
      <c r="P230" s="40"/>
      <c r="Q230" s="40"/>
      <c r="R230" s="40"/>
      <c r="S230" s="40"/>
      <c r="T230" s="40"/>
      <c r="U230" s="40"/>
      <c r="V230" s="40"/>
      <c r="W230" s="40"/>
      <c r="X230" s="40"/>
    </row>
    <row r="231" ht="15.75" customHeight="1" spans="1:24">
      <c r="A231" s="40"/>
      <c r="B231" s="40"/>
      <c r="C231" s="40"/>
      <c r="D231" s="40"/>
      <c r="E231" s="40"/>
      <c r="F231" s="40"/>
      <c r="G231" s="40"/>
      <c r="H231" s="40"/>
      <c r="I231" s="40"/>
      <c r="J231" s="40"/>
      <c r="K231" s="40"/>
      <c r="L231" s="40"/>
      <c r="M231" s="40"/>
      <c r="N231" s="40"/>
      <c r="O231" s="40"/>
      <c r="P231" s="40"/>
      <c r="Q231" s="40"/>
      <c r="R231" s="40"/>
      <c r="S231" s="40"/>
      <c r="T231" s="40"/>
      <c r="U231" s="40"/>
      <c r="V231" s="40"/>
      <c r="W231" s="40"/>
      <c r="X231" s="40"/>
    </row>
    <row r="232" ht="15.75" customHeight="1" spans="1:24">
      <c r="A232" s="40"/>
      <c r="B232" s="40"/>
      <c r="C232" s="40"/>
      <c r="D232" s="40"/>
      <c r="E232" s="40"/>
      <c r="F232" s="40"/>
      <c r="G232" s="40"/>
      <c r="H232" s="40"/>
      <c r="I232" s="40"/>
      <c r="J232" s="40"/>
      <c r="K232" s="40"/>
      <c r="L232" s="40"/>
      <c r="M232" s="40"/>
      <c r="N232" s="40"/>
      <c r="O232" s="40"/>
      <c r="P232" s="40"/>
      <c r="Q232" s="40"/>
      <c r="R232" s="40"/>
      <c r="S232" s="40"/>
      <c r="T232" s="40"/>
      <c r="U232" s="40"/>
      <c r="V232" s="40"/>
      <c r="W232" s="40"/>
      <c r="X232" s="40"/>
    </row>
    <row r="233" ht="15.75" customHeight="1" spans="1:24">
      <c r="A233" s="40"/>
      <c r="B233" s="40"/>
      <c r="C233" s="40"/>
      <c r="D233" s="40"/>
      <c r="E233" s="40"/>
      <c r="F233" s="40"/>
      <c r="G233" s="40"/>
      <c r="H233" s="40"/>
      <c r="I233" s="40"/>
      <c r="J233" s="40"/>
      <c r="K233" s="40"/>
      <c r="L233" s="40"/>
      <c r="M233" s="40"/>
      <c r="N233" s="40"/>
      <c r="O233" s="40"/>
      <c r="P233" s="40"/>
      <c r="Q233" s="40"/>
      <c r="R233" s="40"/>
      <c r="S233" s="40"/>
      <c r="T233" s="40"/>
      <c r="U233" s="40"/>
      <c r="V233" s="40"/>
      <c r="W233" s="40"/>
      <c r="X233" s="40"/>
    </row>
    <row r="234" ht="15.75" customHeight="1" spans="1:24">
      <c r="A234" s="40"/>
      <c r="B234" s="40"/>
      <c r="C234" s="40"/>
      <c r="D234" s="40"/>
      <c r="E234" s="40"/>
      <c r="F234" s="40"/>
      <c r="G234" s="40"/>
      <c r="H234" s="40"/>
      <c r="I234" s="40"/>
      <c r="J234" s="40"/>
      <c r="K234" s="40"/>
      <c r="L234" s="40"/>
      <c r="M234" s="40"/>
      <c r="N234" s="40"/>
      <c r="O234" s="40"/>
      <c r="P234" s="40"/>
      <c r="Q234" s="40"/>
      <c r="R234" s="40"/>
      <c r="S234" s="40"/>
      <c r="T234" s="40"/>
      <c r="U234" s="40"/>
      <c r="V234" s="40"/>
      <c r="W234" s="40"/>
      <c r="X234" s="40"/>
    </row>
    <row r="235" ht="15.75" customHeight="1" spans="1:24">
      <c r="A235" s="40"/>
      <c r="B235" s="40"/>
      <c r="C235" s="40"/>
      <c r="D235" s="40"/>
      <c r="E235" s="40"/>
      <c r="F235" s="40"/>
      <c r="G235" s="40"/>
      <c r="H235" s="40"/>
      <c r="I235" s="40"/>
      <c r="J235" s="40"/>
      <c r="K235" s="40"/>
      <c r="L235" s="40"/>
      <c r="M235" s="40"/>
      <c r="N235" s="40"/>
      <c r="O235" s="40"/>
      <c r="P235" s="40"/>
      <c r="Q235" s="40"/>
      <c r="R235" s="40"/>
      <c r="S235" s="40"/>
      <c r="T235" s="40"/>
      <c r="U235" s="40"/>
      <c r="V235" s="40"/>
      <c r="W235" s="40"/>
      <c r="X235" s="40"/>
    </row>
    <row r="236" ht="15.75" customHeight="1" spans="1:24">
      <c r="A236" s="40"/>
      <c r="B236" s="40"/>
      <c r="C236" s="40"/>
      <c r="D236" s="40"/>
      <c r="E236" s="40"/>
      <c r="F236" s="40"/>
      <c r="G236" s="40"/>
      <c r="H236" s="40"/>
      <c r="I236" s="40"/>
      <c r="J236" s="40"/>
      <c r="K236" s="40"/>
      <c r="L236" s="40"/>
      <c r="M236" s="40"/>
      <c r="N236" s="40"/>
      <c r="O236" s="40"/>
      <c r="P236" s="40"/>
      <c r="Q236" s="40"/>
      <c r="R236" s="40"/>
      <c r="S236" s="40"/>
      <c r="T236" s="40"/>
      <c r="U236" s="40"/>
      <c r="V236" s="40"/>
      <c r="W236" s="40"/>
      <c r="X236" s="40"/>
    </row>
    <row r="237" ht="15.75" customHeight="1" spans="1:24">
      <c r="A237" s="40"/>
      <c r="B237" s="40"/>
      <c r="C237" s="40"/>
      <c r="D237" s="40"/>
      <c r="E237" s="40"/>
      <c r="F237" s="40"/>
      <c r="G237" s="40"/>
      <c r="H237" s="40"/>
      <c r="I237" s="40"/>
      <c r="J237" s="40"/>
      <c r="K237" s="40"/>
      <c r="L237" s="40"/>
      <c r="M237" s="40"/>
      <c r="N237" s="40"/>
      <c r="O237" s="40"/>
      <c r="P237" s="40"/>
      <c r="Q237" s="40"/>
      <c r="R237" s="40"/>
      <c r="S237" s="40"/>
      <c r="T237" s="40"/>
      <c r="U237" s="40"/>
      <c r="V237" s="40"/>
      <c r="W237" s="40"/>
      <c r="X237" s="40"/>
    </row>
    <row r="238" ht="15.75" customHeight="1" spans="1:24">
      <c r="A238" s="40"/>
      <c r="B238" s="40"/>
      <c r="C238" s="40"/>
      <c r="D238" s="40"/>
      <c r="E238" s="40"/>
      <c r="F238" s="40"/>
      <c r="G238" s="40"/>
      <c r="H238" s="40"/>
      <c r="I238" s="40"/>
      <c r="J238" s="40"/>
      <c r="K238" s="40"/>
      <c r="L238" s="40"/>
      <c r="M238" s="40"/>
      <c r="N238" s="40"/>
      <c r="O238" s="40"/>
      <c r="P238" s="40"/>
      <c r="Q238" s="40"/>
      <c r="R238" s="40"/>
      <c r="S238" s="40"/>
      <c r="T238" s="40"/>
      <c r="U238" s="40"/>
      <c r="V238" s="40"/>
      <c r="W238" s="40"/>
      <c r="X238" s="40"/>
    </row>
    <row r="239" ht="15.75" customHeight="1" spans="1:24">
      <c r="A239" s="40"/>
      <c r="B239" s="40"/>
      <c r="C239" s="40"/>
      <c r="D239" s="40"/>
      <c r="E239" s="40"/>
      <c r="F239" s="40"/>
      <c r="G239" s="40"/>
      <c r="H239" s="40"/>
      <c r="I239" s="40"/>
      <c r="J239" s="40"/>
      <c r="K239" s="40"/>
      <c r="L239" s="40"/>
      <c r="M239" s="40"/>
      <c r="N239" s="40"/>
      <c r="O239" s="40"/>
      <c r="P239" s="40"/>
      <c r="Q239" s="40"/>
      <c r="R239" s="40"/>
      <c r="S239" s="40"/>
      <c r="T239" s="40"/>
      <c r="U239" s="40"/>
      <c r="V239" s="40"/>
      <c r="W239" s="40"/>
      <c r="X239" s="40"/>
    </row>
    <row r="240" ht="15.75" customHeight="1" spans="1:24">
      <c r="A240" s="40"/>
      <c r="B240" s="40"/>
      <c r="C240" s="40"/>
      <c r="D240" s="40"/>
      <c r="E240" s="40"/>
      <c r="F240" s="40"/>
      <c r="G240" s="40"/>
      <c r="H240" s="40"/>
      <c r="I240" s="40"/>
      <c r="J240" s="40"/>
      <c r="K240" s="40"/>
      <c r="L240" s="40"/>
      <c r="M240" s="40"/>
      <c r="N240" s="40"/>
      <c r="O240" s="40"/>
      <c r="P240" s="40"/>
      <c r="Q240" s="40"/>
      <c r="R240" s="40"/>
      <c r="S240" s="40"/>
      <c r="T240" s="40"/>
      <c r="U240" s="40"/>
      <c r="V240" s="40"/>
      <c r="W240" s="40"/>
      <c r="X240" s="40"/>
    </row>
    <row r="241" ht="15.75" customHeight="1" spans="1:24">
      <c r="A241" s="40"/>
      <c r="B241" s="40"/>
      <c r="C241" s="40"/>
      <c r="D241" s="40"/>
      <c r="E241" s="40"/>
      <c r="F241" s="40"/>
      <c r="G241" s="40"/>
      <c r="H241" s="40"/>
      <c r="I241" s="40"/>
      <c r="J241" s="40"/>
      <c r="K241" s="40"/>
      <c r="L241" s="40"/>
      <c r="M241" s="40"/>
      <c r="N241" s="40"/>
      <c r="O241" s="40"/>
      <c r="P241" s="40"/>
      <c r="Q241" s="40"/>
      <c r="R241" s="40"/>
      <c r="S241" s="40"/>
      <c r="T241" s="40"/>
      <c r="U241" s="40"/>
      <c r="V241" s="40"/>
      <c r="W241" s="40"/>
      <c r="X241" s="40"/>
    </row>
    <row r="242" ht="15.75" customHeight="1" spans="1:24">
      <c r="A242" s="40"/>
      <c r="B242" s="40"/>
      <c r="C242" s="40"/>
      <c r="D242" s="40"/>
      <c r="E242" s="40"/>
      <c r="F242" s="40"/>
      <c r="G242" s="40"/>
      <c r="H242" s="40"/>
      <c r="I242" s="40"/>
      <c r="J242" s="40"/>
      <c r="K242" s="40"/>
      <c r="L242" s="40"/>
      <c r="M242" s="40"/>
      <c r="N242" s="40"/>
      <c r="O242" s="40"/>
      <c r="P242" s="40"/>
      <c r="Q242" s="40"/>
      <c r="R242" s="40"/>
      <c r="S242" s="40"/>
      <c r="T242" s="40"/>
      <c r="U242" s="40"/>
      <c r="V242" s="40"/>
      <c r="W242" s="40"/>
      <c r="X242" s="40"/>
    </row>
    <row r="243" ht="15.75" customHeight="1" spans="1:24">
      <c r="A243" s="40"/>
      <c r="B243" s="40"/>
      <c r="C243" s="40"/>
      <c r="D243" s="40"/>
      <c r="E243" s="40"/>
      <c r="F243" s="40"/>
      <c r="G243" s="40"/>
      <c r="H243" s="40"/>
      <c r="I243" s="40"/>
      <c r="J243" s="40"/>
      <c r="K243" s="40"/>
      <c r="L243" s="40"/>
      <c r="M243" s="40"/>
      <c r="N243" s="40"/>
      <c r="O243" s="40"/>
      <c r="P243" s="40"/>
      <c r="Q243" s="40"/>
      <c r="R243" s="40"/>
      <c r="S243" s="40"/>
      <c r="T243" s="40"/>
      <c r="U243" s="40"/>
      <c r="V243" s="40"/>
      <c r="W243" s="40"/>
      <c r="X243" s="40"/>
    </row>
    <row r="244" ht="15.75" customHeight="1" spans="1:24">
      <c r="A244" s="40"/>
      <c r="B244" s="40"/>
      <c r="C244" s="40"/>
      <c r="D244" s="40"/>
      <c r="E244" s="40"/>
      <c r="F244" s="40"/>
      <c r="G244" s="40"/>
      <c r="H244" s="40"/>
      <c r="I244" s="40"/>
      <c r="J244" s="40"/>
      <c r="K244" s="40"/>
      <c r="L244" s="40"/>
      <c r="M244" s="40"/>
      <c r="N244" s="40"/>
      <c r="O244" s="40"/>
      <c r="P244" s="40"/>
      <c r="Q244" s="40"/>
      <c r="R244" s="40"/>
      <c r="S244" s="40"/>
      <c r="T244" s="40"/>
      <c r="U244" s="40"/>
      <c r="V244" s="40"/>
      <c r="W244" s="40"/>
      <c r="X244" s="40"/>
    </row>
    <row r="245" ht="15.75" customHeight="1" spans="1:24">
      <c r="A245" s="40"/>
      <c r="B245" s="40"/>
      <c r="C245" s="40"/>
      <c r="D245" s="40"/>
      <c r="E245" s="40"/>
      <c r="F245" s="40"/>
      <c r="G245" s="40"/>
      <c r="H245" s="40"/>
      <c r="I245" s="40"/>
      <c r="J245" s="40"/>
      <c r="K245" s="40"/>
      <c r="L245" s="40"/>
      <c r="M245" s="40"/>
      <c r="N245" s="40"/>
      <c r="O245" s="40"/>
      <c r="P245" s="40"/>
      <c r="Q245" s="40"/>
      <c r="R245" s="40"/>
      <c r="S245" s="40"/>
      <c r="T245" s="40"/>
      <c r="U245" s="40"/>
      <c r="V245" s="40"/>
      <c r="W245" s="40"/>
      <c r="X245" s="40"/>
    </row>
    <row r="246" ht="15.75" customHeight="1" spans="1:24">
      <c r="A246" s="40"/>
      <c r="B246" s="40"/>
      <c r="C246" s="40"/>
      <c r="D246" s="40"/>
      <c r="E246" s="40"/>
      <c r="F246" s="40"/>
      <c r="G246" s="40"/>
      <c r="H246" s="40"/>
      <c r="I246" s="40"/>
      <c r="J246" s="40"/>
      <c r="K246" s="40"/>
      <c r="L246" s="40"/>
      <c r="M246" s="40"/>
      <c r="N246" s="40"/>
      <c r="O246" s="40"/>
      <c r="P246" s="40"/>
      <c r="Q246" s="40"/>
      <c r="R246" s="40"/>
      <c r="S246" s="40"/>
      <c r="T246" s="40"/>
      <c r="U246" s="40"/>
      <c r="V246" s="40"/>
      <c r="W246" s="40"/>
      <c r="X246" s="40"/>
    </row>
    <row r="247" ht="15.75" customHeight="1" spans="1:24">
      <c r="A247" s="40"/>
      <c r="B247" s="40"/>
      <c r="C247" s="40"/>
      <c r="D247" s="40"/>
      <c r="E247" s="40"/>
      <c r="F247" s="40"/>
      <c r="G247" s="40"/>
      <c r="H247" s="40"/>
      <c r="I247" s="40"/>
      <c r="J247" s="40"/>
      <c r="K247" s="40"/>
      <c r="L247" s="40"/>
      <c r="M247" s="40"/>
      <c r="N247" s="40"/>
      <c r="O247" s="40"/>
      <c r="P247" s="40"/>
      <c r="Q247" s="40"/>
      <c r="R247" s="40"/>
      <c r="S247" s="40"/>
      <c r="T247" s="40"/>
      <c r="U247" s="40"/>
      <c r="V247" s="40"/>
      <c r="W247" s="40"/>
      <c r="X247" s="40"/>
    </row>
    <row r="248" ht="15.75" customHeight="1" spans="1:24">
      <c r="A248" s="40"/>
      <c r="B248" s="40"/>
      <c r="C248" s="40"/>
      <c r="D248" s="40"/>
      <c r="E248" s="40"/>
      <c r="F248" s="40"/>
      <c r="G248" s="40"/>
      <c r="H248" s="40"/>
      <c r="I248" s="40"/>
      <c r="J248" s="40"/>
      <c r="K248" s="40"/>
      <c r="L248" s="40"/>
      <c r="M248" s="40"/>
      <c r="N248" s="40"/>
      <c r="O248" s="40"/>
      <c r="P248" s="40"/>
      <c r="Q248" s="40"/>
      <c r="R248" s="40"/>
      <c r="S248" s="40"/>
      <c r="T248" s="40"/>
      <c r="U248" s="40"/>
      <c r="V248" s="40"/>
      <c r="W248" s="40"/>
      <c r="X248" s="40"/>
    </row>
    <row r="249" ht="15.75" customHeight="1" spans="1:24">
      <c r="A249" s="40"/>
      <c r="B249" s="40"/>
      <c r="C249" s="40"/>
      <c r="D249" s="40"/>
      <c r="E249" s="40"/>
      <c r="F249" s="40"/>
      <c r="G249" s="40"/>
      <c r="H249" s="40"/>
      <c r="I249" s="40"/>
      <c r="J249" s="40"/>
      <c r="K249" s="40"/>
      <c r="L249" s="40"/>
      <c r="M249" s="40"/>
      <c r="N249" s="40"/>
      <c r="O249" s="40"/>
      <c r="P249" s="40"/>
      <c r="Q249" s="40"/>
      <c r="R249" s="40"/>
      <c r="S249" s="40"/>
      <c r="T249" s="40"/>
      <c r="U249" s="40"/>
      <c r="V249" s="40"/>
      <c r="W249" s="40"/>
      <c r="X249" s="40"/>
    </row>
    <row r="250" ht="15.75" customHeight="1" spans="1:24">
      <c r="A250" s="40"/>
      <c r="B250" s="40"/>
      <c r="C250" s="40"/>
      <c r="D250" s="40"/>
      <c r="E250" s="40"/>
      <c r="F250" s="40"/>
      <c r="G250" s="40"/>
      <c r="H250" s="40"/>
      <c r="I250" s="40"/>
      <c r="J250" s="40"/>
      <c r="K250" s="40"/>
      <c r="L250" s="40"/>
      <c r="M250" s="40"/>
      <c r="N250" s="40"/>
      <c r="O250" s="40"/>
      <c r="P250" s="40"/>
      <c r="Q250" s="40"/>
      <c r="R250" s="40"/>
      <c r="S250" s="40"/>
      <c r="T250" s="40"/>
      <c r="U250" s="40"/>
      <c r="V250" s="40"/>
      <c r="W250" s="40"/>
      <c r="X250" s="40"/>
    </row>
    <row r="251" ht="15.75" customHeight="1" spans="1:24">
      <c r="A251" s="40"/>
      <c r="B251" s="40"/>
      <c r="C251" s="40"/>
      <c r="D251" s="40"/>
      <c r="E251" s="40"/>
      <c r="F251" s="40"/>
      <c r="G251" s="40"/>
      <c r="H251" s="40"/>
      <c r="I251" s="40"/>
      <c r="J251" s="40"/>
      <c r="K251" s="40"/>
      <c r="L251" s="40"/>
      <c r="M251" s="40"/>
      <c r="N251" s="40"/>
      <c r="O251" s="40"/>
      <c r="P251" s="40"/>
      <c r="Q251" s="40"/>
      <c r="R251" s="40"/>
      <c r="S251" s="40"/>
      <c r="T251" s="40"/>
      <c r="U251" s="40"/>
      <c r="V251" s="40"/>
      <c r="W251" s="40"/>
      <c r="X251" s="40"/>
    </row>
    <row r="252" ht="15.75" customHeight="1" spans="1:24">
      <c r="A252" s="40"/>
      <c r="B252" s="40"/>
      <c r="C252" s="40"/>
      <c r="D252" s="40"/>
      <c r="E252" s="40"/>
      <c r="F252" s="40"/>
      <c r="G252" s="40"/>
      <c r="H252" s="40"/>
      <c r="I252" s="40"/>
      <c r="J252" s="40"/>
      <c r="K252" s="40"/>
      <c r="L252" s="40"/>
      <c r="M252" s="40"/>
      <c r="N252" s="40"/>
      <c r="O252" s="40"/>
      <c r="P252" s="40"/>
      <c r="Q252" s="40"/>
      <c r="R252" s="40"/>
      <c r="S252" s="40"/>
      <c r="T252" s="40"/>
      <c r="U252" s="40"/>
      <c r="V252" s="40"/>
      <c r="W252" s="40"/>
      <c r="X252" s="40"/>
    </row>
    <row r="253" ht="15.75" customHeight="1" spans="1:24">
      <c r="A253" s="40"/>
      <c r="B253" s="40"/>
      <c r="C253" s="40"/>
      <c r="D253" s="40"/>
      <c r="E253" s="40"/>
      <c r="F253" s="40"/>
      <c r="G253" s="40"/>
      <c r="H253" s="40"/>
      <c r="I253" s="40"/>
      <c r="J253" s="40"/>
      <c r="K253" s="40"/>
      <c r="L253" s="40"/>
      <c r="M253" s="40"/>
      <c r="N253" s="40"/>
      <c r="O253" s="40"/>
      <c r="P253" s="40"/>
      <c r="Q253" s="40"/>
      <c r="R253" s="40"/>
      <c r="S253" s="40"/>
      <c r="T253" s="40"/>
      <c r="U253" s="40"/>
      <c r="V253" s="40"/>
      <c r="W253" s="40"/>
      <c r="X253" s="40"/>
    </row>
    <row r="254" ht="15.75" customHeight="1" spans="1:24">
      <c r="A254" s="40"/>
      <c r="B254" s="40"/>
      <c r="C254" s="40"/>
      <c r="D254" s="40"/>
      <c r="E254" s="40"/>
      <c r="F254" s="40"/>
      <c r="G254" s="40"/>
      <c r="H254" s="40"/>
      <c r="I254" s="40"/>
      <c r="J254" s="40"/>
      <c r="K254" s="40"/>
      <c r="L254" s="40"/>
      <c r="M254" s="40"/>
      <c r="N254" s="40"/>
      <c r="O254" s="40"/>
      <c r="P254" s="40"/>
      <c r="Q254" s="40"/>
      <c r="R254" s="40"/>
      <c r="S254" s="40"/>
      <c r="T254" s="40"/>
      <c r="U254" s="40"/>
      <c r="V254" s="40"/>
      <c r="W254" s="40"/>
      <c r="X254" s="40"/>
    </row>
    <row r="255" ht="15.75" customHeight="1" spans="1:24">
      <c r="A255" s="40"/>
      <c r="B255" s="40"/>
      <c r="C255" s="40"/>
      <c r="D255" s="40"/>
      <c r="E255" s="40"/>
      <c r="F255" s="40"/>
      <c r="G255" s="40"/>
      <c r="H255" s="40"/>
      <c r="I255" s="40"/>
      <c r="J255" s="40"/>
      <c r="K255" s="40"/>
      <c r="L255" s="40"/>
      <c r="M255" s="40"/>
      <c r="N255" s="40"/>
      <c r="O255" s="40"/>
      <c r="P255" s="40"/>
      <c r="Q255" s="40"/>
      <c r="R255" s="40"/>
      <c r="S255" s="40"/>
      <c r="T255" s="40"/>
      <c r="U255" s="40"/>
      <c r="V255" s="40"/>
      <c r="W255" s="40"/>
      <c r="X255" s="40"/>
    </row>
    <row r="256" ht="15.75" customHeight="1" spans="1:24">
      <c r="A256" s="40"/>
      <c r="B256" s="40"/>
      <c r="C256" s="40"/>
      <c r="D256" s="40"/>
      <c r="E256" s="40"/>
      <c r="F256" s="40"/>
      <c r="G256" s="40"/>
      <c r="H256" s="40"/>
      <c r="I256" s="40"/>
      <c r="J256" s="40"/>
      <c r="K256" s="40"/>
      <c r="L256" s="40"/>
      <c r="M256" s="40"/>
      <c r="N256" s="40"/>
      <c r="O256" s="40"/>
      <c r="P256" s="40"/>
      <c r="Q256" s="40"/>
      <c r="R256" s="40"/>
      <c r="S256" s="40"/>
      <c r="T256" s="40"/>
      <c r="U256" s="40"/>
      <c r="V256" s="40"/>
      <c r="W256" s="40"/>
      <c r="X256" s="40"/>
    </row>
    <row r="257" ht="15.75" customHeight="1" spans="1:24">
      <c r="A257" s="40"/>
      <c r="B257" s="40"/>
      <c r="C257" s="40"/>
      <c r="D257" s="40"/>
      <c r="E257" s="40"/>
      <c r="F257" s="40"/>
      <c r="G257" s="40"/>
      <c r="H257" s="40"/>
      <c r="I257" s="40"/>
      <c r="J257" s="40"/>
      <c r="K257" s="40"/>
      <c r="L257" s="40"/>
      <c r="M257" s="40"/>
      <c r="N257" s="40"/>
      <c r="O257" s="40"/>
      <c r="P257" s="40"/>
      <c r="Q257" s="40"/>
      <c r="R257" s="40"/>
      <c r="S257" s="40"/>
      <c r="T257" s="40"/>
      <c r="U257" s="40"/>
      <c r="V257" s="40"/>
      <c r="W257" s="40"/>
      <c r="X257" s="40"/>
    </row>
    <row r="258" ht="15.75" customHeight="1" spans="1:24">
      <c r="A258" s="40"/>
      <c r="B258" s="40"/>
      <c r="C258" s="40"/>
      <c r="D258" s="40"/>
      <c r="E258" s="40"/>
      <c r="F258" s="40"/>
      <c r="G258" s="40"/>
      <c r="H258" s="40"/>
      <c r="I258" s="40"/>
      <c r="J258" s="40"/>
      <c r="K258" s="40"/>
      <c r="L258" s="40"/>
      <c r="M258" s="40"/>
      <c r="N258" s="40"/>
      <c r="O258" s="40"/>
      <c r="P258" s="40"/>
      <c r="Q258" s="40"/>
      <c r="R258" s="40"/>
      <c r="S258" s="40"/>
      <c r="T258" s="40"/>
      <c r="U258" s="40"/>
      <c r="V258" s="40"/>
      <c r="W258" s="40"/>
      <c r="X258" s="40"/>
    </row>
    <row r="259" ht="15.75" customHeight="1" spans="1:24">
      <c r="A259" s="40"/>
      <c r="B259" s="40"/>
      <c r="C259" s="40"/>
      <c r="D259" s="40"/>
      <c r="E259" s="40"/>
      <c r="F259" s="40"/>
      <c r="G259" s="40"/>
      <c r="H259" s="40"/>
      <c r="I259" s="40"/>
      <c r="J259" s="40"/>
      <c r="K259" s="40"/>
      <c r="L259" s="40"/>
      <c r="M259" s="40"/>
      <c r="N259" s="40"/>
      <c r="O259" s="40"/>
      <c r="P259" s="40"/>
      <c r="Q259" s="40"/>
      <c r="R259" s="40"/>
      <c r="S259" s="40"/>
      <c r="T259" s="40"/>
      <c r="U259" s="40"/>
      <c r="V259" s="40"/>
      <c r="W259" s="40"/>
      <c r="X259" s="40"/>
    </row>
    <row r="260" ht="15.75" customHeight="1" spans="1:24">
      <c r="A260" s="40"/>
      <c r="B260" s="40"/>
      <c r="C260" s="40"/>
      <c r="D260" s="40"/>
      <c r="E260" s="40"/>
      <c r="F260" s="40"/>
      <c r="G260" s="40"/>
      <c r="H260" s="40"/>
      <c r="I260" s="40"/>
      <c r="J260" s="40"/>
      <c r="K260" s="40"/>
      <c r="L260" s="40"/>
      <c r="M260" s="40"/>
      <c r="N260" s="40"/>
      <c r="O260" s="40"/>
      <c r="P260" s="40"/>
      <c r="Q260" s="40"/>
      <c r="R260" s="40"/>
      <c r="S260" s="40"/>
      <c r="T260" s="40"/>
      <c r="U260" s="40"/>
      <c r="V260" s="40"/>
      <c r="W260" s="40"/>
      <c r="X260" s="40"/>
    </row>
    <row r="261" ht="15.75" customHeight="1" spans="1:24">
      <c r="A261" s="40"/>
      <c r="B261" s="40"/>
      <c r="C261" s="40"/>
      <c r="D261" s="40"/>
      <c r="E261" s="40"/>
      <c r="F261" s="40"/>
      <c r="G261" s="40"/>
      <c r="H261" s="40"/>
      <c r="I261" s="40"/>
      <c r="J261" s="40"/>
      <c r="K261" s="40"/>
      <c r="L261" s="40"/>
      <c r="M261" s="40"/>
      <c r="N261" s="40"/>
      <c r="O261" s="40"/>
      <c r="P261" s="40"/>
      <c r="Q261" s="40"/>
      <c r="R261" s="40"/>
      <c r="S261" s="40"/>
      <c r="T261" s="40"/>
      <c r="U261" s="40"/>
      <c r="V261" s="40"/>
      <c r="W261" s="40"/>
      <c r="X261" s="40"/>
    </row>
    <row r="262" ht="15.75" customHeight="1" spans="1:24">
      <c r="A262" s="40"/>
      <c r="B262" s="40"/>
      <c r="C262" s="40"/>
      <c r="D262" s="40"/>
      <c r="E262" s="40"/>
      <c r="F262" s="40"/>
      <c r="G262" s="40"/>
      <c r="H262" s="40"/>
      <c r="I262" s="40"/>
      <c r="J262" s="40"/>
      <c r="K262" s="40"/>
      <c r="L262" s="40"/>
      <c r="M262" s="40"/>
      <c r="N262" s="40"/>
      <c r="O262" s="40"/>
      <c r="P262" s="40"/>
      <c r="Q262" s="40"/>
      <c r="R262" s="40"/>
      <c r="S262" s="40"/>
      <c r="T262" s="40"/>
      <c r="U262" s="40"/>
      <c r="V262" s="40"/>
      <c r="W262" s="40"/>
      <c r="X262" s="40"/>
    </row>
    <row r="263" ht="15.75" customHeight="1" spans="1:24">
      <c r="A263" s="40"/>
      <c r="B263" s="40"/>
      <c r="C263" s="40"/>
      <c r="D263" s="40"/>
      <c r="E263" s="40"/>
      <c r="F263" s="40"/>
      <c r="G263" s="40"/>
      <c r="H263" s="40"/>
      <c r="I263" s="40"/>
      <c r="J263" s="40"/>
      <c r="K263" s="40"/>
      <c r="L263" s="40"/>
      <c r="M263" s="40"/>
      <c r="N263" s="40"/>
      <c r="O263" s="40"/>
      <c r="P263" s="40"/>
      <c r="Q263" s="40"/>
      <c r="R263" s="40"/>
      <c r="S263" s="40"/>
      <c r="T263" s="40"/>
      <c r="U263" s="40"/>
      <c r="V263" s="40"/>
      <c r="W263" s="40"/>
      <c r="X263" s="40"/>
    </row>
    <row r="264" ht="15.75" customHeight="1" spans="1:24">
      <c r="A264" s="40"/>
      <c r="B264" s="40"/>
      <c r="C264" s="40"/>
      <c r="D264" s="40"/>
      <c r="E264" s="40"/>
      <c r="F264" s="40"/>
      <c r="G264" s="40"/>
      <c r="H264" s="40"/>
      <c r="I264" s="40"/>
      <c r="J264" s="40"/>
      <c r="K264" s="40"/>
      <c r="L264" s="40"/>
      <c r="M264" s="40"/>
      <c r="N264" s="40"/>
      <c r="O264" s="40"/>
      <c r="P264" s="40"/>
      <c r="Q264" s="40"/>
      <c r="R264" s="40"/>
      <c r="S264" s="40"/>
      <c r="T264" s="40"/>
      <c r="U264" s="40"/>
      <c r="V264" s="40"/>
      <c r="W264" s="40"/>
      <c r="X264" s="40"/>
    </row>
    <row r="265" ht="15.75" customHeight="1" spans="1:24">
      <c r="A265" s="40"/>
      <c r="B265" s="40"/>
      <c r="C265" s="40"/>
      <c r="D265" s="40"/>
      <c r="E265" s="40"/>
      <c r="F265" s="40"/>
      <c r="G265" s="40"/>
      <c r="H265" s="40"/>
      <c r="I265" s="40"/>
      <c r="J265" s="40"/>
      <c r="K265" s="40"/>
      <c r="L265" s="40"/>
      <c r="M265" s="40"/>
      <c r="N265" s="40"/>
      <c r="O265" s="40"/>
      <c r="P265" s="40"/>
      <c r="Q265" s="40"/>
      <c r="R265" s="40"/>
      <c r="S265" s="40"/>
      <c r="T265" s="40"/>
      <c r="U265" s="40"/>
      <c r="V265" s="40"/>
      <c r="W265" s="40"/>
      <c r="X265" s="40"/>
    </row>
    <row r="266" ht="15.75" customHeight="1" spans="1:24">
      <c r="A266" s="40"/>
      <c r="B266" s="40"/>
      <c r="C266" s="40"/>
      <c r="D266" s="40"/>
      <c r="E266" s="40"/>
      <c r="F266" s="40"/>
      <c r="G266" s="40"/>
      <c r="H266" s="40"/>
      <c r="I266" s="40"/>
      <c r="J266" s="40"/>
      <c r="K266" s="40"/>
      <c r="L266" s="40"/>
      <c r="M266" s="40"/>
      <c r="N266" s="40"/>
      <c r="O266" s="40"/>
      <c r="P266" s="40"/>
      <c r="Q266" s="40"/>
      <c r="R266" s="40"/>
      <c r="S266" s="40"/>
      <c r="T266" s="40"/>
      <c r="U266" s="40"/>
      <c r="V266" s="40"/>
      <c r="W266" s="40"/>
      <c r="X266" s="40"/>
    </row>
    <row r="267" ht="15.75" customHeight="1" spans="1:24">
      <c r="A267" s="40"/>
      <c r="B267" s="40"/>
      <c r="C267" s="40"/>
      <c r="D267" s="40"/>
      <c r="E267" s="40"/>
      <c r="F267" s="40"/>
      <c r="G267" s="40"/>
      <c r="H267" s="40"/>
      <c r="I267" s="40"/>
      <c r="J267" s="40"/>
      <c r="K267" s="40"/>
      <c r="L267" s="40"/>
      <c r="M267" s="40"/>
      <c r="N267" s="40"/>
      <c r="O267" s="40"/>
      <c r="P267" s="40"/>
      <c r="Q267" s="40"/>
      <c r="R267" s="40"/>
      <c r="S267" s="40"/>
      <c r="T267" s="40"/>
      <c r="U267" s="40"/>
      <c r="V267" s="40"/>
      <c r="W267" s="40"/>
      <c r="X267" s="40"/>
    </row>
    <row r="268" ht="15.75" customHeight="1" spans="1:24">
      <c r="A268" s="40"/>
      <c r="B268" s="40"/>
      <c r="C268" s="40"/>
      <c r="D268" s="40"/>
      <c r="E268" s="40"/>
      <c r="F268" s="40"/>
      <c r="G268" s="40"/>
      <c r="H268" s="40"/>
      <c r="I268" s="40"/>
      <c r="J268" s="40"/>
      <c r="K268" s="40"/>
      <c r="L268" s="40"/>
      <c r="M268" s="40"/>
      <c r="N268" s="40"/>
      <c r="O268" s="40"/>
      <c r="P268" s="40"/>
      <c r="Q268" s="40"/>
      <c r="R268" s="40"/>
      <c r="S268" s="40"/>
      <c r="T268" s="40"/>
      <c r="U268" s="40"/>
      <c r="V268" s="40"/>
      <c r="W268" s="40"/>
      <c r="X268" s="40"/>
    </row>
    <row r="269" ht="15.75" customHeight="1" spans="1:24">
      <c r="A269" s="40"/>
      <c r="B269" s="40"/>
      <c r="C269" s="40"/>
      <c r="D269" s="40"/>
      <c r="E269" s="40"/>
      <c r="F269" s="40"/>
      <c r="G269" s="40"/>
      <c r="H269" s="40"/>
      <c r="I269" s="40"/>
      <c r="J269" s="40"/>
      <c r="K269" s="40"/>
      <c r="L269" s="40"/>
      <c r="M269" s="40"/>
      <c r="N269" s="40"/>
      <c r="O269" s="40"/>
      <c r="P269" s="40"/>
      <c r="Q269" s="40"/>
      <c r="R269" s="40"/>
      <c r="S269" s="40"/>
      <c r="T269" s="40"/>
      <c r="U269" s="40"/>
      <c r="V269" s="40"/>
      <c r="W269" s="40"/>
      <c r="X269" s="40"/>
    </row>
    <row r="270" ht="15.75" customHeight="1" spans="1:24">
      <c r="A270" s="40"/>
      <c r="B270" s="40"/>
      <c r="C270" s="40"/>
      <c r="D270" s="40"/>
      <c r="E270" s="40"/>
      <c r="F270" s="40"/>
      <c r="G270" s="40"/>
      <c r="H270" s="40"/>
      <c r="I270" s="40"/>
      <c r="J270" s="40"/>
      <c r="K270" s="40"/>
      <c r="L270" s="40"/>
      <c r="M270" s="40"/>
      <c r="N270" s="40"/>
      <c r="O270" s="40"/>
      <c r="P270" s="40"/>
      <c r="Q270" s="40"/>
      <c r="R270" s="40"/>
      <c r="S270" s="40"/>
      <c r="T270" s="40"/>
      <c r="U270" s="40"/>
      <c r="V270" s="40"/>
      <c r="W270" s="40"/>
      <c r="X270" s="40"/>
    </row>
    <row r="271" ht="15.75" customHeight="1" spans="1:24">
      <c r="A271" s="40"/>
      <c r="B271" s="40"/>
      <c r="C271" s="40"/>
      <c r="D271" s="40"/>
      <c r="E271" s="40"/>
      <c r="F271" s="40"/>
      <c r="G271" s="40"/>
      <c r="H271" s="40"/>
      <c r="I271" s="40"/>
      <c r="J271" s="40"/>
      <c r="K271" s="40"/>
      <c r="L271" s="40"/>
      <c r="M271" s="40"/>
      <c r="N271" s="40"/>
      <c r="O271" s="40"/>
      <c r="P271" s="40"/>
      <c r="Q271" s="40"/>
      <c r="R271" s="40"/>
      <c r="S271" s="40"/>
      <c r="T271" s="40"/>
      <c r="U271" s="40"/>
      <c r="V271" s="40"/>
      <c r="W271" s="40"/>
      <c r="X271" s="40"/>
    </row>
    <row r="272" ht="15.75" customHeight="1" spans="1:24">
      <c r="A272" s="40"/>
      <c r="B272" s="40"/>
      <c r="C272" s="40"/>
      <c r="D272" s="40"/>
      <c r="E272" s="40"/>
      <c r="F272" s="40"/>
      <c r="G272" s="40"/>
      <c r="H272" s="40"/>
      <c r="I272" s="40"/>
      <c r="J272" s="40"/>
      <c r="K272" s="40"/>
      <c r="L272" s="40"/>
      <c r="M272" s="40"/>
      <c r="N272" s="40"/>
      <c r="O272" s="40"/>
      <c r="P272" s="40"/>
      <c r="Q272" s="40"/>
      <c r="R272" s="40"/>
      <c r="S272" s="40"/>
      <c r="T272" s="40"/>
      <c r="U272" s="40"/>
      <c r="V272" s="40"/>
      <c r="W272" s="40"/>
      <c r="X272" s="40"/>
    </row>
    <row r="273" ht="15.75" customHeight="1" spans="1:24">
      <c r="A273" s="40"/>
      <c r="B273" s="40"/>
      <c r="C273" s="40"/>
      <c r="D273" s="40"/>
      <c r="E273" s="40"/>
      <c r="F273" s="40"/>
      <c r="G273" s="40"/>
      <c r="H273" s="40"/>
      <c r="I273" s="40"/>
      <c r="J273" s="40"/>
      <c r="K273" s="40"/>
      <c r="L273" s="40"/>
      <c r="M273" s="40"/>
      <c r="N273" s="40"/>
      <c r="O273" s="40"/>
      <c r="P273" s="40"/>
      <c r="Q273" s="40"/>
      <c r="R273" s="40"/>
      <c r="S273" s="40"/>
      <c r="T273" s="40"/>
      <c r="U273" s="40"/>
      <c r="V273" s="40"/>
      <c r="W273" s="40"/>
      <c r="X273" s="40"/>
    </row>
    <row r="274" ht="15.75" customHeight="1" spans="1:24">
      <c r="A274" s="40"/>
      <c r="B274" s="40"/>
      <c r="C274" s="40"/>
      <c r="D274" s="40"/>
      <c r="E274" s="40"/>
      <c r="F274" s="40"/>
      <c r="G274" s="40"/>
      <c r="H274" s="40"/>
      <c r="I274" s="40"/>
      <c r="J274" s="40"/>
      <c r="K274" s="40"/>
      <c r="L274" s="40"/>
      <c r="M274" s="40"/>
      <c r="N274" s="40"/>
      <c r="O274" s="40"/>
      <c r="P274" s="40"/>
      <c r="Q274" s="40"/>
      <c r="R274" s="40"/>
      <c r="S274" s="40"/>
      <c r="T274" s="40"/>
      <c r="U274" s="40"/>
      <c r="V274" s="40"/>
      <c r="W274" s="40"/>
      <c r="X274" s="40"/>
    </row>
    <row r="275" ht="15.75" customHeight="1" spans="1:24">
      <c r="A275" s="40"/>
      <c r="B275" s="40"/>
      <c r="C275" s="40"/>
      <c r="D275" s="40"/>
      <c r="E275" s="40"/>
      <c r="F275" s="40"/>
      <c r="G275" s="40"/>
      <c r="H275" s="40"/>
      <c r="I275" s="40"/>
      <c r="J275" s="40"/>
      <c r="K275" s="40"/>
      <c r="L275" s="40"/>
      <c r="M275" s="40"/>
      <c r="N275" s="40"/>
      <c r="O275" s="40"/>
      <c r="P275" s="40"/>
      <c r="Q275" s="40"/>
      <c r="R275" s="40"/>
      <c r="S275" s="40"/>
      <c r="T275" s="40"/>
      <c r="U275" s="40"/>
      <c r="V275" s="40"/>
      <c r="W275" s="40"/>
      <c r="X275" s="40"/>
    </row>
    <row r="276" ht="15.75" customHeight="1" spans="1:24">
      <c r="A276" s="40"/>
      <c r="B276" s="40"/>
      <c r="C276" s="40"/>
      <c r="D276" s="40"/>
      <c r="E276" s="40"/>
      <c r="F276" s="40"/>
      <c r="G276" s="40"/>
      <c r="H276" s="40"/>
      <c r="I276" s="40"/>
      <c r="J276" s="40"/>
      <c r="K276" s="40"/>
      <c r="L276" s="40"/>
      <c r="M276" s="40"/>
      <c r="N276" s="40"/>
      <c r="O276" s="40"/>
      <c r="P276" s="40"/>
      <c r="Q276" s="40"/>
      <c r="R276" s="40"/>
      <c r="S276" s="40"/>
      <c r="T276" s="40"/>
      <c r="U276" s="40"/>
      <c r="V276" s="40"/>
      <c r="W276" s="40"/>
      <c r="X276" s="40"/>
    </row>
    <row r="277" ht="15.75" customHeight="1" spans="1:24">
      <c r="A277" s="40"/>
      <c r="B277" s="40"/>
      <c r="C277" s="40"/>
      <c r="D277" s="40"/>
      <c r="E277" s="40"/>
      <c r="F277" s="40"/>
      <c r="G277" s="40"/>
      <c r="H277" s="40"/>
      <c r="I277" s="40"/>
      <c r="J277" s="40"/>
      <c r="K277" s="40"/>
      <c r="L277" s="40"/>
      <c r="M277" s="40"/>
      <c r="N277" s="40"/>
      <c r="O277" s="40"/>
      <c r="P277" s="40"/>
      <c r="Q277" s="40"/>
      <c r="R277" s="40"/>
      <c r="S277" s="40"/>
      <c r="T277" s="40"/>
      <c r="U277" s="40"/>
      <c r="V277" s="40"/>
      <c r="W277" s="40"/>
      <c r="X277" s="40"/>
    </row>
    <row r="278" ht="15.75" customHeight="1" spans="1:24">
      <c r="A278" s="40"/>
      <c r="B278" s="40"/>
      <c r="C278" s="40"/>
      <c r="D278" s="40"/>
      <c r="E278" s="40"/>
      <c r="F278" s="40"/>
      <c r="G278" s="40"/>
      <c r="H278" s="40"/>
      <c r="I278" s="40"/>
      <c r="J278" s="40"/>
      <c r="K278" s="40"/>
      <c r="L278" s="40"/>
      <c r="M278" s="40"/>
      <c r="N278" s="40"/>
      <c r="O278" s="40"/>
      <c r="P278" s="40"/>
      <c r="Q278" s="40"/>
      <c r="R278" s="40"/>
      <c r="S278" s="40"/>
      <c r="T278" s="40"/>
      <c r="U278" s="40"/>
      <c r="V278" s="40"/>
      <c r="W278" s="40"/>
      <c r="X278" s="40"/>
    </row>
    <row r="279" ht="15.75" customHeight="1" spans="1:24">
      <c r="A279" s="40"/>
      <c r="B279" s="40"/>
      <c r="C279" s="40"/>
      <c r="D279" s="40"/>
      <c r="E279" s="40"/>
      <c r="F279" s="40"/>
      <c r="G279" s="40"/>
      <c r="H279" s="40"/>
      <c r="I279" s="40"/>
      <c r="J279" s="40"/>
      <c r="K279" s="40"/>
      <c r="L279" s="40"/>
      <c r="M279" s="40"/>
      <c r="N279" s="40"/>
      <c r="O279" s="40"/>
      <c r="P279" s="40"/>
      <c r="Q279" s="40"/>
      <c r="R279" s="40"/>
      <c r="S279" s="40"/>
      <c r="T279" s="40"/>
      <c r="U279" s="40"/>
      <c r="V279" s="40"/>
      <c r="W279" s="40"/>
      <c r="X279" s="40"/>
    </row>
    <row r="280" ht="15.75" customHeight="1" spans="1:24">
      <c r="A280" s="40"/>
      <c r="B280" s="40"/>
      <c r="C280" s="40"/>
      <c r="D280" s="40"/>
      <c r="E280" s="40"/>
      <c r="F280" s="40"/>
      <c r="G280" s="40"/>
      <c r="H280" s="40"/>
      <c r="I280" s="40"/>
      <c r="J280" s="40"/>
      <c r="K280" s="40"/>
      <c r="L280" s="40"/>
      <c r="M280" s="40"/>
      <c r="N280" s="40"/>
      <c r="O280" s="40"/>
      <c r="P280" s="40"/>
      <c r="Q280" s="40"/>
      <c r="R280" s="40"/>
      <c r="S280" s="40"/>
      <c r="T280" s="40"/>
      <c r="U280" s="40"/>
      <c r="V280" s="40"/>
      <c r="W280" s="40"/>
      <c r="X280" s="40"/>
    </row>
    <row r="281" ht="15.75" customHeight="1" spans="1:24">
      <c r="A281" s="40"/>
      <c r="B281" s="40"/>
      <c r="C281" s="40"/>
      <c r="D281" s="40"/>
      <c r="E281" s="40"/>
      <c r="F281" s="40"/>
      <c r="G281" s="40"/>
      <c r="H281" s="40"/>
      <c r="I281" s="40"/>
      <c r="J281" s="40"/>
      <c r="K281" s="40"/>
      <c r="L281" s="40"/>
      <c r="M281" s="40"/>
      <c r="N281" s="40"/>
      <c r="O281" s="40"/>
      <c r="P281" s="40"/>
      <c r="Q281" s="40"/>
      <c r="R281" s="40"/>
      <c r="S281" s="40"/>
      <c r="T281" s="40"/>
      <c r="U281" s="40"/>
      <c r="V281" s="40"/>
      <c r="W281" s="40"/>
      <c r="X281" s="40"/>
    </row>
    <row r="282" ht="15.75" customHeight="1" spans="1:24">
      <c r="A282" s="40"/>
      <c r="B282" s="40"/>
      <c r="C282" s="40"/>
      <c r="D282" s="40"/>
      <c r="E282" s="40"/>
      <c r="F282" s="40"/>
      <c r="G282" s="40"/>
      <c r="H282" s="40"/>
      <c r="I282" s="40"/>
      <c r="J282" s="40"/>
      <c r="K282" s="40"/>
      <c r="L282" s="40"/>
      <c r="M282" s="40"/>
      <c r="N282" s="40"/>
      <c r="O282" s="40"/>
      <c r="P282" s="40"/>
      <c r="Q282" s="40"/>
      <c r="R282" s="40"/>
      <c r="S282" s="40"/>
      <c r="T282" s="40"/>
      <c r="U282" s="40"/>
      <c r="V282" s="40"/>
      <c r="W282" s="40"/>
      <c r="X282" s="40"/>
    </row>
    <row r="283" ht="15.75" customHeight="1" spans="1:24">
      <c r="A283" s="40"/>
      <c r="B283" s="40"/>
      <c r="C283" s="40"/>
      <c r="D283" s="40"/>
      <c r="E283" s="40"/>
      <c r="F283" s="40"/>
      <c r="G283" s="40"/>
      <c r="H283" s="40"/>
      <c r="I283" s="40"/>
      <c r="J283" s="40"/>
      <c r="K283" s="40"/>
      <c r="L283" s="40"/>
      <c r="M283" s="40"/>
      <c r="N283" s="40"/>
      <c r="O283" s="40"/>
      <c r="P283" s="40"/>
      <c r="Q283" s="40"/>
      <c r="R283" s="40"/>
      <c r="S283" s="40"/>
      <c r="T283" s="40"/>
      <c r="U283" s="40"/>
      <c r="V283" s="40"/>
      <c r="W283" s="40"/>
      <c r="X283" s="40"/>
    </row>
    <row r="284" ht="15.75" customHeight="1" spans="1:24">
      <c r="A284" s="40"/>
      <c r="B284" s="40"/>
      <c r="C284" s="40"/>
      <c r="D284" s="40"/>
      <c r="E284" s="40"/>
      <c r="F284" s="40"/>
      <c r="G284" s="40"/>
      <c r="H284" s="40"/>
      <c r="I284" s="40"/>
      <c r="J284" s="40"/>
      <c r="K284" s="40"/>
      <c r="L284" s="40"/>
      <c r="M284" s="40"/>
      <c r="N284" s="40"/>
      <c r="O284" s="40"/>
      <c r="P284" s="40"/>
      <c r="Q284" s="40"/>
      <c r="R284" s="40"/>
      <c r="S284" s="40"/>
      <c r="T284" s="40"/>
      <c r="U284" s="40"/>
      <c r="V284" s="40"/>
      <c r="W284" s="40"/>
      <c r="X284" s="40"/>
    </row>
    <row r="285" ht="15.75" customHeight="1" spans="1:24">
      <c r="A285" s="40"/>
      <c r="B285" s="40"/>
      <c r="C285" s="40"/>
      <c r="D285" s="40"/>
      <c r="E285" s="40"/>
      <c r="F285" s="40"/>
      <c r="G285" s="40"/>
      <c r="H285" s="40"/>
      <c r="I285" s="40"/>
      <c r="J285" s="40"/>
      <c r="K285" s="40"/>
      <c r="L285" s="40"/>
      <c r="M285" s="40"/>
      <c r="N285" s="40"/>
      <c r="O285" s="40"/>
      <c r="P285" s="40"/>
      <c r="Q285" s="40"/>
      <c r="R285" s="40"/>
      <c r="S285" s="40"/>
      <c r="T285" s="40"/>
      <c r="U285" s="40"/>
      <c r="V285" s="40"/>
      <c r="W285" s="40"/>
      <c r="X285" s="40"/>
    </row>
    <row r="286" ht="15.75" customHeight="1" spans="1:24">
      <c r="A286" s="40"/>
      <c r="B286" s="40"/>
      <c r="C286" s="40"/>
      <c r="D286" s="40"/>
      <c r="E286" s="40"/>
      <c r="F286" s="40"/>
      <c r="G286" s="40"/>
      <c r="H286" s="40"/>
      <c r="I286" s="40"/>
      <c r="J286" s="40"/>
      <c r="K286" s="40"/>
      <c r="L286" s="40"/>
      <c r="M286" s="40"/>
      <c r="N286" s="40"/>
      <c r="O286" s="40"/>
      <c r="P286" s="40"/>
      <c r="Q286" s="40"/>
      <c r="R286" s="40"/>
      <c r="S286" s="40"/>
      <c r="T286" s="40"/>
      <c r="U286" s="40"/>
      <c r="V286" s="40"/>
      <c r="W286" s="40"/>
      <c r="X286" s="40"/>
    </row>
    <row r="287" ht="15.75" customHeight="1" spans="1:24">
      <c r="A287" s="40"/>
      <c r="B287" s="40"/>
      <c r="C287" s="40"/>
      <c r="D287" s="40"/>
      <c r="E287" s="40"/>
      <c r="F287" s="40"/>
      <c r="G287" s="40"/>
      <c r="H287" s="40"/>
      <c r="I287" s="40"/>
      <c r="J287" s="40"/>
      <c r="K287" s="40"/>
      <c r="L287" s="40"/>
      <c r="M287" s="40"/>
      <c r="N287" s="40"/>
      <c r="O287" s="40"/>
      <c r="P287" s="40"/>
      <c r="Q287" s="40"/>
      <c r="R287" s="40"/>
      <c r="S287" s="40"/>
      <c r="T287" s="40"/>
      <c r="U287" s="40"/>
      <c r="V287" s="40"/>
      <c r="W287" s="40"/>
      <c r="X287" s="40"/>
    </row>
    <row r="288" ht="15.75" customHeight="1" spans="1:24">
      <c r="A288" s="40"/>
      <c r="B288" s="40"/>
      <c r="C288" s="40"/>
      <c r="D288" s="40"/>
      <c r="E288" s="40"/>
      <c r="F288" s="40"/>
      <c r="G288" s="40"/>
      <c r="H288" s="40"/>
      <c r="I288" s="40"/>
      <c r="J288" s="40"/>
      <c r="K288" s="40"/>
      <c r="L288" s="40"/>
      <c r="M288" s="40"/>
      <c r="N288" s="40"/>
      <c r="O288" s="40"/>
      <c r="P288" s="40"/>
      <c r="Q288" s="40"/>
      <c r="R288" s="40"/>
      <c r="S288" s="40"/>
      <c r="T288" s="40"/>
      <c r="U288" s="40"/>
      <c r="V288" s="40"/>
      <c r="W288" s="40"/>
      <c r="X288" s="40"/>
    </row>
    <row r="289" ht="15.75" customHeight="1" spans="1:24">
      <c r="A289" s="40"/>
      <c r="B289" s="40"/>
      <c r="C289" s="40"/>
      <c r="D289" s="40"/>
      <c r="E289" s="40"/>
      <c r="F289" s="40"/>
      <c r="G289" s="40"/>
      <c r="H289" s="40"/>
      <c r="I289" s="40"/>
      <c r="J289" s="40"/>
      <c r="K289" s="40"/>
      <c r="L289" s="40"/>
      <c r="M289" s="40"/>
      <c r="N289" s="40"/>
      <c r="O289" s="40"/>
      <c r="P289" s="40"/>
      <c r="Q289" s="40"/>
      <c r="R289" s="40"/>
      <c r="S289" s="40"/>
      <c r="T289" s="40"/>
      <c r="U289" s="40"/>
      <c r="V289" s="40"/>
      <c r="W289" s="40"/>
      <c r="X289" s="40"/>
    </row>
    <row r="290" ht="15.75" customHeight="1" spans="1:24">
      <c r="A290" s="40"/>
      <c r="B290" s="40"/>
      <c r="C290" s="40"/>
      <c r="D290" s="40"/>
      <c r="E290" s="40"/>
      <c r="F290" s="40"/>
      <c r="G290" s="40"/>
      <c r="H290" s="40"/>
      <c r="I290" s="40"/>
      <c r="J290" s="40"/>
      <c r="K290" s="40"/>
      <c r="L290" s="40"/>
      <c r="M290" s="40"/>
      <c r="N290" s="40"/>
      <c r="O290" s="40"/>
      <c r="P290" s="40"/>
      <c r="Q290" s="40"/>
      <c r="R290" s="40"/>
      <c r="S290" s="40"/>
      <c r="T290" s="40"/>
      <c r="U290" s="40"/>
      <c r="V290" s="40"/>
      <c r="W290" s="40"/>
      <c r="X290" s="40"/>
    </row>
    <row r="291" ht="15.75" customHeight="1" spans="1:24">
      <c r="A291" s="40"/>
      <c r="B291" s="40"/>
      <c r="C291" s="40"/>
      <c r="D291" s="40"/>
      <c r="E291" s="40"/>
      <c r="F291" s="40"/>
      <c r="G291" s="40"/>
      <c r="H291" s="40"/>
      <c r="I291" s="40"/>
      <c r="J291" s="40"/>
      <c r="K291" s="40"/>
      <c r="L291" s="40"/>
      <c r="M291" s="40"/>
      <c r="N291" s="40"/>
      <c r="O291" s="40"/>
      <c r="P291" s="40"/>
      <c r="Q291" s="40"/>
      <c r="R291" s="40"/>
      <c r="S291" s="40"/>
      <c r="T291" s="40"/>
      <c r="U291" s="40"/>
      <c r="V291" s="40"/>
      <c r="W291" s="40"/>
      <c r="X291" s="40"/>
    </row>
    <row r="292" ht="15.75" customHeight="1" spans="1:24">
      <c r="A292" s="40"/>
      <c r="B292" s="40"/>
      <c r="C292" s="40"/>
      <c r="D292" s="40"/>
      <c r="E292" s="40"/>
      <c r="F292" s="40"/>
      <c r="G292" s="40"/>
      <c r="H292" s="40"/>
      <c r="I292" s="40"/>
      <c r="J292" s="40"/>
      <c r="K292" s="40"/>
      <c r="L292" s="40"/>
      <c r="M292" s="40"/>
      <c r="N292" s="40"/>
      <c r="O292" s="40"/>
      <c r="P292" s="40"/>
      <c r="Q292" s="40"/>
      <c r="R292" s="40"/>
      <c r="S292" s="40"/>
      <c r="T292" s="40"/>
      <c r="U292" s="40"/>
      <c r="V292" s="40"/>
      <c r="W292" s="40"/>
      <c r="X292" s="40"/>
    </row>
    <row r="293" ht="15.75" customHeight="1" spans="1:24">
      <c r="A293" s="40"/>
      <c r="B293" s="40"/>
      <c r="C293" s="40"/>
      <c r="D293" s="40"/>
      <c r="E293" s="40"/>
      <c r="F293" s="40"/>
      <c r="G293" s="40"/>
      <c r="H293" s="40"/>
      <c r="I293" s="40"/>
      <c r="J293" s="40"/>
      <c r="K293" s="40"/>
      <c r="L293" s="40"/>
      <c r="M293" s="40"/>
      <c r="N293" s="40"/>
      <c r="O293" s="40"/>
      <c r="P293" s="40"/>
      <c r="Q293" s="40"/>
      <c r="R293" s="40"/>
      <c r="S293" s="40"/>
      <c r="T293" s="40"/>
      <c r="U293" s="40"/>
      <c r="V293" s="40"/>
      <c r="W293" s="40"/>
      <c r="X293" s="40"/>
    </row>
    <row r="294" ht="15.75" customHeight="1" spans="1:24">
      <c r="A294" s="40"/>
      <c r="B294" s="40"/>
      <c r="C294" s="40"/>
      <c r="D294" s="40"/>
      <c r="E294" s="40"/>
      <c r="F294" s="40"/>
      <c r="G294" s="40"/>
      <c r="H294" s="40"/>
      <c r="I294" s="40"/>
      <c r="J294" s="40"/>
      <c r="K294" s="40"/>
      <c r="L294" s="40"/>
      <c r="M294" s="40"/>
      <c r="N294" s="40"/>
      <c r="O294" s="40"/>
      <c r="P294" s="40"/>
      <c r="Q294" s="40"/>
      <c r="R294" s="40"/>
      <c r="S294" s="40"/>
      <c r="T294" s="40"/>
      <c r="U294" s="40"/>
      <c r="V294" s="40"/>
      <c r="W294" s="40"/>
      <c r="X294" s="40"/>
    </row>
    <row r="295" ht="15.75" customHeight="1" spans="1:24">
      <c r="A295" s="40"/>
      <c r="B295" s="40"/>
      <c r="C295" s="40"/>
      <c r="D295" s="40"/>
      <c r="E295" s="40"/>
      <c r="F295" s="40"/>
      <c r="G295" s="40"/>
      <c r="H295" s="40"/>
      <c r="I295" s="40"/>
      <c r="J295" s="40"/>
      <c r="K295" s="40"/>
      <c r="L295" s="40"/>
      <c r="M295" s="40"/>
      <c r="N295" s="40"/>
      <c r="O295" s="40"/>
      <c r="P295" s="40"/>
      <c r="Q295" s="40"/>
      <c r="R295" s="40"/>
      <c r="S295" s="40"/>
      <c r="T295" s="40"/>
      <c r="U295" s="40"/>
      <c r="V295" s="40"/>
      <c r="W295" s="40"/>
      <c r="X295" s="40"/>
    </row>
    <row r="296" ht="15.75" customHeight="1" spans="1:24">
      <c r="A296" s="40"/>
      <c r="B296" s="40"/>
      <c r="C296" s="40"/>
      <c r="D296" s="40"/>
      <c r="E296" s="40"/>
      <c r="F296" s="40"/>
      <c r="G296" s="40"/>
      <c r="H296" s="40"/>
      <c r="I296" s="40"/>
      <c r="J296" s="40"/>
      <c r="K296" s="40"/>
      <c r="L296" s="40"/>
      <c r="M296" s="40"/>
      <c r="N296" s="40"/>
      <c r="O296" s="40"/>
      <c r="P296" s="40"/>
      <c r="Q296" s="40"/>
      <c r="R296" s="40"/>
      <c r="S296" s="40"/>
      <c r="T296" s="40"/>
      <c r="U296" s="40"/>
      <c r="V296" s="40"/>
      <c r="W296" s="40"/>
      <c r="X296" s="40"/>
    </row>
    <row r="297" ht="15.75" customHeight="1" spans="1:24">
      <c r="A297" s="40"/>
      <c r="B297" s="40"/>
      <c r="C297" s="40"/>
      <c r="D297" s="40"/>
      <c r="E297" s="40"/>
      <c r="F297" s="40"/>
      <c r="G297" s="40"/>
      <c r="H297" s="40"/>
      <c r="I297" s="40"/>
      <c r="J297" s="40"/>
      <c r="K297" s="40"/>
      <c r="L297" s="40"/>
      <c r="M297" s="40"/>
      <c r="N297" s="40"/>
      <c r="O297" s="40"/>
      <c r="P297" s="40"/>
      <c r="Q297" s="40"/>
      <c r="R297" s="40"/>
      <c r="S297" s="40"/>
      <c r="T297" s="40"/>
      <c r="U297" s="40"/>
      <c r="V297" s="40"/>
      <c r="W297" s="40"/>
      <c r="X297" s="40"/>
    </row>
    <row r="298" ht="15.75" customHeight="1" spans="1:24">
      <c r="A298" s="40"/>
      <c r="B298" s="40"/>
      <c r="C298" s="40"/>
      <c r="D298" s="40"/>
      <c r="E298" s="40"/>
      <c r="F298" s="40"/>
      <c r="G298" s="40"/>
      <c r="H298" s="40"/>
      <c r="I298" s="40"/>
      <c r="J298" s="40"/>
      <c r="K298" s="40"/>
      <c r="L298" s="40"/>
      <c r="M298" s="40"/>
      <c r="N298" s="40"/>
      <c r="O298" s="40"/>
      <c r="P298" s="40"/>
      <c r="Q298" s="40"/>
      <c r="R298" s="40"/>
      <c r="S298" s="40"/>
      <c r="T298" s="40"/>
      <c r="U298" s="40"/>
      <c r="V298" s="40"/>
      <c r="W298" s="40"/>
      <c r="X298" s="40"/>
    </row>
    <row r="299" ht="15.75" customHeight="1" spans="1:24">
      <c r="A299" s="40"/>
      <c r="B299" s="40"/>
      <c r="C299" s="40"/>
      <c r="D299" s="40"/>
      <c r="E299" s="40"/>
      <c r="F299" s="40"/>
      <c r="G299" s="40"/>
      <c r="H299" s="40"/>
      <c r="I299" s="40"/>
      <c r="J299" s="40"/>
      <c r="K299" s="40"/>
      <c r="L299" s="40"/>
      <c r="M299" s="40"/>
      <c r="N299" s="40"/>
      <c r="O299" s="40"/>
      <c r="P299" s="40"/>
      <c r="Q299" s="40"/>
      <c r="R299" s="40"/>
      <c r="S299" s="40"/>
      <c r="T299" s="40"/>
      <c r="U299" s="40"/>
      <c r="V299" s="40"/>
      <c r="W299" s="40"/>
      <c r="X299" s="40"/>
    </row>
    <row r="300" ht="15.75" customHeight="1" spans="1:24">
      <c r="A300" s="40"/>
      <c r="B300" s="40"/>
      <c r="C300" s="40"/>
      <c r="D300" s="40"/>
      <c r="E300" s="40"/>
      <c r="F300" s="40"/>
      <c r="G300" s="40"/>
      <c r="H300" s="40"/>
      <c r="I300" s="40"/>
      <c r="J300" s="40"/>
      <c r="K300" s="40"/>
      <c r="L300" s="40"/>
      <c r="M300" s="40"/>
      <c r="N300" s="40"/>
      <c r="O300" s="40"/>
      <c r="P300" s="40"/>
      <c r="Q300" s="40"/>
      <c r="R300" s="40"/>
      <c r="S300" s="40"/>
      <c r="T300" s="40"/>
      <c r="U300" s="40"/>
      <c r="V300" s="40"/>
      <c r="W300" s="40"/>
      <c r="X300" s="40"/>
    </row>
    <row r="301" ht="15.75" customHeight="1" spans="1:24">
      <c r="A301" s="40"/>
      <c r="B301" s="40"/>
      <c r="C301" s="40"/>
      <c r="D301" s="40"/>
      <c r="E301" s="40"/>
      <c r="F301" s="40"/>
      <c r="G301" s="40"/>
      <c r="H301" s="40"/>
      <c r="I301" s="40"/>
      <c r="J301" s="40"/>
      <c r="K301" s="40"/>
      <c r="L301" s="40"/>
      <c r="M301" s="40"/>
      <c r="N301" s="40"/>
      <c r="O301" s="40"/>
      <c r="P301" s="40"/>
      <c r="Q301" s="40"/>
      <c r="R301" s="40"/>
      <c r="S301" s="40"/>
      <c r="T301" s="40"/>
      <c r="U301" s="40"/>
      <c r="V301" s="40"/>
      <c r="W301" s="40"/>
      <c r="X301" s="40"/>
    </row>
    <row r="302" ht="15.75" customHeight="1" spans="1:24">
      <c r="A302" s="40"/>
      <c r="B302" s="40"/>
      <c r="C302" s="40"/>
      <c r="D302" s="40"/>
      <c r="E302" s="40"/>
      <c r="F302" s="40"/>
      <c r="G302" s="40"/>
      <c r="H302" s="40"/>
      <c r="I302" s="40"/>
      <c r="J302" s="40"/>
      <c r="K302" s="40"/>
      <c r="L302" s="40"/>
      <c r="M302" s="40"/>
      <c r="N302" s="40"/>
      <c r="O302" s="40"/>
      <c r="P302" s="40"/>
      <c r="Q302" s="40"/>
      <c r="R302" s="40"/>
      <c r="S302" s="40"/>
      <c r="T302" s="40"/>
      <c r="U302" s="40"/>
      <c r="V302" s="40"/>
      <c r="W302" s="40"/>
      <c r="X302" s="40"/>
    </row>
    <row r="303" ht="15.75" customHeight="1" spans="1:24">
      <c r="A303" s="40"/>
      <c r="B303" s="40"/>
      <c r="C303" s="40"/>
      <c r="D303" s="40"/>
      <c r="E303" s="40"/>
      <c r="F303" s="40"/>
      <c r="G303" s="40"/>
      <c r="H303" s="40"/>
      <c r="I303" s="40"/>
      <c r="J303" s="40"/>
      <c r="K303" s="40"/>
      <c r="L303" s="40"/>
      <c r="M303" s="40"/>
      <c r="N303" s="40"/>
      <c r="O303" s="40"/>
      <c r="P303" s="40"/>
      <c r="Q303" s="40"/>
      <c r="R303" s="40"/>
      <c r="S303" s="40"/>
      <c r="T303" s="40"/>
      <c r="U303" s="40"/>
      <c r="V303" s="40"/>
      <c r="W303" s="40"/>
      <c r="X303" s="40"/>
    </row>
    <row r="304" ht="15.75" customHeight="1" spans="1:24">
      <c r="A304" s="40"/>
      <c r="B304" s="40"/>
      <c r="C304" s="40"/>
      <c r="D304" s="40"/>
      <c r="E304" s="40"/>
      <c r="F304" s="40"/>
      <c r="G304" s="40"/>
      <c r="H304" s="40"/>
      <c r="I304" s="40"/>
      <c r="J304" s="40"/>
      <c r="K304" s="40"/>
      <c r="L304" s="40"/>
      <c r="M304" s="40"/>
      <c r="N304" s="40"/>
      <c r="O304" s="40"/>
      <c r="P304" s="40"/>
      <c r="Q304" s="40"/>
      <c r="R304" s="40"/>
      <c r="S304" s="40"/>
      <c r="T304" s="40"/>
      <c r="U304" s="40"/>
      <c r="V304" s="40"/>
      <c r="W304" s="40"/>
      <c r="X304" s="40"/>
    </row>
    <row r="305" ht="15.75" customHeight="1" spans="1:24">
      <c r="A305" s="40"/>
      <c r="B305" s="40"/>
      <c r="C305" s="40"/>
      <c r="D305" s="40"/>
      <c r="E305" s="40"/>
      <c r="F305" s="40"/>
      <c r="G305" s="40"/>
      <c r="H305" s="40"/>
      <c r="I305" s="40"/>
      <c r="J305" s="40"/>
      <c r="K305" s="40"/>
      <c r="L305" s="40"/>
      <c r="M305" s="40"/>
      <c r="N305" s="40"/>
      <c r="O305" s="40"/>
      <c r="P305" s="40"/>
      <c r="Q305" s="40"/>
      <c r="R305" s="40"/>
      <c r="S305" s="40"/>
      <c r="T305" s="40"/>
      <c r="U305" s="40"/>
      <c r="V305" s="40"/>
      <c r="W305" s="40"/>
      <c r="X305" s="40"/>
    </row>
    <row r="306" ht="15.75" customHeight="1" spans="1:24">
      <c r="A306" s="40"/>
      <c r="B306" s="40"/>
      <c r="C306" s="40"/>
      <c r="D306" s="40"/>
      <c r="E306" s="40"/>
      <c r="F306" s="40"/>
      <c r="G306" s="40"/>
      <c r="H306" s="40"/>
      <c r="I306" s="40"/>
      <c r="J306" s="40"/>
      <c r="K306" s="40"/>
      <c r="L306" s="40"/>
      <c r="M306" s="40"/>
      <c r="N306" s="40"/>
      <c r="O306" s="40"/>
      <c r="P306" s="40"/>
      <c r="Q306" s="40"/>
      <c r="R306" s="40"/>
      <c r="S306" s="40"/>
      <c r="T306" s="40"/>
      <c r="U306" s="40"/>
      <c r="V306" s="40"/>
      <c r="W306" s="40"/>
      <c r="X306" s="40"/>
    </row>
    <row r="307" ht="15.75" customHeight="1" spans="1:24">
      <c r="A307" s="40"/>
      <c r="B307" s="40"/>
      <c r="C307" s="40"/>
      <c r="D307" s="40"/>
      <c r="E307" s="40"/>
      <c r="F307" s="40"/>
      <c r="G307" s="40"/>
      <c r="H307" s="40"/>
      <c r="I307" s="40"/>
      <c r="J307" s="40"/>
      <c r="K307" s="40"/>
      <c r="L307" s="40"/>
      <c r="M307" s="40"/>
      <c r="N307" s="40"/>
      <c r="O307" s="40"/>
      <c r="P307" s="40"/>
      <c r="Q307" s="40"/>
      <c r="R307" s="40"/>
      <c r="S307" s="40"/>
      <c r="T307" s="40"/>
      <c r="U307" s="40"/>
      <c r="V307" s="40"/>
      <c r="W307" s="40"/>
      <c r="X307" s="40"/>
    </row>
    <row r="308" ht="15.75" customHeight="1" spans="1:24">
      <c r="A308" s="40"/>
      <c r="B308" s="40"/>
      <c r="C308" s="40"/>
      <c r="D308" s="40"/>
      <c r="E308" s="40"/>
      <c r="F308" s="40"/>
      <c r="G308" s="40"/>
      <c r="H308" s="40"/>
      <c r="I308" s="40"/>
      <c r="J308" s="40"/>
      <c r="K308" s="40"/>
      <c r="L308" s="40"/>
      <c r="M308" s="40"/>
      <c r="N308" s="40"/>
      <c r="O308" s="40"/>
      <c r="P308" s="40"/>
      <c r="Q308" s="40"/>
      <c r="R308" s="40"/>
      <c r="S308" s="40"/>
      <c r="T308" s="40"/>
      <c r="U308" s="40"/>
      <c r="V308" s="40"/>
      <c r="W308" s="40"/>
      <c r="X308" s="40"/>
    </row>
    <row r="309" ht="15.75" customHeight="1" spans="1:24">
      <c r="A309" s="40"/>
      <c r="B309" s="40"/>
      <c r="C309" s="40"/>
      <c r="D309" s="40"/>
      <c r="E309" s="40"/>
      <c r="F309" s="40"/>
      <c r="G309" s="40"/>
      <c r="H309" s="40"/>
      <c r="I309" s="40"/>
      <c r="J309" s="40"/>
      <c r="K309" s="40"/>
      <c r="L309" s="40"/>
      <c r="M309" s="40"/>
      <c r="N309" s="40"/>
      <c r="O309" s="40"/>
      <c r="P309" s="40"/>
      <c r="Q309" s="40"/>
      <c r="R309" s="40"/>
      <c r="S309" s="40"/>
      <c r="T309" s="40"/>
      <c r="U309" s="40"/>
      <c r="V309" s="40"/>
      <c r="W309" s="40"/>
      <c r="X309" s="40"/>
    </row>
    <row r="310" ht="15.75" customHeight="1" spans="1:24">
      <c r="A310" s="40"/>
      <c r="B310" s="40"/>
      <c r="C310" s="40"/>
      <c r="D310" s="40"/>
      <c r="E310" s="40"/>
      <c r="F310" s="40"/>
      <c r="G310" s="40"/>
      <c r="H310" s="40"/>
      <c r="I310" s="40"/>
      <c r="J310" s="40"/>
      <c r="K310" s="40"/>
      <c r="L310" s="40"/>
      <c r="M310" s="40"/>
      <c r="N310" s="40"/>
      <c r="O310" s="40"/>
      <c r="P310" s="40"/>
      <c r="Q310" s="40"/>
      <c r="R310" s="40"/>
      <c r="S310" s="40"/>
      <c r="T310" s="40"/>
      <c r="U310" s="40"/>
      <c r="V310" s="40"/>
      <c r="W310" s="40"/>
      <c r="X310" s="40"/>
    </row>
    <row r="311" ht="15.75" customHeight="1" spans="1:24">
      <c r="A311" s="40"/>
      <c r="B311" s="40"/>
      <c r="C311" s="40"/>
      <c r="D311" s="40"/>
      <c r="E311" s="40"/>
      <c r="F311" s="40"/>
      <c r="G311" s="40"/>
      <c r="H311" s="40"/>
      <c r="I311" s="40"/>
      <c r="J311" s="40"/>
      <c r="K311" s="40"/>
      <c r="L311" s="40"/>
      <c r="M311" s="40"/>
      <c r="N311" s="40"/>
      <c r="O311" s="40"/>
      <c r="P311" s="40"/>
      <c r="Q311" s="40"/>
      <c r="R311" s="40"/>
      <c r="S311" s="40"/>
      <c r="T311" s="40"/>
      <c r="U311" s="40"/>
      <c r="V311" s="40"/>
      <c r="W311" s="40"/>
      <c r="X311" s="40"/>
    </row>
    <row r="312" ht="15.75" customHeight="1" spans="1:24">
      <c r="A312" s="40"/>
      <c r="B312" s="40"/>
      <c r="C312" s="40"/>
      <c r="D312" s="40"/>
      <c r="E312" s="40"/>
      <c r="F312" s="40"/>
      <c r="G312" s="40"/>
      <c r="H312" s="40"/>
      <c r="I312" s="40"/>
      <c r="J312" s="40"/>
      <c r="K312" s="40"/>
      <c r="L312" s="40"/>
      <c r="M312" s="40"/>
      <c r="N312" s="40"/>
      <c r="O312" s="40"/>
      <c r="P312" s="40"/>
      <c r="Q312" s="40"/>
      <c r="R312" s="40"/>
      <c r="S312" s="40"/>
      <c r="T312" s="40"/>
      <c r="U312" s="40"/>
      <c r="V312" s="40"/>
      <c r="W312" s="40"/>
      <c r="X312" s="40"/>
    </row>
    <row r="313" ht="15.75" customHeight="1" spans="1:24">
      <c r="A313" s="40"/>
      <c r="B313" s="40"/>
      <c r="C313" s="40"/>
      <c r="D313" s="40"/>
      <c r="E313" s="40"/>
      <c r="F313" s="40"/>
      <c r="G313" s="40"/>
      <c r="H313" s="40"/>
      <c r="I313" s="40"/>
      <c r="J313" s="40"/>
      <c r="K313" s="40"/>
      <c r="L313" s="40"/>
      <c r="M313" s="40"/>
      <c r="N313" s="40"/>
      <c r="O313" s="40"/>
      <c r="P313" s="40"/>
      <c r="Q313" s="40"/>
      <c r="R313" s="40"/>
      <c r="S313" s="40"/>
      <c r="T313" s="40"/>
      <c r="U313" s="40"/>
      <c r="V313" s="40"/>
      <c r="W313" s="40"/>
      <c r="X313" s="40"/>
    </row>
    <row r="314" ht="15.75" customHeight="1" spans="1:24">
      <c r="A314" s="40"/>
      <c r="B314" s="40"/>
      <c r="C314" s="40"/>
      <c r="D314" s="40"/>
      <c r="E314" s="40"/>
      <c r="F314" s="40"/>
      <c r="G314" s="40"/>
      <c r="H314" s="40"/>
      <c r="I314" s="40"/>
      <c r="J314" s="40"/>
      <c r="K314" s="40"/>
      <c r="L314" s="40"/>
      <c r="M314" s="40"/>
      <c r="N314" s="40"/>
      <c r="O314" s="40"/>
      <c r="P314" s="40"/>
      <c r="Q314" s="40"/>
      <c r="R314" s="40"/>
      <c r="S314" s="40"/>
      <c r="T314" s="40"/>
      <c r="U314" s="40"/>
      <c r="V314" s="40"/>
      <c r="W314" s="40"/>
      <c r="X314" s="40"/>
    </row>
    <row r="315" ht="15.75" customHeight="1" spans="1:24">
      <c r="A315" s="40"/>
      <c r="B315" s="40"/>
      <c r="C315" s="40"/>
      <c r="D315" s="40"/>
      <c r="E315" s="40"/>
      <c r="F315" s="40"/>
      <c r="G315" s="40"/>
      <c r="H315" s="40"/>
      <c r="I315" s="40"/>
      <c r="J315" s="40"/>
      <c r="K315" s="40"/>
      <c r="L315" s="40"/>
      <c r="M315" s="40"/>
      <c r="N315" s="40"/>
      <c r="O315" s="40"/>
      <c r="P315" s="40"/>
      <c r="Q315" s="40"/>
      <c r="R315" s="40"/>
      <c r="S315" s="40"/>
      <c r="T315" s="40"/>
      <c r="U315" s="40"/>
      <c r="V315" s="40"/>
      <c r="W315" s="40"/>
      <c r="X315" s="40"/>
    </row>
    <row r="316" ht="15.75" customHeight="1" spans="1:24">
      <c r="A316" s="40"/>
      <c r="B316" s="40"/>
      <c r="C316" s="40"/>
      <c r="D316" s="40"/>
      <c r="E316" s="40"/>
      <c r="F316" s="40"/>
      <c r="G316" s="40"/>
      <c r="H316" s="40"/>
      <c r="I316" s="40"/>
      <c r="J316" s="40"/>
      <c r="K316" s="40"/>
      <c r="L316" s="40"/>
      <c r="M316" s="40"/>
      <c r="N316" s="40"/>
      <c r="O316" s="40"/>
      <c r="P316" s="40"/>
      <c r="Q316" s="40"/>
      <c r="R316" s="40"/>
      <c r="S316" s="40"/>
      <c r="T316" s="40"/>
      <c r="U316" s="40"/>
      <c r="V316" s="40"/>
      <c r="W316" s="40"/>
      <c r="X316" s="40"/>
    </row>
    <row r="317" ht="15.75" customHeight="1" spans="1:24">
      <c r="A317" s="40"/>
      <c r="B317" s="40"/>
      <c r="C317" s="40"/>
      <c r="D317" s="40"/>
      <c r="E317" s="40"/>
      <c r="F317" s="40"/>
      <c r="G317" s="40"/>
      <c r="H317" s="40"/>
      <c r="I317" s="40"/>
      <c r="J317" s="40"/>
      <c r="K317" s="40"/>
      <c r="L317" s="40"/>
      <c r="M317" s="40"/>
      <c r="N317" s="40"/>
      <c r="O317" s="40"/>
      <c r="P317" s="40"/>
      <c r="Q317" s="40"/>
      <c r="R317" s="40"/>
      <c r="S317" s="40"/>
      <c r="T317" s="40"/>
      <c r="U317" s="40"/>
      <c r="V317" s="40"/>
      <c r="W317" s="40"/>
      <c r="X317" s="40"/>
    </row>
    <row r="318" ht="15.75" customHeight="1" spans="1:24">
      <c r="A318" s="40"/>
      <c r="B318" s="40"/>
      <c r="C318" s="40"/>
      <c r="D318" s="40"/>
      <c r="E318" s="40"/>
      <c r="F318" s="40"/>
      <c r="G318" s="40"/>
      <c r="H318" s="40"/>
      <c r="I318" s="40"/>
      <c r="J318" s="40"/>
      <c r="K318" s="40"/>
      <c r="L318" s="40"/>
      <c r="M318" s="40"/>
      <c r="N318" s="40"/>
      <c r="O318" s="40"/>
      <c r="P318" s="40"/>
      <c r="Q318" s="40"/>
      <c r="R318" s="40"/>
      <c r="S318" s="40"/>
      <c r="T318" s="40"/>
      <c r="U318" s="40"/>
      <c r="V318" s="40"/>
      <c r="W318" s="40"/>
      <c r="X318" s="40"/>
    </row>
    <row r="319" ht="15.75" customHeight="1" spans="1:24">
      <c r="A319" s="40"/>
      <c r="B319" s="40"/>
      <c r="C319" s="40"/>
      <c r="D319" s="40"/>
      <c r="E319" s="40"/>
      <c r="F319" s="40"/>
      <c r="G319" s="40"/>
      <c r="H319" s="40"/>
      <c r="I319" s="40"/>
      <c r="J319" s="40"/>
      <c r="K319" s="40"/>
      <c r="L319" s="40"/>
      <c r="M319" s="40"/>
      <c r="N319" s="40"/>
      <c r="O319" s="40"/>
      <c r="P319" s="40"/>
      <c r="Q319" s="40"/>
      <c r="R319" s="40"/>
      <c r="S319" s="40"/>
      <c r="T319" s="40"/>
      <c r="U319" s="40"/>
      <c r="V319" s="40"/>
      <c r="W319" s="40"/>
      <c r="X319" s="40"/>
    </row>
    <row r="320" ht="15.75" customHeight="1" spans="1:24">
      <c r="A320" s="40"/>
      <c r="B320" s="40"/>
      <c r="C320" s="40"/>
      <c r="D320" s="40"/>
      <c r="E320" s="40"/>
      <c r="F320" s="40"/>
      <c r="G320" s="40"/>
      <c r="H320" s="40"/>
      <c r="I320" s="40"/>
      <c r="J320" s="40"/>
      <c r="K320" s="40"/>
      <c r="L320" s="40"/>
      <c r="M320" s="40"/>
      <c r="N320" s="40"/>
      <c r="O320" s="40"/>
      <c r="P320" s="40"/>
      <c r="Q320" s="40"/>
      <c r="R320" s="40"/>
      <c r="S320" s="40"/>
      <c r="T320" s="40"/>
      <c r="U320" s="40"/>
      <c r="V320" s="40"/>
      <c r="W320" s="40"/>
      <c r="X320" s="40"/>
    </row>
    <row r="321" ht="15.75" customHeight="1" spans="1:24">
      <c r="A321" s="40"/>
      <c r="B321" s="40"/>
      <c r="C321" s="40"/>
      <c r="D321" s="40"/>
      <c r="E321" s="40"/>
      <c r="F321" s="40"/>
      <c r="G321" s="40"/>
      <c r="H321" s="40"/>
      <c r="I321" s="40"/>
      <c r="J321" s="40"/>
      <c r="K321" s="40"/>
      <c r="L321" s="40"/>
      <c r="M321" s="40"/>
      <c r="N321" s="40"/>
      <c r="O321" s="40"/>
      <c r="P321" s="40"/>
      <c r="Q321" s="40"/>
      <c r="R321" s="40"/>
      <c r="S321" s="40"/>
      <c r="T321" s="40"/>
      <c r="U321" s="40"/>
      <c r="V321" s="40"/>
      <c r="W321" s="40"/>
      <c r="X321" s="40"/>
    </row>
    <row r="322" ht="15.75" customHeight="1" spans="1:24">
      <c r="A322" s="40"/>
      <c r="B322" s="40"/>
      <c r="C322" s="40"/>
      <c r="D322" s="40"/>
      <c r="E322" s="40"/>
      <c r="F322" s="40"/>
      <c r="G322" s="40"/>
      <c r="H322" s="40"/>
      <c r="I322" s="40"/>
      <c r="J322" s="40"/>
      <c r="K322" s="40"/>
      <c r="L322" s="40"/>
      <c r="M322" s="40"/>
      <c r="N322" s="40"/>
      <c r="O322" s="40"/>
      <c r="P322" s="40"/>
      <c r="Q322" s="40"/>
      <c r="R322" s="40"/>
      <c r="S322" s="40"/>
      <c r="T322" s="40"/>
      <c r="U322" s="40"/>
      <c r="V322" s="40"/>
      <c r="W322" s="40"/>
      <c r="X322" s="40"/>
    </row>
    <row r="323" ht="15.75" customHeight="1" spans="1:24">
      <c r="A323" s="40"/>
      <c r="B323" s="40"/>
      <c r="C323" s="40"/>
      <c r="D323" s="40"/>
      <c r="E323" s="40"/>
      <c r="F323" s="40"/>
      <c r="G323" s="40"/>
      <c r="H323" s="40"/>
      <c r="I323" s="40"/>
      <c r="J323" s="40"/>
      <c r="K323" s="40"/>
      <c r="L323" s="40"/>
      <c r="M323" s="40"/>
      <c r="N323" s="40"/>
      <c r="O323" s="40"/>
      <c r="P323" s="40"/>
      <c r="Q323" s="40"/>
      <c r="R323" s="40"/>
      <c r="S323" s="40"/>
      <c r="T323" s="40"/>
      <c r="U323" s="40"/>
      <c r="V323" s="40"/>
      <c r="W323" s="40"/>
      <c r="X323" s="40"/>
    </row>
    <row r="324" ht="15.75" customHeight="1" spans="1:24">
      <c r="A324" s="40"/>
      <c r="B324" s="40"/>
      <c r="C324" s="40"/>
      <c r="D324" s="40"/>
      <c r="E324" s="40"/>
      <c r="F324" s="40"/>
      <c r="G324" s="40"/>
      <c r="H324" s="40"/>
      <c r="I324" s="40"/>
      <c r="J324" s="40"/>
      <c r="K324" s="40"/>
      <c r="L324" s="40"/>
      <c r="M324" s="40"/>
      <c r="N324" s="40"/>
      <c r="O324" s="40"/>
      <c r="P324" s="40"/>
      <c r="Q324" s="40"/>
      <c r="R324" s="40"/>
      <c r="S324" s="40"/>
      <c r="T324" s="40"/>
      <c r="U324" s="40"/>
      <c r="V324" s="40"/>
      <c r="W324" s="40"/>
      <c r="X324" s="40"/>
    </row>
    <row r="325" ht="15.75" customHeight="1" spans="1:24">
      <c r="A325" s="40"/>
      <c r="B325" s="40"/>
      <c r="C325" s="40"/>
      <c r="D325" s="40"/>
      <c r="E325" s="40"/>
      <c r="F325" s="40"/>
      <c r="G325" s="40"/>
      <c r="H325" s="40"/>
      <c r="I325" s="40"/>
      <c r="J325" s="40"/>
      <c r="K325" s="40"/>
      <c r="L325" s="40"/>
      <c r="M325" s="40"/>
      <c r="N325" s="40"/>
      <c r="O325" s="40"/>
      <c r="P325" s="40"/>
      <c r="Q325" s="40"/>
      <c r="R325" s="40"/>
      <c r="S325" s="40"/>
      <c r="T325" s="40"/>
      <c r="U325" s="40"/>
      <c r="V325" s="40"/>
      <c r="W325" s="40"/>
      <c r="X325" s="40"/>
    </row>
    <row r="326" ht="15.75" customHeight="1" spans="1:24">
      <c r="A326" s="40"/>
      <c r="B326" s="40"/>
      <c r="C326" s="40"/>
      <c r="D326" s="40"/>
      <c r="E326" s="40"/>
      <c r="F326" s="40"/>
      <c r="G326" s="40"/>
      <c r="H326" s="40"/>
      <c r="I326" s="40"/>
      <c r="J326" s="40"/>
      <c r="K326" s="40"/>
      <c r="L326" s="40"/>
      <c r="M326" s="40"/>
      <c r="N326" s="40"/>
      <c r="O326" s="40"/>
      <c r="P326" s="40"/>
      <c r="Q326" s="40"/>
      <c r="R326" s="40"/>
      <c r="S326" s="40"/>
      <c r="T326" s="40"/>
      <c r="U326" s="40"/>
      <c r="V326" s="40"/>
      <c r="W326" s="40"/>
      <c r="X326" s="40"/>
    </row>
    <row r="327" ht="15.75" customHeight="1" spans="1:24">
      <c r="A327" s="40"/>
      <c r="B327" s="40"/>
      <c r="C327" s="40"/>
      <c r="D327" s="40"/>
      <c r="E327" s="40"/>
      <c r="F327" s="40"/>
      <c r="G327" s="40"/>
      <c r="H327" s="40"/>
      <c r="I327" s="40"/>
      <c r="J327" s="40"/>
      <c r="K327" s="40"/>
      <c r="L327" s="40"/>
      <c r="M327" s="40"/>
      <c r="N327" s="40"/>
      <c r="O327" s="40"/>
      <c r="P327" s="40"/>
      <c r="Q327" s="40"/>
      <c r="R327" s="40"/>
      <c r="S327" s="40"/>
      <c r="T327" s="40"/>
      <c r="U327" s="40"/>
      <c r="V327" s="40"/>
      <c r="W327" s="40"/>
      <c r="X327" s="40"/>
    </row>
    <row r="328" ht="15.75" customHeight="1" spans="1:24">
      <c r="A328" s="40"/>
      <c r="B328" s="40"/>
      <c r="C328" s="40"/>
      <c r="D328" s="40"/>
      <c r="E328" s="40"/>
      <c r="F328" s="40"/>
      <c r="G328" s="40"/>
      <c r="H328" s="40"/>
      <c r="I328" s="40"/>
      <c r="J328" s="40"/>
      <c r="K328" s="40"/>
      <c r="L328" s="40"/>
      <c r="M328" s="40"/>
      <c r="N328" s="40"/>
      <c r="O328" s="40"/>
      <c r="P328" s="40"/>
      <c r="Q328" s="40"/>
      <c r="R328" s="40"/>
      <c r="S328" s="40"/>
      <c r="T328" s="40"/>
      <c r="U328" s="40"/>
      <c r="V328" s="40"/>
      <c r="W328" s="40"/>
      <c r="X328" s="40"/>
    </row>
    <row r="329" ht="15.75" customHeight="1" spans="1:24">
      <c r="A329" s="40"/>
      <c r="B329" s="40"/>
      <c r="C329" s="40"/>
      <c r="D329" s="40"/>
      <c r="E329" s="40"/>
      <c r="F329" s="40"/>
      <c r="G329" s="40"/>
      <c r="H329" s="40"/>
      <c r="I329" s="40"/>
      <c r="J329" s="40"/>
      <c r="K329" s="40"/>
      <c r="L329" s="40"/>
      <c r="M329" s="40"/>
      <c r="N329" s="40"/>
      <c r="O329" s="40"/>
      <c r="P329" s="40"/>
      <c r="Q329" s="40"/>
      <c r="R329" s="40"/>
      <c r="S329" s="40"/>
      <c r="T329" s="40"/>
      <c r="U329" s="40"/>
      <c r="V329" s="40"/>
      <c r="W329" s="40"/>
      <c r="X329" s="40"/>
    </row>
    <row r="330" ht="15.75" customHeight="1" spans="1:24">
      <c r="A330" s="40"/>
      <c r="B330" s="40"/>
      <c r="C330" s="40"/>
      <c r="D330" s="40"/>
      <c r="E330" s="40"/>
      <c r="F330" s="40"/>
      <c r="G330" s="40"/>
      <c r="H330" s="40"/>
      <c r="I330" s="40"/>
      <c r="J330" s="40"/>
      <c r="K330" s="40"/>
      <c r="L330" s="40"/>
      <c r="M330" s="40"/>
      <c r="N330" s="40"/>
      <c r="O330" s="40"/>
      <c r="P330" s="40"/>
      <c r="Q330" s="40"/>
      <c r="R330" s="40"/>
      <c r="S330" s="40"/>
      <c r="T330" s="40"/>
      <c r="U330" s="40"/>
      <c r="V330" s="40"/>
      <c r="W330" s="40"/>
      <c r="X330" s="40"/>
    </row>
    <row r="331" ht="15.75" customHeight="1" spans="1:24">
      <c r="A331" s="40"/>
      <c r="B331" s="40"/>
      <c r="C331" s="40"/>
      <c r="D331" s="40"/>
      <c r="E331" s="40"/>
      <c r="F331" s="40"/>
      <c r="G331" s="40"/>
      <c r="H331" s="40"/>
      <c r="I331" s="40"/>
      <c r="J331" s="40"/>
      <c r="K331" s="40"/>
      <c r="L331" s="40"/>
      <c r="M331" s="40"/>
      <c r="N331" s="40"/>
      <c r="O331" s="40"/>
      <c r="P331" s="40"/>
      <c r="Q331" s="40"/>
      <c r="R331" s="40"/>
      <c r="S331" s="40"/>
      <c r="T331" s="40"/>
      <c r="U331" s="40"/>
      <c r="V331" s="40"/>
      <c r="W331" s="40"/>
      <c r="X331" s="40"/>
    </row>
    <row r="332" ht="15.75" customHeight="1" spans="1:24">
      <c r="A332" s="40"/>
      <c r="B332" s="40"/>
      <c r="C332" s="40"/>
      <c r="D332" s="40"/>
      <c r="E332" s="40"/>
      <c r="F332" s="40"/>
      <c r="G332" s="40"/>
      <c r="H332" s="40"/>
      <c r="I332" s="40"/>
      <c r="J332" s="40"/>
      <c r="K332" s="40"/>
      <c r="L332" s="40"/>
      <c r="M332" s="40"/>
      <c r="N332" s="40"/>
      <c r="O332" s="40"/>
      <c r="P332" s="40"/>
      <c r="Q332" s="40"/>
      <c r="R332" s="40"/>
      <c r="S332" s="40"/>
      <c r="T332" s="40"/>
      <c r="U332" s="40"/>
      <c r="V332" s="40"/>
      <c r="W332" s="40"/>
      <c r="X332" s="40"/>
    </row>
    <row r="333" ht="15.75" customHeight="1" spans="1:24">
      <c r="A333" s="40"/>
      <c r="B333" s="40"/>
      <c r="C333" s="40"/>
      <c r="D333" s="40"/>
      <c r="E333" s="40"/>
      <c r="F333" s="40"/>
      <c r="G333" s="40"/>
      <c r="H333" s="40"/>
      <c r="I333" s="40"/>
      <c r="J333" s="40"/>
      <c r="K333" s="40"/>
      <c r="L333" s="40"/>
      <c r="M333" s="40"/>
      <c r="N333" s="40"/>
      <c r="O333" s="40"/>
      <c r="P333" s="40"/>
      <c r="Q333" s="40"/>
      <c r="R333" s="40"/>
      <c r="S333" s="40"/>
      <c r="T333" s="40"/>
      <c r="U333" s="40"/>
      <c r="V333" s="40"/>
      <c r="W333" s="40"/>
      <c r="X333" s="40"/>
    </row>
    <row r="334" ht="15.75" customHeight="1" spans="1:24">
      <c r="A334" s="40"/>
      <c r="B334" s="40"/>
      <c r="C334" s="40"/>
      <c r="D334" s="40"/>
      <c r="E334" s="40"/>
      <c r="F334" s="40"/>
      <c r="G334" s="40"/>
      <c r="H334" s="40"/>
      <c r="I334" s="40"/>
      <c r="J334" s="40"/>
      <c r="K334" s="40"/>
      <c r="L334" s="40"/>
      <c r="M334" s="40"/>
      <c r="N334" s="40"/>
      <c r="O334" s="40"/>
      <c r="P334" s="40"/>
      <c r="Q334" s="40"/>
      <c r="R334" s="40"/>
      <c r="S334" s="40"/>
      <c r="T334" s="40"/>
      <c r="U334" s="40"/>
      <c r="V334" s="40"/>
      <c r="W334" s="40"/>
      <c r="X334" s="40"/>
    </row>
    <row r="335" ht="15.75" customHeight="1" spans="1:24">
      <c r="A335" s="40"/>
      <c r="B335" s="40"/>
      <c r="C335" s="40"/>
      <c r="D335" s="40"/>
      <c r="E335" s="40"/>
      <c r="F335" s="40"/>
      <c r="G335" s="40"/>
      <c r="H335" s="40"/>
      <c r="I335" s="40"/>
      <c r="J335" s="40"/>
      <c r="K335" s="40"/>
      <c r="L335" s="40"/>
      <c r="M335" s="40"/>
      <c r="N335" s="40"/>
      <c r="O335" s="40"/>
      <c r="P335" s="40"/>
      <c r="Q335" s="40"/>
      <c r="R335" s="40"/>
      <c r="S335" s="40"/>
      <c r="T335" s="40"/>
      <c r="U335" s="40"/>
      <c r="V335" s="40"/>
      <c r="W335" s="40"/>
      <c r="X335" s="40"/>
    </row>
    <row r="336" ht="15.75" customHeight="1" spans="1:24">
      <c r="A336" s="40"/>
      <c r="B336" s="40"/>
      <c r="C336" s="40"/>
      <c r="D336" s="40"/>
      <c r="E336" s="40"/>
      <c r="F336" s="40"/>
      <c r="G336" s="40"/>
      <c r="H336" s="40"/>
      <c r="I336" s="40"/>
      <c r="J336" s="40"/>
      <c r="K336" s="40"/>
      <c r="L336" s="40"/>
      <c r="M336" s="40"/>
      <c r="N336" s="40"/>
      <c r="O336" s="40"/>
      <c r="P336" s="40"/>
      <c r="Q336" s="40"/>
      <c r="R336" s="40"/>
      <c r="S336" s="40"/>
      <c r="T336" s="40"/>
      <c r="U336" s="40"/>
      <c r="V336" s="40"/>
      <c r="W336" s="40"/>
      <c r="X336" s="40"/>
    </row>
    <row r="337" ht="15.75" customHeight="1" spans="1:24">
      <c r="A337" s="40"/>
      <c r="B337" s="40"/>
      <c r="C337" s="40"/>
      <c r="D337" s="40"/>
      <c r="E337" s="40"/>
      <c r="F337" s="40"/>
      <c r="G337" s="40"/>
      <c r="H337" s="40"/>
      <c r="I337" s="40"/>
      <c r="J337" s="40"/>
      <c r="K337" s="40"/>
      <c r="L337" s="40"/>
      <c r="M337" s="40"/>
      <c r="N337" s="40"/>
      <c r="O337" s="40"/>
      <c r="P337" s="40"/>
      <c r="Q337" s="40"/>
      <c r="R337" s="40"/>
      <c r="S337" s="40"/>
      <c r="T337" s="40"/>
      <c r="U337" s="40"/>
      <c r="V337" s="40"/>
      <c r="W337" s="40"/>
      <c r="X337" s="40"/>
    </row>
    <row r="338" ht="15.75" customHeight="1" spans="1:24">
      <c r="A338" s="40"/>
      <c r="B338" s="40"/>
      <c r="C338" s="40"/>
      <c r="D338" s="40"/>
      <c r="E338" s="40"/>
      <c r="F338" s="40"/>
      <c r="G338" s="40"/>
      <c r="H338" s="40"/>
      <c r="I338" s="40"/>
      <c r="J338" s="40"/>
      <c r="K338" s="40"/>
      <c r="L338" s="40"/>
      <c r="M338" s="40"/>
      <c r="N338" s="40"/>
      <c r="O338" s="40"/>
      <c r="P338" s="40"/>
      <c r="Q338" s="40"/>
      <c r="R338" s="40"/>
      <c r="S338" s="40"/>
      <c r="T338" s="40"/>
      <c r="U338" s="40"/>
      <c r="V338" s="40"/>
      <c r="W338" s="40"/>
      <c r="X338" s="40"/>
    </row>
    <row r="339" ht="15.75" customHeight="1" spans="1:24">
      <c r="A339" s="40"/>
      <c r="B339" s="40"/>
      <c r="C339" s="40"/>
      <c r="D339" s="40"/>
      <c r="E339" s="40"/>
      <c r="F339" s="40"/>
      <c r="G339" s="40"/>
      <c r="H339" s="40"/>
      <c r="I339" s="40"/>
      <c r="J339" s="40"/>
      <c r="K339" s="40"/>
      <c r="L339" s="40"/>
      <c r="M339" s="40"/>
      <c r="N339" s="40"/>
      <c r="O339" s="40"/>
      <c r="P339" s="40"/>
      <c r="Q339" s="40"/>
      <c r="R339" s="40"/>
      <c r="S339" s="40"/>
      <c r="T339" s="40"/>
      <c r="U339" s="40"/>
      <c r="V339" s="40"/>
      <c r="W339" s="40"/>
      <c r="X339" s="40"/>
    </row>
    <row r="340" ht="15.75" customHeight="1" spans="1:24">
      <c r="A340" s="40"/>
      <c r="B340" s="40"/>
      <c r="C340" s="40"/>
      <c r="D340" s="40"/>
      <c r="E340" s="40"/>
      <c r="F340" s="40"/>
      <c r="G340" s="40"/>
      <c r="H340" s="40"/>
      <c r="I340" s="40"/>
      <c r="J340" s="40"/>
      <c r="K340" s="40"/>
      <c r="L340" s="40"/>
      <c r="M340" s="40"/>
      <c r="N340" s="40"/>
      <c r="O340" s="40"/>
      <c r="P340" s="40"/>
      <c r="Q340" s="40"/>
      <c r="R340" s="40"/>
      <c r="S340" s="40"/>
      <c r="T340" s="40"/>
      <c r="U340" s="40"/>
      <c r="V340" s="40"/>
      <c r="W340" s="40"/>
      <c r="X340" s="40"/>
    </row>
    <row r="341" ht="15.75" customHeight="1" spans="1:24">
      <c r="A341" s="40"/>
      <c r="B341" s="40"/>
      <c r="C341" s="40"/>
      <c r="D341" s="40"/>
      <c r="E341" s="40"/>
      <c r="F341" s="40"/>
      <c r="G341" s="40"/>
      <c r="H341" s="40"/>
      <c r="I341" s="40"/>
      <c r="J341" s="40"/>
      <c r="K341" s="40"/>
      <c r="L341" s="40"/>
      <c r="M341" s="40"/>
      <c r="N341" s="40"/>
      <c r="O341" s="40"/>
      <c r="P341" s="40"/>
      <c r="Q341" s="40"/>
      <c r="R341" s="40"/>
      <c r="S341" s="40"/>
      <c r="T341" s="40"/>
      <c r="U341" s="40"/>
      <c r="V341" s="40"/>
      <c r="W341" s="40"/>
      <c r="X341" s="40"/>
    </row>
    <row r="342" ht="15.75" customHeight="1" spans="1:24">
      <c r="A342" s="40"/>
      <c r="B342" s="40"/>
      <c r="C342" s="40"/>
      <c r="D342" s="40"/>
      <c r="E342" s="40"/>
      <c r="F342" s="40"/>
      <c r="G342" s="40"/>
      <c r="H342" s="40"/>
      <c r="I342" s="40"/>
      <c r="J342" s="40"/>
      <c r="K342" s="40"/>
      <c r="L342" s="40"/>
      <c r="M342" s="40"/>
      <c r="N342" s="40"/>
      <c r="O342" s="40"/>
      <c r="P342" s="40"/>
      <c r="Q342" s="40"/>
      <c r="R342" s="40"/>
      <c r="S342" s="40"/>
      <c r="T342" s="40"/>
      <c r="U342" s="40"/>
      <c r="V342" s="40"/>
      <c r="W342" s="40"/>
      <c r="X342" s="40"/>
    </row>
    <row r="343" ht="15.75" customHeight="1" spans="1:24">
      <c r="A343" s="40"/>
      <c r="B343" s="40"/>
      <c r="C343" s="40"/>
      <c r="D343" s="40"/>
      <c r="E343" s="40"/>
      <c r="F343" s="40"/>
      <c r="G343" s="40"/>
      <c r="H343" s="40"/>
      <c r="I343" s="40"/>
      <c r="J343" s="40"/>
      <c r="K343" s="40"/>
      <c r="L343" s="40"/>
      <c r="M343" s="40"/>
      <c r="N343" s="40"/>
      <c r="O343" s="40"/>
      <c r="P343" s="40"/>
      <c r="Q343" s="40"/>
      <c r="R343" s="40"/>
      <c r="S343" s="40"/>
      <c r="T343" s="40"/>
      <c r="U343" s="40"/>
      <c r="V343" s="40"/>
      <c r="W343" s="40"/>
      <c r="X343" s="40"/>
    </row>
    <row r="344" ht="15.75" customHeight="1" spans="1:24">
      <c r="A344" s="40"/>
      <c r="B344" s="40"/>
      <c r="C344" s="40"/>
      <c r="D344" s="40"/>
      <c r="E344" s="40"/>
      <c r="F344" s="40"/>
      <c r="G344" s="40"/>
      <c r="H344" s="40"/>
      <c r="I344" s="40"/>
      <c r="J344" s="40"/>
      <c r="K344" s="40"/>
      <c r="L344" s="40"/>
      <c r="M344" s="40"/>
      <c r="N344" s="40"/>
      <c r="O344" s="40"/>
      <c r="P344" s="40"/>
      <c r="Q344" s="40"/>
      <c r="R344" s="40"/>
      <c r="S344" s="40"/>
      <c r="T344" s="40"/>
      <c r="U344" s="40"/>
      <c r="V344" s="40"/>
      <c r="W344" s="40"/>
      <c r="X344" s="40"/>
    </row>
    <row r="345" ht="15.75" customHeight="1" spans="1:24">
      <c r="A345" s="40"/>
      <c r="B345" s="40"/>
      <c r="C345" s="40"/>
      <c r="D345" s="40"/>
      <c r="E345" s="40"/>
      <c r="F345" s="40"/>
      <c r="G345" s="40"/>
      <c r="H345" s="40"/>
      <c r="I345" s="40"/>
      <c r="J345" s="40"/>
      <c r="K345" s="40"/>
      <c r="L345" s="40"/>
      <c r="M345" s="40"/>
      <c r="N345" s="40"/>
      <c r="O345" s="40"/>
      <c r="P345" s="40"/>
      <c r="Q345" s="40"/>
      <c r="R345" s="40"/>
      <c r="S345" s="40"/>
      <c r="T345" s="40"/>
      <c r="U345" s="40"/>
      <c r="V345" s="40"/>
      <c r="W345" s="40"/>
      <c r="X345" s="40"/>
    </row>
    <row r="346" ht="15.75" customHeight="1" spans="1:24">
      <c r="A346" s="40"/>
      <c r="B346" s="40"/>
      <c r="C346" s="40"/>
      <c r="D346" s="40"/>
      <c r="E346" s="40"/>
      <c r="F346" s="40"/>
      <c r="G346" s="40"/>
      <c r="H346" s="40"/>
      <c r="I346" s="40"/>
      <c r="J346" s="40"/>
      <c r="K346" s="40"/>
      <c r="L346" s="40"/>
      <c r="M346" s="40"/>
      <c r="N346" s="40"/>
      <c r="O346" s="40"/>
      <c r="P346" s="40"/>
      <c r="Q346" s="40"/>
      <c r="R346" s="40"/>
      <c r="S346" s="40"/>
      <c r="T346" s="40"/>
      <c r="U346" s="40"/>
      <c r="V346" s="40"/>
      <c r="W346" s="40"/>
      <c r="X346" s="40"/>
    </row>
    <row r="347" ht="15.75" customHeight="1" spans="1:24">
      <c r="A347" s="40"/>
      <c r="B347" s="40"/>
      <c r="C347" s="40"/>
      <c r="D347" s="40"/>
      <c r="E347" s="40"/>
      <c r="F347" s="40"/>
      <c r="G347" s="40"/>
      <c r="H347" s="40"/>
      <c r="I347" s="40"/>
      <c r="J347" s="40"/>
      <c r="K347" s="40"/>
      <c r="L347" s="40"/>
      <c r="M347" s="40"/>
      <c r="N347" s="40"/>
      <c r="O347" s="40"/>
      <c r="P347" s="40"/>
      <c r="Q347" s="40"/>
      <c r="R347" s="40"/>
      <c r="S347" s="40"/>
      <c r="T347" s="40"/>
      <c r="U347" s="40"/>
      <c r="V347" s="40"/>
      <c r="W347" s="40"/>
      <c r="X347" s="40"/>
    </row>
    <row r="348" ht="15.75" customHeight="1" spans="1:24">
      <c r="A348" s="40"/>
      <c r="B348" s="40"/>
      <c r="C348" s="40"/>
      <c r="D348" s="40"/>
      <c r="E348" s="40"/>
      <c r="F348" s="40"/>
      <c r="G348" s="40"/>
      <c r="H348" s="40"/>
      <c r="I348" s="40"/>
      <c r="J348" s="40"/>
      <c r="K348" s="40"/>
      <c r="L348" s="40"/>
      <c r="M348" s="40"/>
      <c r="N348" s="40"/>
      <c r="O348" s="40"/>
      <c r="P348" s="40"/>
      <c r="Q348" s="40"/>
      <c r="R348" s="40"/>
      <c r="S348" s="40"/>
      <c r="T348" s="40"/>
      <c r="U348" s="40"/>
      <c r="V348" s="40"/>
      <c r="W348" s="40"/>
      <c r="X348" s="40"/>
    </row>
    <row r="349" ht="15.75" customHeight="1" spans="1:24">
      <c r="A349" s="40"/>
      <c r="B349" s="40"/>
      <c r="C349" s="40"/>
      <c r="D349" s="40"/>
      <c r="E349" s="40"/>
      <c r="F349" s="40"/>
      <c r="G349" s="40"/>
      <c r="H349" s="40"/>
      <c r="I349" s="40"/>
      <c r="J349" s="40"/>
      <c r="K349" s="40"/>
      <c r="L349" s="40"/>
      <c r="M349" s="40"/>
      <c r="N349" s="40"/>
      <c r="O349" s="40"/>
      <c r="P349" s="40"/>
      <c r="Q349" s="40"/>
      <c r="R349" s="40"/>
      <c r="S349" s="40"/>
      <c r="T349" s="40"/>
      <c r="U349" s="40"/>
      <c r="V349" s="40"/>
      <c r="W349" s="40"/>
      <c r="X349" s="40"/>
    </row>
    <row r="350" ht="15.75" customHeight="1" spans="1:24">
      <c r="A350" s="40"/>
      <c r="B350" s="40"/>
      <c r="C350" s="40"/>
      <c r="D350" s="40"/>
      <c r="E350" s="40"/>
      <c r="F350" s="40"/>
      <c r="G350" s="40"/>
      <c r="H350" s="40"/>
      <c r="I350" s="40"/>
      <c r="J350" s="40"/>
      <c r="K350" s="40"/>
      <c r="L350" s="40"/>
      <c r="M350" s="40"/>
      <c r="N350" s="40"/>
      <c r="O350" s="40"/>
      <c r="P350" s="40"/>
      <c r="Q350" s="40"/>
      <c r="R350" s="40"/>
      <c r="S350" s="40"/>
      <c r="T350" s="40"/>
      <c r="U350" s="40"/>
      <c r="V350" s="40"/>
      <c r="W350" s="40"/>
      <c r="X350" s="40"/>
    </row>
    <row r="351" ht="15.75" customHeight="1" spans="1:24">
      <c r="A351" s="40"/>
      <c r="B351" s="40"/>
      <c r="C351" s="40"/>
      <c r="D351" s="40"/>
      <c r="E351" s="40"/>
      <c r="F351" s="40"/>
      <c r="G351" s="40"/>
      <c r="H351" s="40"/>
      <c r="I351" s="40"/>
      <c r="J351" s="40"/>
      <c r="K351" s="40"/>
      <c r="L351" s="40"/>
      <c r="M351" s="40"/>
      <c r="N351" s="40"/>
      <c r="O351" s="40"/>
      <c r="P351" s="40"/>
      <c r="Q351" s="40"/>
      <c r="R351" s="40"/>
      <c r="S351" s="40"/>
      <c r="T351" s="40"/>
      <c r="U351" s="40"/>
      <c r="V351" s="40"/>
      <c r="W351" s="40"/>
      <c r="X351" s="40"/>
    </row>
    <row r="352" ht="15.75" customHeight="1" spans="1:24">
      <c r="A352" s="40"/>
      <c r="B352" s="40"/>
      <c r="C352" s="40"/>
      <c r="D352" s="40"/>
      <c r="E352" s="40"/>
      <c r="F352" s="40"/>
      <c r="G352" s="40"/>
      <c r="H352" s="40"/>
      <c r="I352" s="40"/>
      <c r="J352" s="40"/>
      <c r="K352" s="40"/>
      <c r="L352" s="40"/>
      <c r="M352" s="40"/>
      <c r="N352" s="40"/>
      <c r="O352" s="40"/>
      <c r="P352" s="40"/>
      <c r="Q352" s="40"/>
      <c r="R352" s="40"/>
      <c r="S352" s="40"/>
      <c r="T352" s="40"/>
      <c r="U352" s="40"/>
      <c r="V352" s="40"/>
      <c r="W352" s="40"/>
      <c r="X352" s="40"/>
    </row>
    <row r="353" ht="15.75" customHeight="1" spans="1:24">
      <c r="A353" s="40"/>
      <c r="B353" s="40"/>
      <c r="C353" s="40"/>
      <c r="D353" s="40"/>
      <c r="E353" s="40"/>
      <c r="F353" s="40"/>
      <c r="G353" s="40"/>
      <c r="H353" s="40"/>
      <c r="I353" s="40"/>
      <c r="J353" s="40"/>
      <c r="K353" s="40"/>
      <c r="L353" s="40"/>
      <c r="M353" s="40"/>
      <c r="N353" s="40"/>
      <c r="O353" s="40"/>
      <c r="P353" s="40"/>
      <c r="Q353" s="40"/>
      <c r="R353" s="40"/>
      <c r="S353" s="40"/>
      <c r="T353" s="40"/>
      <c r="U353" s="40"/>
      <c r="V353" s="40"/>
      <c r="W353" s="40"/>
      <c r="X353" s="40"/>
    </row>
    <row r="354" ht="15.75" customHeight="1" spans="1:24">
      <c r="A354" s="40"/>
      <c r="B354" s="40"/>
      <c r="C354" s="40"/>
      <c r="D354" s="40"/>
      <c r="E354" s="40"/>
      <c r="F354" s="40"/>
      <c r="G354" s="40"/>
      <c r="H354" s="40"/>
      <c r="I354" s="40"/>
      <c r="J354" s="40"/>
      <c r="K354" s="40"/>
      <c r="L354" s="40"/>
      <c r="M354" s="40"/>
      <c r="N354" s="40"/>
      <c r="O354" s="40"/>
      <c r="P354" s="40"/>
      <c r="Q354" s="40"/>
      <c r="R354" s="40"/>
      <c r="S354" s="40"/>
      <c r="T354" s="40"/>
      <c r="U354" s="40"/>
      <c r="V354" s="40"/>
      <c r="W354" s="40"/>
      <c r="X354" s="40"/>
    </row>
    <row r="355" ht="15.75" customHeight="1" spans="1:24">
      <c r="A355" s="40"/>
      <c r="B355" s="40"/>
      <c r="C355" s="40"/>
      <c r="D355" s="40"/>
      <c r="E355" s="40"/>
      <c r="F355" s="40"/>
      <c r="G355" s="40"/>
      <c r="H355" s="40"/>
      <c r="I355" s="40"/>
      <c r="J355" s="40"/>
      <c r="K355" s="40"/>
      <c r="L355" s="40"/>
      <c r="M355" s="40"/>
      <c r="N355" s="40"/>
      <c r="O355" s="40"/>
      <c r="P355" s="40"/>
      <c r="Q355" s="40"/>
      <c r="R355" s="40"/>
      <c r="S355" s="40"/>
      <c r="T355" s="40"/>
      <c r="U355" s="40"/>
      <c r="V355" s="40"/>
      <c r="W355" s="40"/>
      <c r="X355" s="40"/>
    </row>
    <row r="356" ht="15.75" customHeight="1" spans="1:24">
      <c r="A356" s="40"/>
      <c r="B356" s="40"/>
      <c r="C356" s="40"/>
      <c r="D356" s="40"/>
      <c r="E356" s="40"/>
      <c r="F356" s="40"/>
      <c r="G356" s="40"/>
      <c r="H356" s="40"/>
      <c r="I356" s="40"/>
      <c r="J356" s="40"/>
      <c r="K356" s="40"/>
      <c r="L356" s="40"/>
      <c r="M356" s="40"/>
      <c r="N356" s="40"/>
      <c r="O356" s="40"/>
      <c r="P356" s="40"/>
      <c r="Q356" s="40"/>
      <c r="R356" s="40"/>
      <c r="S356" s="40"/>
      <c r="T356" s="40"/>
      <c r="U356" s="40"/>
      <c r="V356" s="40"/>
      <c r="W356" s="40"/>
      <c r="X356" s="40"/>
    </row>
    <row r="357" ht="15.75" customHeight="1" spans="1:24">
      <c r="A357" s="40"/>
      <c r="B357" s="40"/>
      <c r="C357" s="40"/>
      <c r="D357" s="40"/>
      <c r="E357" s="40"/>
      <c r="F357" s="40"/>
      <c r="G357" s="40"/>
      <c r="H357" s="40"/>
      <c r="I357" s="40"/>
      <c r="J357" s="40"/>
      <c r="K357" s="40"/>
      <c r="L357" s="40"/>
      <c r="M357" s="40"/>
      <c r="N357" s="40"/>
      <c r="O357" s="40"/>
      <c r="P357" s="40"/>
      <c r="Q357" s="40"/>
      <c r="R357" s="40"/>
      <c r="S357" s="40"/>
      <c r="T357" s="40"/>
      <c r="U357" s="40"/>
      <c r="V357" s="40"/>
      <c r="W357" s="40"/>
      <c r="X357" s="40"/>
    </row>
    <row r="358" ht="15.75" customHeight="1" spans="1:24">
      <c r="A358" s="40"/>
      <c r="B358" s="40"/>
      <c r="C358" s="40"/>
      <c r="D358" s="40"/>
      <c r="E358" s="40"/>
      <c r="F358" s="40"/>
      <c r="G358" s="40"/>
      <c r="H358" s="40"/>
      <c r="I358" s="40"/>
      <c r="J358" s="40"/>
      <c r="K358" s="40"/>
      <c r="L358" s="40"/>
      <c r="M358" s="40"/>
      <c r="N358" s="40"/>
      <c r="O358" s="40"/>
      <c r="P358" s="40"/>
      <c r="Q358" s="40"/>
      <c r="R358" s="40"/>
      <c r="S358" s="40"/>
      <c r="T358" s="40"/>
      <c r="U358" s="40"/>
      <c r="V358" s="40"/>
      <c r="W358" s="40"/>
      <c r="X358" s="40"/>
    </row>
    <row r="359" ht="15.75" customHeight="1" spans="1:24">
      <c r="A359" s="40"/>
      <c r="B359" s="40"/>
      <c r="C359" s="40"/>
      <c r="D359" s="40"/>
      <c r="E359" s="40"/>
      <c r="F359" s="40"/>
      <c r="G359" s="40"/>
      <c r="H359" s="40"/>
      <c r="I359" s="40"/>
      <c r="J359" s="40"/>
      <c r="K359" s="40"/>
      <c r="L359" s="40"/>
      <c r="M359" s="40"/>
      <c r="N359" s="40"/>
      <c r="O359" s="40"/>
      <c r="P359" s="40"/>
      <c r="Q359" s="40"/>
      <c r="R359" s="40"/>
      <c r="S359" s="40"/>
      <c r="T359" s="40"/>
      <c r="U359" s="40"/>
      <c r="V359" s="40"/>
      <c r="W359" s="40"/>
      <c r="X359" s="40"/>
    </row>
    <row r="360" ht="15.75" customHeight="1" spans="1:24">
      <c r="A360" s="40"/>
      <c r="B360" s="40"/>
      <c r="C360" s="40"/>
      <c r="D360" s="40"/>
      <c r="E360" s="40"/>
      <c r="F360" s="40"/>
      <c r="G360" s="40"/>
      <c r="H360" s="40"/>
      <c r="I360" s="40"/>
      <c r="J360" s="40"/>
      <c r="K360" s="40"/>
      <c r="L360" s="40"/>
      <c r="M360" s="40"/>
      <c r="N360" s="40"/>
      <c r="O360" s="40"/>
      <c r="P360" s="40"/>
      <c r="Q360" s="40"/>
      <c r="R360" s="40"/>
      <c r="S360" s="40"/>
      <c r="T360" s="40"/>
      <c r="U360" s="40"/>
      <c r="V360" s="40"/>
      <c r="W360" s="40"/>
      <c r="X360" s="40"/>
    </row>
    <row r="361" ht="15.75" customHeight="1" spans="1:24">
      <c r="A361" s="40"/>
      <c r="B361" s="40"/>
      <c r="C361" s="40"/>
      <c r="D361" s="40"/>
      <c r="E361" s="40"/>
      <c r="F361" s="40"/>
      <c r="G361" s="40"/>
      <c r="H361" s="40"/>
      <c r="I361" s="40"/>
      <c r="J361" s="40"/>
      <c r="K361" s="40"/>
      <c r="L361" s="40"/>
      <c r="M361" s="40"/>
      <c r="N361" s="40"/>
      <c r="O361" s="40"/>
      <c r="P361" s="40"/>
      <c r="Q361" s="40"/>
      <c r="R361" s="40"/>
      <c r="S361" s="40"/>
      <c r="T361" s="40"/>
      <c r="U361" s="40"/>
      <c r="V361" s="40"/>
      <c r="W361" s="40"/>
      <c r="X361" s="40"/>
    </row>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108">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30:C30"/>
    <mergeCell ref="B31:C31"/>
    <mergeCell ref="B32:C32"/>
    <mergeCell ref="B33:C33"/>
    <mergeCell ref="B34:C34"/>
    <mergeCell ref="B35:C35"/>
    <mergeCell ref="B36:C36"/>
    <mergeCell ref="B37:C37"/>
    <mergeCell ref="B38:C38"/>
    <mergeCell ref="B39:D39"/>
    <mergeCell ref="A40:C40"/>
    <mergeCell ref="A41:B41"/>
    <mergeCell ref="A47:C47"/>
    <mergeCell ref="A60:C60"/>
    <mergeCell ref="B61:C61"/>
    <mergeCell ref="B62:C62"/>
    <mergeCell ref="B63:C63"/>
    <mergeCell ref="B64:C64"/>
    <mergeCell ref="B65:C65"/>
    <mergeCell ref="B66:C66"/>
    <mergeCell ref="A68:C68"/>
    <mergeCell ref="B69:C69"/>
    <mergeCell ref="B70:C70"/>
    <mergeCell ref="B71:C71"/>
    <mergeCell ref="B72:C72"/>
    <mergeCell ref="B73:C73"/>
    <mergeCell ref="A75:C75"/>
    <mergeCell ref="B76:C76"/>
    <mergeCell ref="B77:C77"/>
    <mergeCell ref="B78:C78"/>
    <mergeCell ref="B79:C79"/>
    <mergeCell ref="B80:C80"/>
    <mergeCell ref="B81:C81"/>
    <mergeCell ref="B82:C82"/>
    <mergeCell ref="B83:C83"/>
    <mergeCell ref="A85:C85"/>
    <mergeCell ref="B86:C86"/>
    <mergeCell ref="B87:C87"/>
    <mergeCell ref="B88:C88"/>
    <mergeCell ref="B89:C89"/>
    <mergeCell ref="B90:C90"/>
    <mergeCell ref="B91:C91"/>
    <mergeCell ref="B92:C92"/>
    <mergeCell ref="B93:C93"/>
    <mergeCell ref="A95:C95"/>
    <mergeCell ref="B96:C96"/>
    <mergeCell ref="B97:C97"/>
    <mergeCell ref="B98:C98"/>
    <mergeCell ref="A100:C100"/>
    <mergeCell ref="B101:C101"/>
    <mergeCell ref="B102:C102"/>
    <mergeCell ref="B103:C103"/>
    <mergeCell ref="B104:C104"/>
    <mergeCell ref="A106:C106"/>
    <mergeCell ref="B107:C107"/>
    <mergeCell ref="B108:C108"/>
    <mergeCell ref="B109:C109"/>
    <mergeCell ref="B110:C110"/>
    <mergeCell ref="B111:C111"/>
    <mergeCell ref="B112:C112"/>
    <mergeCell ref="A114:B114"/>
    <mergeCell ref="A125:L125"/>
    <mergeCell ref="A126:C126"/>
    <mergeCell ref="B127:C127"/>
    <mergeCell ref="B128:C128"/>
    <mergeCell ref="B129:C129"/>
    <mergeCell ref="B130:C130"/>
    <mergeCell ref="B131:C131"/>
    <mergeCell ref="B132:C132"/>
    <mergeCell ref="B133:C133"/>
    <mergeCell ref="B134:C134"/>
    <mergeCell ref="B135:C135"/>
    <mergeCell ref="B136:C136"/>
    <mergeCell ref="A139:B139"/>
    <mergeCell ref="A150:L150"/>
    <mergeCell ref="A151:C151"/>
    <mergeCell ref="B152:C152"/>
    <mergeCell ref="B153:C153"/>
    <mergeCell ref="B154:C154"/>
    <mergeCell ref="B155:C155"/>
    <mergeCell ref="B156:C156"/>
    <mergeCell ref="B157:C157"/>
    <mergeCell ref="B158:C158"/>
    <mergeCell ref="B159:C159"/>
    <mergeCell ref="B160:C160"/>
    <mergeCell ref="B161:C161"/>
  </mergeCells>
  <pageMargins left="0.511805555555556" right="0.511805555555556" top="0.869444444444444" bottom="0.786805555555556" header="0" footer="0"/>
  <pageSetup paperSize="9" scale="68" orientation="landscape" horizontalDpi="600"/>
  <headerFooter>
    <oddHeader>&amp;CNegrito itálico"Processo 23069.182202/2024-57
PE 90036/2025</oddHeader>
    <oddFooter>&amp;L&amp;A</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02"/>
  <sheetViews>
    <sheetView view="pageLayout" zoomScaleNormal="100" topLeftCell="A66" workbookViewId="0">
      <selection activeCell="B63" sqref="B63:C63"/>
    </sheetView>
  </sheetViews>
  <sheetFormatPr defaultColWidth="14.4285714285714" defaultRowHeight="15" customHeight="1"/>
  <cols>
    <col min="1" max="1" width="9.57142857142857" customWidth="1"/>
    <col min="2" max="2" width="52.1428571428571" customWidth="1"/>
    <col min="3" max="3" width="8.57142857142857" customWidth="1"/>
    <col min="4" max="6" width="12.1428571428571" customWidth="1"/>
    <col min="7" max="13" width="13.2857142857143" customWidth="1"/>
    <col min="14" max="21" width="8.85714285714286" customWidth="1"/>
  </cols>
  <sheetData>
    <row r="1" ht="18" customHeight="1" spans="1:21">
      <c r="A1" s="39" t="s">
        <v>0</v>
      </c>
      <c r="H1" s="40"/>
      <c r="I1" s="40"/>
      <c r="J1" s="40"/>
      <c r="K1" s="40"/>
      <c r="L1" s="40"/>
      <c r="M1" s="40"/>
      <c r="N1" s="40"/>
      <c r="O1" s="40"/>
      <c r="P1" s="40"/>
      <c r="Q1" s="40"/>
      <c r="R1" s="40"/>
      <c r="S1" s="40"/>
      <c r="T1" s="40"/>
      <c r="U1" s="40"/>
    </row>
    <row r="2" ht="18.75" spans="1:21">
      <c r="A2" s="41" t="s">
        <v>1</v>
      </c>
      <c r="H2" s="40"/>
      <c r="I2" s="40"/>
      <c r="J2" s="40"/>
      <c r="K2" s="40"/>
      <c r="L2" s="40"/>
      <c r="M2" s="40"/>
      <c r="N2" s="40"/>
      <c r="O2" s="40"/>
      <c r="P2" s="40"/>
      <c r="Q2" s="40"/>
      <c r="R2" s="40"/>
      <c r="S2" s="40"/>
      <c r="T2" s="40"/>
      <c r="U2" s="40"/>
    </row>
    <row r="3" spans="1:21">
      <c r="A3" s="40"/>
      <c r="B3" s="40"/>
      <c r="C3" s="40"/>
      <c r="D3" s="40"/>
      <c r="E3" s="40"/>
      <c r="F3" s="40"/>
      <c r="G3" s="40"/>
      <c r="H3" s="40"/>
      <c r="I3" s="40"/>
      <c r="J3" s="40"/>
      <c r="K3" s="40"/>
      <c r="L3" s="40"/>
      <c r="M3" s="40"/>
      <c r="N3" s="40"/>
      <c r="O3" s="40"/>
      <c r="P3" s="40"/>
      <c r="Q3" s="40"/>
      <c r="R3" s="40"/>
      <c r="S3" s="40"/>
      <c r="T3" s="40"/>
      <c r="U3" s="40"/>
    </row>
    <row r="4" ht="14.25" customHeight="1" spans="1:21">
      <c r="A4" s="42" t="s">
        <v>410</v>
      </c>
      <c r="H4" s="40"/>
      <c r="I4" s="40"/>
      <c r="J4" s="40"/>
      <c r="K4" s="40"/>
      <c r="L4" s="40"/>
      <c r="M4" s="40"/>
      <c r="N4" s="40"/>
      <c r="O4" s="40"/>
      <c r="P4" s="40"/>
      <c r="Q4" s="40"/>
      <c r="R4" s="40"/>
      <c r="S4" s="40"/>
      <c r="T4" s="40"/>
      <c r="U4" s="40"/>
    </row>
    <row r="5" ht="51" customHeight="1" spans="1:21">
      <c r="A5" s="43" t="s">
        <v>2</v>
      </c>
      <c r="H5" s="40"/>
      <c r="I5" s="40"/>
      <c r="J5" s="40"/>
      <c r="K5" s="40"/>
      <c r="L5" s="40"/>
      <c r="M5" s="40"/>
      <c r="N5" s="40"/>
      <c r="O5" s="40"/>
      <c r="P5" s="40"/>
      <c r="Q5" s="40"/>
      <c r="R5" s="40"/>
      <c r="S5" s="40"/>
      <c r="T5" s="40"/>
      <c r="U5" s="40"/>
    </row>
    <row r="6" customHeight="1" spans="1:21">
      <c r="A6" s="44" t="s">
        <v>411</v>
      </c>
      <c r="B6" s="45"/>
      <c r="C6" s="45"/>
      <c r="D6" s="45"/>
      <c r="E6" s="45"/>
      <c r="F6" s="45"/>
      <c r="G6" s="45"/>
      <c r="H6" s="40"/>
      <c r="I6" s="40"/>
      <c r="J6" s="40"/>
      <c r="K6" s="40"/>
      <c r="L6" s="40"/>
      <c r="M6" s="40"/>
      <c r="N6" s="40"/>
      <c r="O6" s="40"/>
      <c r="P6" s="40"/>
      <c r="Q6" s="40"/>
      <c r="R6" s="40"/>
      <c r="S6" s="40"/>
      <c r="T6" s="40"/>
      <c r="U6" s="40"/>
    </row>
    <row r="7" ht="15.75" customHeight="1" spans="1:21">
      <c r="A7" s="44" t="s">
        <v>412</v>
      </c>
      <c r="B7" s="45"/>
      <c r="C7" s="45"/>
      <c r="D7" s="45"/>
      <c r="E7" s="45"/>
      <c r="F7" s="45"/>
      <c r="G7" s="45"/>
      <c r="H7" s="40"/>
      <c r="I7" s="40"/>
      <c r="J7" s="40"/>
      <c r="K7" s="40"/>
      <c r="L7" s="40"/>
      <c r="M7" s="40"/>
      <c r="N7" s="40"/>
      <c r="O7" s="40"/>
      <c r="P7" s="40"/>
      <c r="Q7" s="40"/>
      <c r="R7" s="40"/>
      <c r="S7" s="40"/>
      <c r="T7" s="40"/>
      <c r="U7" s="40"/>
    </row>
    <row r="8" spans="1:21">
      <c r="A8" s="46" t="s">
        <v>413</v>
      </c>
      <c r="B8" s="47"/>
      <c r="C8" s="48" t="s">
        <v>414</v>
      </c>
      <c r="D8" s="49"/>
      <c r="E8" s="49"/>
      <c r="F8" s="49"/>
      <c r="G8" s="50"/>
      <c r="H8" s="40"/>
      <c r="I8" s="40"/>
      <c r="J8" s="40"/>
      <c r="K8" s="40"/>
      <c r="L8" s="40"/>
      <c r="M8" s="40"/>
      <c r="N8" s="40"/>
      <c r="O8" s="40"/>
      <c r="P8" s="40"/>
      <c r="Q8" s="40"/>
      <c r="R8" s="40"/>
      <c r="S8" s="40"/>
      <c r="T8" s="40"/>
      <c r="U8" s="40"/>
    </row>
    <row r="9" ht="15.75" spans="1:21">
      <c r="A9" s="51"/>
      <c r="B9" s="52"/>
      <c r="C9" s="53"/>
      <c r="D9" s="54"/>
      <c r="E9" s="54"/>
      <c r="F9" s="54"/>
      <c r="G9" s="55"/>
      <c r="H9" s="40"/>
      <c r="I9" s="40"/>
      <c r="J9" s="40"/>
      <c r="K9" s="40"/>
      <c r="L9" s="40"/>
      <c r="M9" s="40"/>
      <c r="N9" s="40"/>
      <c r="O9" s="40"/>
      <c r="P9" s="40"/>
      <c r="Q9" s="40"/>
      <c r="R9" s="40"/>
      <c r="S9" s="40"/>
      <c r="T9" s="40"/>
      <c r="U9" s="40"/>
    </row>
    <row r="10" ht="15.75" spans="1:21">
      <c r="A10" s="8"/>
      <c r="B10" s="56"/>
      <c r="C10" s="57"/>
      <c r="D10" s="57"/>
      <c r="E10" s="57"/>
      <c r="F10" s="40"/>
      <c r="G10" s="40"/>
      <c r="H10" s="40"/>
      <c r="I10" s="40"/>
      <c r="J10" s="40"/>
      <c r="K10" s="40"/>
      <c r="L10" s="40"/>
      <c r="M10" s="40"/>
      <c r="N10" s="40"/>
      <c r="O10" s="40"/>
      <c r="P10" s="40"/>
      <c r="Q10" s="40"/>
      <c r="R10" s="40"/>
      <c r="S10" s="40"/>
      <c r="T10" s="40"/>
      <c r="U10" s="40"/>
    </row>
    <row r="11" spans="1:21">
      <c r="A11" s="58" t="s">
        <v>415</v>
      </c>
      <c r="B11" s="49"/>
      <c r="C11" s="49"/>
      <c r="D11" s="49"/>
      <c r="E11" s="49"/>
      <c r="F11" s="49"/>
      <c r="G11" s="50"/>
      <c r="H11" s="40"/>
      <c r="I11" s="40"/>
      <c r="J11" s="40"/>
      <c r="K11" s="40"/>
      <c r="L11" s="40"/>
      <c r="M11" s="40"/>
      <c r="N11" s="40"/>
      <c r="O11" s="40"/>
      <c r="P11" s="40"/>
      <c r="Q11" s="40"/>
      <c r="R11" s="40"/>
      <c r="S11" s="40"/>
      <c r="T11" s="40"/>
      <c r="U11" s="40"/>
    </row>
    <row r="12" spans="1:21">
      <c r="A12" s="59" t="s">
        <v>416</v>
      </c>
      <c r="B12" s="60"/>
      <c r="C12" s="61"/>
      <c r="D12" s="62"/>
      <c r="E12" s="62"/>
      <c r="F12" s="62"/>
      <c r="G12" s="63"/>
      <c r="H12" s="40"/>
      <c r="I12" s="40"/>
      <c r="J12" s="40"/>
      <c r="K12" s="40"/>
      <c r="L12" s="40"/>
      <c r="M12" s="40"/>
      <c r="N12" s="40"/>
      <c r="O12" s="40"/>
      <c r="P12" s="40"/>
      <c r="Q12" s="40"/>
      <c r="R12" s="40"/>
      <c r="S12" s="40"/>
      <c r="T12" s="40"/>
      <c r="U12" s="40"/>
    </row>
    <row r="13" spans="1:21">
      <c r="A13" s="59" t="s">
        <v>417</v>
      </c>
      <c r="B13" s="60"/>
      <c r="C13" s="61"/>
      <c r="D13" s="62"/>
      <c r="E13" s="62"/>
      <c r="F13" s="62"/>
      <c r="G13" s="63"/>
      <c r="H13" s="40"/>
      <c r="I13" s="40"/>
      <c r="J13" s="40"/>
      <c r="K13" s="40"/>
      <c r="L13" s="40"/>
      <c r="M13" s="40"/>
      <c r="N13" s="40"/>
      <c r="O13" s="40"/>
      <c r="P13" s="40"/>
      <c r="Q13" s="40"/>
      <c r="R13" s="40"/>
      <c r="S13" s="40"/>
      <c r="T13" s="40"/>
      <c r="U13" s="40"/>
    </row>
    <row r="14" spans="1:21">
      <c r="A14" s="64" t="s">
        <v>418</v>
      </c>
      <c r="B14" s="60"/>
      <c r="C14" s="61"/>
      <c r="D14" s="62"/>
      <c r="E14" s="62"/>
      <c r="F14" s="62"/>
      <c r="G14" s="63"/>
      <c r="H14" s="40"/>
      <c r="I14" s="40"/>
      <c r="J14" s="40"/>
      <c r="K14" s="40"/>
      <c r="L14" s="40"/>
      <c r="M14" s="40"/>
      <c r="N14" s="40"/>
      <c r="O14" s="40"/>
      <c r="P14" s="40"/>
      <c r="Q14" s="40"/>
      <c r="R14" s="40"/>
      <c r="S14" s="40"/>
      <c r="T14" s="40"/>
      <c r="U14" s="40"/>
    </row>
    <row r="15" spans="1:21">
      <c r="A15" s="59" t="s">
        <v>419</v>
      </c>
      <c r="B15" s="60"/>
      <c r="C15" s="61"/>
      <c r="D15" s="62"/>
      <c r="E15" s="62"/>
      <c r="F15" s="62"/>
      <c r="G15" s="63"/>
      <c r="H15" s="40"/>
      <c r="I15" s="40"/>
      <c r="J15" s="40"/>
      <c r="K15" s="40"/>
      <c r="L15" s="40"/>
      <c r="M15" s="40"/>
      <c r="N15" s="40"/>
      <c r="O15" s="40"/>
      <c r="P15" s="40"/>
      <c r="Q15" s="40"/>
      <c r="R15" s="40"/>
      <c r="S15" s="40"/>
      <c r="T15" s="40"/>
      <c r="U15" s="40"/>
    </row>
    <row r="16" ht="15.75" spans="1:21">
      <c r="A16" s="65" t="s">
        <v>420</v>
      </c>
      <c r="B16" s="52"/>
      <c r="C16" s="66"/>
      <c r="D16" s="54"/>
      <c r="E16" s="54"/>
      <c r="F16" s="54"/>
      <c r="G16" s="55"/>
      <c r="H16" s="40"/>
      <c r="I16" s="40"/>
      <c r="J16" s="40"/>
      <c r="K16" s="40"/>
      <c r="L16" s="40"/>
      <c r="M16" s="40"/>
      <c r="N16" s="40"/>
      <c r="O16" s="40"/>
      <c r="P16" s="40"/>
      <c r="Q16" s="40"/>
      <c r="R16" s="40"/>
      <c r="S16" s="40"/>
      <c r="T16" s="40"/>
      <c r="U16" s="40"/>
    </row>
    <row r="17" ht="15.75" spans="1:21">
      <c r="A17" s="8"/>
      <c r="B17" s="56"/>
      <c r="C17" s="57"/>
      <c r="D17" s="57"/>
      <c r="E17" s="57"/>
      <c r="F17" s="40"/>
      <c r="G17" s="40"/>
      <c r="H17" s="40"/>
      <c r="I17" s="40"/>
      <c r="J17" s="40"/>
      <c r="K17" s="40"/>
      <c r="L17" s="40"/>
      <c r="M17" s="40"/>
      <c r="N17" s="40"/>
      <c r="O17" s="40"/>
      <c r="P17" s="40"/>
      <c r="Q17" s="40"/>
      <c r="R17" s="40"/>
      <c r="S17" s="40"/>
      <c r="T17" s="40"/>
      <c r="U17" s="40"/>
    </row>
    <row r="18" spans="1:21">
      <c r="A18" s="67" t="s">
        <v>421</v>
      </c>
      <c r="B18" s="11"/>
      <c r="C18" s="11"/>
      <c r="D18" s="12"/>
      <c r="E18" s="68"/>
      <c r="F18" s="68"/>
      <c r="G18" s="68"/>
      <c r="H18" s="68"/>
      <c r="I18" s="68"/>
      <c r="J18" s="68"/>
      <c r="K18" s="68"/>
      <c r="L18" s="68"/>
      <c r="M18" s="68"/>
      <c r="N18" s="40"/>
      <c r="O18" s="40"/>
      <c r="P18" s="40"/>
      <c r="Q18" s="40"/>
      <c r="R18" s="40"/>
      <c r="S18" s="40"/>
      <c r="T18" s="40"/>
      <c r="U18" s="40"/>
    </row>
    <row r="19" spans="1:21">
      <c r="A19" s="69" t="s">
        <v>422</v>
      </c>
      <c r="B19" s="70" t="s">
        <v>423</v>
      </c>
      <c r="C19" s="70" t="s">
        <v>156</v>
      </c>
      <c r="D19" s="71" t="s">
        <v>424</v>
      </c>
      <c r="E19" s="57"/>
      <c r="F19" s="40"/>
      <c r="G19" s="40"/>
      <c r="H19" s="40"/>
      <c r="I19" s="40"/>
      <c r="J19" s="40"/>
      <c r="K19" s="40"/>
      <c r="L19" s="40"/>
      <c r="M19" s="40"/>
      <c r="N19" s="40"/>
      <c r="O19" s="40"/>
      <c r="P19" s="40"/>
      <c r="Q19" s="40"/>
      <c r="R19" s="40"/>
      <c r="S19" s="40"/>
      <c r="T19" s="40"/>
      <c r="U19" s="40"/>
    </row>
    <row r="20" ht="15.75" spans="1:21">
      <c r="A20" s="72">
        <v>20.88</v>
      </c>
      <c r="B20" s="73" t="str">
        <f>'Anexo II-B Salários'!B17</f>
        <v>Agente Educacional</v>
      </c>
      <c r="C20" s="17" t="str">
        <f>'Anexo II-B Salários'!C17</f>
        <v>5153-25</v>
      </c>
      <c r="D20" s="74">
        <f>'Anexo II-B Salários'!E17</f>
        <v>1917.71</v>
      </c>
      <c r="E20" s="40"/>
      <c r="F20" s="40"/>
      <c r="G20" s="40"/>
      <c r="H20" s="40"/>
      <c r="I20" s="40"/>
      <c r="J20" s="40"/>
      <c r="K20" s="40"/>
      <c r="L20" s="40"/>
      <c r="M20" s="40"/>
      <c r="N20" s="40"/>
      <c r="O20" s="40"/>
      <c r="P20" s="40"/>
      <c r="Q20" s="40"/>
      <c r="R20" s="40"/>
      <c r="S20" s="40"/>
      <c r="T20" s="40"/>
      <c r="U20" s="40"/>
    </row>
    <row r="21" ht="15.75" customHeight="1" spans="1:21">
      <c r="A21" s="72">
        <v>20.88</v>
      </c>
      <c r="B21" s="73" t="str">
        <f>'Anexo II-B Salários'!B18</f>
        <v>Auxiliar de desenvolvimento infantil</v>
      </c>
      <c r="C21" s="17" t="str">
        <f>'Anexo II-B Salários'!C18</f>
        <v>2394-10</v>
      </c>
      <c r="D21" s="74">
        <f>'Anexo II-B Salários'!E18</f>
        <v>3025.66</v>
      </c>
      <c r="E21" s="9"/>
      <c r="F21" s="40"/>
      <c r="G21" s="40"/>
      <c r="H21" s="40"/>
      <c r="I21" s="40"/>
      <c r="J21" s="40"/>
      <c r="K21" s="40"/>
      <c r="L21" s="40"/>
      <c r="M21" s="40"/>
      <c r="N21" s="40"/>
      <c r="O21" s="40"/>
      <c r="P21" s="40"/>
      <c r="Q21" s="40"/>
      <c r="R21" s="40"/>
      <c r="S21" s="40"/>
      <c r="T21" s="40"/>
      <c r="U21" s="40"/>
    </row>
    <row r="22" ht="15.75" customHeight="1" spans="1:21">
      <c r="A22" s="72">
        <v>20.88</v>
      </c>
      <c r="B22" s="22" t="str">
        <f>'Anexo II-B Salários'!B19</f>
        <v>Cuidador de Alunos</v>
      </c>
      <c r="C22" s="17" t="str">
        <f>'Anexo II-B Salários'!C19</f>
        <v>5162-20</v>
      </c>
      <c r="D22" s="74">
        <f>'Anexo II-B Salários'!E19</f>
        <v>2061.07</v>
      </c>
      <c r="E22" s="9"/>
      <c r="F22" s="40"/>
      <c r="G22" s="40"/>
      <c r="H22" s="40"/>
      <c r="I22" s="40"/>
      <c r="J22" s="40"/>
      <c r="K22" s="40"/>
      <c r="L22" s="40"/>
      <c r="M22" s="40"/>
      <c r="N22" s="40"/>
      <c r="O22" s="40"/>
      <c r="P22" s="40"/>
      <c r="Q22" s="40"/>
      <c r="R22" s="40"/>
      <c r="S22" s="40"/>
      <c r="T22" s="40"/>
      <c r="U22" s="40"/>
    </row>
    <row r="23" ht="15.75" customHeight="1" spans="1:21">
      <c r="A23" s="72">
        <v>20.88</v>
      </c>
      <c r="B23" s="73" t="str">
        <f>'Anexo II-B Salários'!B20</f>
        <v>Orientador Educacional</v>
      </c>
      <c r="C23" s="17" t="str">
        <f>'Anexo II-B Salários'!C20</f>
        <v>2394-10</v>
      </c>
      <c r="D23" s="74">
        <f>'Anexo II-B Salários'!E20</f>
        <v>3836.52</v>
      </c>
      <c r="E23" s="9"/>
      <c r="F23" s="40"/>
      <c r="G23" s="40"/>
      <c r="H23" s="40"/>
      <c r="I23" s="40"/>
      <c r="J23" s="40"/>
      <c r="K23" s="40"/>
      <c r="L23" s="40"/>
      <c r="M23" s="40"/>
      <c r="N23" s="40"/>
      <c r="O23" s="40"/>
      <c r="P23" s="40"/>
      <c r="Q23" s="40"/>
      <c r="R23" s="40"/>
      <c r="S23" s="40"/>
      <c r="T23" s="40"/>
      <c r="U23" s="40"/>
    </row>
    <row r="24" ht="15.75" customHeight="1" spans="1:21">
      <c r="A24" s="72">
        <v>20.88</v>
      </c>
      <c r="B24" s="75" t="str">
        <f>'Anexo II-B Salários'!B21</f>
        <v>Encarregado Geral</v>
      </c>
      <c r="C24" s="76" t="str">
        <f>'Anexo II-B Salários'!C21</f>
        <v>7102-05</v>
      </c>
      <c r="D24" s="77">
        <f>'Anexo II-B Salários'!F21</f>
        <v>3976.85</v>
      </c>
      <c r="E24" s="9"/>
      <c r="F24" s="40"/>
      <c r="G24" s="40"/>
      <c r="H24" s="40"/>
      <c r="I24" s="40"/>
      <c r="J24" s="40"/>
      <c r="K24" s="40"/>
      <c r="L24" s="40"/>
      <c r="M24" s="40"/>
      <c r="N24" s="40"/>
      <c r="O24" s="40"/>
      <c r="P24" s="40"/>
      <c r="Q24" s="40"/>
      <c r="R24" s="40"/>
      <c r="S24" s="40"/>
      <c r="T24" s="40"/>
      <c r="U24" s="40"/>
    </row>
    <row r="25" ht="15.75" customHeight="1" spans="1:21">
      <c r="A25" s="72">
        <v>20.88</v>
      </c>
      <c r="B25" s="75" t="str">
        <f>'Anexo II-B Salários'!B22</f>
        <v>Técnico em Manutenção</v>
      </c>
      <c r="C25" s="76" t="str">
        <f>'Anexo II-B Salários'!C22</f>
        <v>3131-30</v>
      </c>
      <c r="D25" s="77">
        <f>'Anexo II-B Salários'!F22</f>
        <v>3236.16</v>
      </c>
      <c r="E25" s="9"/>
      <c r="F25" s="40"/>
      <c r="G25" s="40"/>
      <c r="H25" s="40"/>
      <c r="I25" s="40"/>
      <c r="J25" s="40"/>
      <c r="K25" s="40"/>
      <c r="L25" s="40"/>
      <c r="M25" s="40"/>
      <c r="N25" s="40"/>
      <c r="O25" s="40"/>
      <c r="P25" s="40"/>
      <c r="Q25" s="40"/>
      <c r="R25" s="40"/>
      <c r="S25" s="40"/>
      <c r="T25" s="40"/>
      <c r="U25" s="40"/>
    </row>
    <row r="26" ht="15.75" customHeight="1" spans="1:21">
      <c r="A26" s="72">
        <v>20.88</v>
      </c>
      <c r="B26" s="75" t="str">
        <f>'Anexo II-B Salários'!B23</f>
        <v>Bombeiro Hidráulico</v>
      </c>
      <c r="C26" s="76" t="str">
        <f>'Anexo II-B Salários'!C23</f>
        <v>7241-10</v>
      </c>
      <c r="D26" s="77">
        <f>'Anexo II-B Salários'!F23</f>
        <v>2380.35</v>
      </c>
      <c r="E26" s="9"/>
      <c r="F26" s="40"/>
      <c r="G26" s="40"/>
      <c r="H26" s="40"/>
      <c r="I26" s="40"/>
      <c r="J26" s="40"/>
      <c r="K26" s="40"/>
      <c r="L26" s="40"/>
      <c r="M26" s="40"/>
      <c r="N26" s="40"/>
      <c r="O26" s="40"/>
      <c r="P26" s="40"/>
      <c r="Q26" s="40"/>
      <c r="R26" s="40"/>
      <c r="S26" s="40"/>
      <c r="T26" s="40"/>
      <c r="U26" s="40"/>
    </row>
    <row r="27" ht="15.75" customHeight="1" spans="1:21">
      <c r="A27" s="72">
        <v>20.88</v>
      </c>
      <c r="B27" s="75" t="str">
        <f>'Anexo II-B Salários'!B24</f>
        <v>Ajudante de Manutenção</v>
      </c>
      <c r="C27" s="78" t="str">
        <f>'Anexo II-B Salários'!C24</f>
        <v>7170-20</v>
      </c>
      <c r="D27" s="77">
        <f>'Anexo II-B Salários'!E24</f>
        <v>1730.75</v>
      </c>
      <c r="E27" s="9"/>
      <c r="F27" s="40"/>
      <c r="G27" s="40"/>
      <c r="H27" s="40"/>
      <c r="I27" s="40"/>
      <c r="J27" s="40"/>
      <c r="K27" s="40"/>
      <c r="L27" s="40"/>
      <c r="M27" s="40"/>
      <c r="N27" s="40"/>
      <c r="O27" s="40"/>
      <c r="P27" s="40"/>
      <c r="Q27" s="40"/>
      <c r="R27" s="40"/>
      <c r="S27" s="40"/>
      <c r="T27" s="40"/>
      <c r="U27" s="40"/>
    </row>
    <row r="28" ht="15.75" customHeight="1" spans="1:21">
      <c r="A28" s="79">
        <v>20.88</v>
      </c>
      <c r="B28" s="80" t="str">
        <f>'Anexo II-B Salários'!B25</f>
        <v>Operador de Trator</v>
      </c>
      <c r="C28" s="81" t="str">
        <f>'Anexo II-B Salários'!C25</f>
        <v>7151-25</v>
      </c>
      <c r="D28" s="82">
        <f>'Anexo II-B Salários'!E25</f>
        <v>2208.16</v>
      </c>
      <c r="E28" s="9"/>
      <c r="F28" s="40"/>
      <c r="G28" s="40"/>
      <c r="H28" s="40"/>
      <c r="I28" s="40"/>
      <c r="J28" s="40"/>
      <c r="K28" s="40"/>
      <c r="L28" s="40"/>
      <c r="M28" s="40"/>
      <c r="N28" s="40"/>
      <c r="O28" s="40"/>
      <c r="P28" s="40"/>
      <c r="Q28" s="40"/>
      <c r="R28" s="40"/>
      <c r="S28" s="40"/>
      <c r="T28" s="40"/>
      <c r="U28" s="40"/>
    </row>
    <row r="29" ht="15.75" customHeight="1" spans="1:21">
      <c r="A29" s="8"/>
      <c r="B29" s="83"/>
      <c r="C29" s="9"/>
      <c r="D29" s="9"/>
      <c r="E29" s="9"/>
      <c r="F29" s="40"/>
      <c r="G29" s="40"/>
      <c r="H29" s="40"/>
      <c r="I29" s="40"/>
      <c r="J29" s="40"/>
      <c r="K29" s="40"/>
      <c r="L29" s="40"/>
      <c r="M29" s="40"/>
      <c r="N29" s="40"/>
      <c r="O29" s="40"/>
      <c r="P29" s="40"/>
      <c r="Q29" s="40"/>
      <c r="R29" s="40"/>
      <c r="S29" s="40"/>
      <c r="T29" s="40"/>
      <c r="U29" s="40"/>
    </row>
    <row r="30" ht="48.75" customHeight="1" spans="1:17">
      <c r="A30" s="67" t="s">
        <v>425</v>
      </c>
      <c r="B30" s="11"/>
      <c r="C30" s="11"/>
      <c r="D30" s="84" t="s">
        <v>175</v>
      </c>
      <c r="E30" s="84" t="s">
        <v>177</v>
      </c>
      <c r="F30" s="84" t="s">
        <v>179</v>
      </c>
      <c r="G30" s="84" t="s">
        <v>181</v>
      </c>
      <c r="H30" s="84" t="s">
        <v>182</v>
      </c>
      <c r="I30" s="84" t="s">
        <v>184</v>
      </c>
      <c r="J30" s="84" t="s">
        <v>186</v>
      </c>
      <c r="K30" s="84" t="s">
        <v>188</v>
      </c>
      <c r="L30" s="123" t="s">
        <v>190</v>
      </c>
      <c r="M30" s="40"/>
      <c r="N30" s="40"/>
      <c r="O30" s="40"/>
      <c r="P30" s="40"/>
      <c r="Q30" s="40"/>
    </row>
    <row r="31" ht="15.75" customHeight="1" spans="1:17">
      <c r="A31" s="85">
        <v>1</v>
      </c>
      <c r="B31" s="86" t="s">
        <v>426</v>
      </c>
      <c r="C31" s="87"/>
      <c r="D31" s="88" t="s">
        <v>427</v>
      </c>
      <c r="E31" s="88" t="s">
        <v>427</v>
      </c>
      <c r="F31" s="88" t="s">
        <v>427</v>
      </c>
      <c r="G31" s="88" t="s">
        <v>427</v>
      </c>
      <c r="H31" s="88" t="s">
        <v>427</v>
      </c>
      <c r="I31" s="88" t="s">
        <v>427</v>
      </c>
      <c r="J31" s="88" t="s">
        <v>427</v>
      </c>
      <c r="K31" s="88" t="s">
        <v>427</v>
      </c>
      <c r="L31" s="124" t="s">
        <v>427</v>
      </c>
      <c r="M31" s="40"/>
      <c r="N31" s="40"/>
      <c r="O31" s="40"/>
      <c r="P31" s="40"/>
      <c r="Q31" s="40"/>
    </row>
    <row r="32" ht="15.75" customHeight="1" spans="1:17">
      <c r="A32" s="89" t="s">
        <v>428</v>
      </c>
      <c r="B32" s="90" t="s">
        <v>429</v>
      </c>
      <c r="C32" s="87"/>
      <c r="D32" s="91">
        <f>D20</f>
        <v>1917.71</v>
      </c>
      <c r="E32" s="91">
        <f>D21</f>
        <v>3025.66</v>
      </c>
      <c r="F32" s="91">
        <f>D22</f>
        <v>2061.07</v>
      </c>
      <c r="G32" s="91">
        <f>D23</f>
        <v>3836.52</v>
      </c>
      <c r="H32" s="91">
        <f>D24</f>
        <v>3976.85</v>
      </c>
      <c r="I32" s="91">
        <f>D25</f>
        <v>3236.16</v>
      </c>
      <c r="J32" s="91">
        <f>D26</f>
        <v>2380.35</v>
      </c>
      <c r="K32" s="91">
        <f>D27</f>
        <v>1730.75</v>
      </c>
      <c r="L32" s="125">
        <f>D28</f>
        <v>2208.16</v>
      </c>
      <c r="M32" s="40"/>
      <c r="N32" s="40"/>
      <c r="O32" s="40"/>
      <c r="P32" s="40"/>
      <c r="Q32" s="40"/>
    </row>
    <row r="33" ht="15.75" customHeight="1" spans="1:17">
      <c r="A33" s="89" t="s">
        <v>430</v>
      </c>
      <c r="B33" s="90" t="s">
        <v>528</v>
      </c>
      <c r="C33" s="87"/>
      <c r="D33" s="91"/>
      <c r="E33" s="91"/>
      <c r="F33" s="91"/>
      <c r="G33" s="91"/>
      <c r="H33" s="91"/>
      <c r="I33" s="91">
        <f>30%*I32</f>
        <v>970.848</v>
      </c>
      <c r="J33" s="91"/>
      <c r="K33" s="91"/>
      <c r="L33" s="125">
        <f>30%*L32</f>
        <v>662.448</v>
      </c>
      <c r="M33" s="40"/>
      <c r="N33" s="40"/>
      <c r="O33" s="40"/>
      <c r="P33" s="40"/>
      <c r="Q33" s="40"/>
    </row>
    <row r="34" ht="15.75" customHeight="1" spans="1:17">
      <c r="A34" s="89" t="s">
        <v>432</v>
      </c>
      <c r="B34" s="90" t="s">
        <v>433</v>
      </c>
      <c r="C34" s="87"/>
      <c r="D34" s="92"/>
      <c r="E34" s="92"/>
      <c r="F34" s="92"/>
      <c r="G34" s="92"/>
      <c r="H34" s="92"/>
      <c r="I34" s="92"/>
      <c r="J34" s="92"/>
      <c r="K34" s="92"/>
      <c r="L34" s="126"/>
      <c r="M34" s="40"/>
      <c r="N34" s="40"/>
      <c r="O34" s="40"/>
      <c r="P34" s="40"/>
      <c r="Q34" s="40"/>
    </row>
    <row r="35" ht="15.75" customHeight="1" spans="1:17">
      <c r="A35" s="89" t="s">
        <v>434</v>
      </c>
      <c r="B35" s="93" t="s">
        <v>435</v>
      </c>
      <c r="C35" s="87"/>
      <c r="D35" s="18"/>
      <c r="E35" s="18"/>
      <c r="F35" s="18"/>
      <c r="G35" s="18"/>
      <c r="H35" s="18"/>
      <c r="I35" s="18"/>
      <c r="J35" s="18"/>
      <c r="K35" s="18"/>
      <c r="L35" s="127"/>
      <c r="M35" s="40"/>
      <c r="N35" s="40"/>
      <c r="O35" s="40"/>
      <c r="P35" s="40"/>
      <c r="Q35" s="40"/>
    </row>
    <row r="36" ht="15.75" customHeight="1" spans="1:17">
      <c r="A36" s="89" t="s">
        <v>436</v>
      </c>
      <c r="B36" s="93" t="s">
        <v>437</v>
      </c>
      <c r="C36" s="87"/>
      <c r="D36" s="92"/>
      <c r="E36" s="92"/>
      <c r="F36" s="92"/>
      <c r="G36" s="92"/>
      <c r="H36" s="92"/>
      <c r="I36" s="92"/>
      <c r="J36" s="92"/>
      <c r="K36" s="92"/>
      <c r="L36" s="126"/>
      <c r="M36" s="40"/>
      <c r="N36" s="40"/>
      <c r="O36" s="40"/>
      <c r="P36" s="40"/>
      <c r="Q36" s="40"/>
    </row>
    <row r="37" ht="15.75" customHeight="1" spans="1:17">
      <c r="A37" s="89" t="s">
        <v>438</v>
      </c>
      <c r="B37" s="94" t="s">
        <v>439</v>
      </c>
      <c r="C37" s="87"/>
      <c r="D37" s="91"/>
      <c r="E37" s="91"/>
      <c r="F37" s="91"/>
      <c r="G37" s="91"/>
      <c r="H37" s="91"/>
      <c r="I37" s="91"/>
      <c r="J37" s="91"/>
      <c r="K37" s="91"/>
      <c r="L37" s="125"/>
      <c r="M37" s="40"/>
      <c r="N37" s="40"/>
      <c r="O37" s="40"/>
      <c r="P37" s="40"/>
      <c r="Q37" s="40"/>
    </row>
    <row r="38" ht="15.75" customHeight="1" spans="1:17">
      <c r="A38" s="79"/>
      <c r="B38" s="95" t="s">
        <v>440</v>
      </c>
      <c r="C38" s="31"/>
      <c r="D38" s="96">
        <f t="shared" ref="D38:G38" si="0">SUM(D32:D37)</f>
        <v>1917.71</v>
      </c>
      <c r="E38" s="96">
        <f t="shared" si="0"/>
        <v>3025.66</v>
      </c>
      <c r="F38" s="96">
        <f t="shared" si="0"/>
        <v>2061.07</v>
      </c>
      <c r="G38" s="96">
        <f t="shared" si="0"/>
        <v>3836.52</v>
      </c>
      <c r="H38" s="96">
        <f t="shared" ref="H38:K38" si="1">SUM(H32:H37)</f>
        <v>3976.85</v>
      </c>
      <c r="I38" s="96">
        <f t="shared" si="1"/>
        <v>4207.008</v>
      </c>
      <c r="J38" s="96">
        <f t="shared" si="1"/>
        <v>2380.35</v>
      </c>
      <c r="K38" s="96">
        <f t="shared" si="1"/>
        <v>1730.75</v>
      </c>
      <c r="L38" s="128">
        <f t="shared" ref="L38" si="2">SUM(L32:L37)</f>
        <v>2870.608</v>
      </c>
      <c r="M38" s="40"/>
      <c r="N38" s="40"/>
      <c r="O38" s="40"/>
      <c r="P38" s="40"/>
      <c r="Q38" s="40"/>
    </row>
    <row r="39" ht="15.75" customHeight="1" spans="1:21">
      <c r="A39" s="8"/>
      <c r="B39" s="97"/>
      <c r="E39" s="9"/>
      <c r="F39" s="40"/>
      <c r="G39" s="40"/>
      <c r="H39" s="40"/>
      <c r="I39" s="40"/>
      <c r="J39" s="40"/>
      <c r="K39" s="40"/>
      <c r="L39" s="40"/>
      <c r="M39" s="40"/>
      <c r="N39" s="40"/>
      <c r="O39" s="40"/>
      <c r="P39" s="40"/>
      <c r="Q39" s="40"/>
      <c r="R39" s="40"/>
      <c r="S39" s="40"/>
      <c r="T39" s="40"/>
      <c r="U39" s="40"/>
    </row>
    <row r="40" ht="56.25" customHeight="1" spans="1:17">
      <c r="A40" s="98" t="s">
        <v>441</v>
      </c>
      <c r="B40" s="11"/>
      <c r="C40" s="11"/>
      <c r="D40" s="84" t="s">
        <v>175</v>
      </c>
      <c r="E40" s="84" t="s">
        <v>177</v>
      </c>
      <c r="F40" s="84" t="s">
        <v>179</v>
      </c>
      <c r="G40" s="84" t="s">
        <v>181</v>
      </c>
      <c r="H40" s="84" t="s">
        <v>182</v>
      </c>
      <c r="I40" s="84" t="s">
        <v>184</v>
      </c>
      <c r="J40" s="84" t="s">
        <v>186</v>
      </c>
      <c r="K40" s="84" t="s">
        <v>188</v>
      </c>
      <c r="L40" s="123" t="s">
        <v>190</v>
      </c>
      <c r="M40" s="40"/>
      <c r="N40" s="40"/>
      <c r="O40" s="40"/>
      <c r="P40" s="40"/>
      <c r="Q40" s="40"/>
    </row>
    <row r="41" ht="40.5" customHeight="1" spans="1:17">
      <c r="A41" s="99" t="s">
        <v>442</v>
      </c>
      <c r="B41" s="100"/>
      <c r="C41" s="88"/>
      <c r="D41" s="88" t="s">
        <v>427</v>
      </c>
      <c r="E41" s="88" t="s">
        <v>427</v>
      </c>
      <c r="F41" s="88" t="s">
        <v>427</v>
      </c>
      <c r="G41" s="88" t="s">
        <v>427</v>
      </c>
      <c r="H41" s="88" t="s">
        <v>427</v>
      </c>
      <c r="I41" s="88" t="s">
        <v>427</v>
      </c>
      <c r="J41" s="88" t="s">
        <v>427</v>
      </c>
      <c r="K41" s="88" t="s">
        <v>427</v>
      </c>
      <c r="L41" s="124" t="s">
        <v>427</v>
      </c>
      <c r="M41" s="40"/>
      <c r="N41" s="40"/>
      <c r="O41" s="40"/>
      <c r="P41" s="40"/>
      <c r="Q41" s="40"/>
    </row>
    <row r="42" ht="15.75" customHeight="1" spans="1:17">
      <c r="A42" s="89" t="s">
        <v>428</v>
      </c>
      <c r="B42" s="101" t="s">
        <v>443</v>
      </c>
      <c r="C42" s="101"/>
      <c r="D42" s="102">
        <f t="shared" ref="D42:L42" si="3">D38*8.33%</f>
        <v>159.745243</v>
      </c>
      <c r="E42" s="102">
        <f t="shared" si="3"/>
        <v>252.037478</v>
      </c>
      <c r="F42" s="102">
        <f t="shared" si="3"/>
        <v>171.687131</v>
      </c>
      <c r="G42" s="102">
        <f t="shared" si="3"/>
        <v>319.582116</v>
      </c>
      <c r="H42" s="102">
        <f t="shared" si="3"/>
        <v>331.271605</v>
      </c>
      <c r="I42" s="102">
        <f t="shared" si="3"/>
        <v>350.4437664</v>
      </c>
      <c r="J42" s="102">
        <f t="shared" si="3"/>
        <v>198.283155</v>
      </c>
      <c r="K42" s="102">
        <f t="shared" si="3"/>
        <v>144.171475</v>
      </c>
      <c r="L42" s="129">
        <f t="shared" si="3"/>
        <v>239.1216464</v>
      </c>
      <c r="M42" s="40"/>
      <c r="N42" s="40"/>
      <c r="O42" s="40"/>
      <c r="P42" s="40"/>
      <c r="Q42" s="40"/>
    </row>
    <row r="43" ht="15.75" customHeight="1" spans="1:17">
      <c r="A43" s="89" t="s">
        <v>430</v>
      </c>
      <c r="B43" s="101" t="s">
        <v>444</v>
      </c>
      <c r="C43" s="101"/>
      <c r="D43" s="102">
        <f t="shared" ref="D43:L43" si="4">D38*12.1%</f>
        <v>232.04291</v>
      </c>
      <c r="E43" s="102">
        <f t="shared" si="4"/>
        <v>366.10486</v>
      </c>
      <c r="F43" s="102">
        <f t="shared" si="4"/>
        <v>249.38947</v>
      </c>
      <c r="G43" s="102">
        <f t="shared" si="4"/>
        <v>464.21892</v>
      </c>
      <c r="H43" s="102">
        <f t="shared" si="4"/>
        <v>481.19885</v>
      </c>
      <c r="I43" s="102">
        <f t="shared" si="4"/>
        <v>509.047968</v>
      </c>
      <c r="J43" s="102">
        <f t="shared" si="4"/>
        <v>288.02235</v>
      </c>
      <c r="K43" s="102">
        <f t="shared" si="4"/>
        <v>209.42075</v>
      </c>
      <c r="L43" s="129">
        <f t="shared" si="4"/>
        <v>347.343568</v>
      </c>
      <c r="M43" s="40"/>
      <c r="N43" s="40"/>
      <c r="O43" s="40"/>
      <c r="P43" s="40"/>
      <c r="Q43" s="40"/>
    </row>
    <row r="44" ht="15.75" customHeight="1" spans="1:17">
      <c r="A44" s="89"/>
      <c r="B44" s="88" t="s">
        <v>445</v>
      </c>
      <c r="C44" s="88"/>
      <c r="D44" s="103">
        <f t="shared" ref="D44:E44" si="5">SUM(D42:D43)</f>
        <v>391.788153</v>
      </c>
      <c r="E44" s="103">
        <f t="shared" si="5"/>
        <v>618.142338</v>
      </c>
      <c r="F44" s="103">
        <f t="shared" ref="F44:G44" si="6">SUM(F42:F43)</f>
        <v>421.076601</v>
      </c>
      <c r="G44" s="103">
        <f t="shared" si="6"/>
        <v>783.801036</v>
      </c>
      <c r="H44" s="103">
        <f t="shared" ref="H44:K44" si="7">SUM(H42:H43)</f>
        <v>812.470455</v>
      </c>
      <c r="I44" s="103">
        <f t="shared" si="7"/>
        <v>859.4917344</v>
      </c>
      <c r="J44" s="103">
        <f t="shared" si="7"/>
        <v>486.305505</v>
      </c>
      <c r="K44" s="103">
        <f t="shared" si="7"/>
        <v>353.592225</v>
      </c>
      <c r="L44" s="130">
        <f t="shared" ref="L44" si="8">SUM(L42:L43)</f>
        <v>586.4652144</v>
      </c>
      <c r="M44" s="40"/>
      <c r="N44" s="40"/>
      <c r="O44" s="40"/>
      <c r="P44" s="40"/>
      <c r="Q44" s="40"/>
    </row>
    <row r="45" ht="48.75" customHeight="1" spans="1:17">
      <c r="A45" s="104" t="s">
        <v>432</v>
      </c>
      <c r="B45" s="105" t="s">
        <v>446</v>
      </c>
      <c r="C45" s="105"/>
      <c r="D45" s="106">
        <f t="shared" ref="D45:L45" si="9">D38*7.82%</f>
        <v>149.964922</v>
      </c>
      <c r="E45" s="106">
        <f t="shared" si="9"/>
        <v>236.606612</v>
      </c>
      <c r="F45" s="106">
        <f t="shared" si="9"/>
        <v>161.175674</v>
      </c>
      <c r="G45" s="106">
        <f t="shared" si="9"/>
        <v>300.015864</v>
      </c>
      <c r="H45" s="106">
        <f t="shared" si="9"/>
        <v>310.98967</v>
      </c>
      <c r="I45" s="106">
        <f t="shared" si="9"/>
        <v>328.9880256</v>
      </c>
      <c r="J45" s="106">
        <f t="shared" si="9"/>
        <v>186.14337</v>
      </c>
      <c r="K45" s="106">
        <f t="shared" si="9"/>
        <v>135.34465</v>
      </c>
      <c r="L45" s="131">
        <f t="shared" si="9"/>
        <v>224.4815456</v>
      </c>
      <c r="M45" s="40"/>
      <c r="N45" s="40"/>
      <c r="O45" s="40"/>
      <c r="P45" s="40"/>
      <c r="Q45" s="40"/>
    </row>
    <row r="46" ht="15.75" customHeight="1" spans="1:21">
      <c r="A46" s="8"/>
      <c r="B46" s="8"/>
      <c r="C46" s="8"/>
      <c r="D46" s="8"/>
      <c r="E46" s="9"/>
      <c r="F46" s="40"/>
      <c r="G46" s="40"/>
      <c r="H46" s="40"/>
      <c r="I46" s="40"/>
      <c r="J46" s="40"/>
      <c r="K46" s="40"/>
      <c r="L46" s="40"/>
      <c r="M46" s="40"/>
      <c r="N46" s="40"/>
      <c r="O46" s="40"/>
      <c r="P46" s="40"/>
      <c r="Q46" s="40"/>
      <c r="R46" s="40"/>
      <c r="S46" s="40"/>
      <c r="T46" s="40"/>
      <c r="U46" s="40"/>
    </row>
    <row r="47" ht="53.25" customHeight="1" spans="1:17">
      <c r="A47" s="107" t="s">
        <v>447</v>
      </c>
      <c r="B47" s="11"/>
      <c r="C47" s="11"/>
      <c r="D47" s="84" t="s">
        <v>175</v>
      </c>
      <c r="E47" s="84" t="s">
        <v>177</v>
      </c>
      <c r="F47" s="84" t="s">
        <v>179</v>
      </c>
      <c r="G47" s="84" t="s">
        <v>181</v>
      </c>
      <c r="H47" s="84" t="s">
        <v>182</v>
      </c>
      <c r="I47" s="84" t="s">
        <v>184</v>
      </c>
      <c r="J47" s="84" t="s">
        <v>186</v>
      </c>
      <c r="K47" s="84" t="s">
        <v>188</v>
      </c>
      <c r="L47" s="123" t="s">
        <v>190</v>
      </c>
      <c r="M47" s="40"/>
      <c r="N47" s="40"/>
      <c r="O47" s="40"/>
      <c r="P47" s="40"/>
      <c r="Q47" s="40"/>
    </row>
    <row r="48" ht="15.75" customHeight="1" spans="1:17">
      <c r="A48" s="85" t="s">
        <v>338</v>
      </c>
      <c r="B48" s="108" t="s">
        <v>448</v>
      </c>
      <c r="C48" s="109" t="s">
        <v>449</v>
      </c>
      <c r="D48" s="110" t="s">
        <v>427</v>
      </c>
      <c r="E48" s="110" t="s">
        <v>427</v>
      </c>
      <c r="F48" s="110" t="s">
        <v>427</v>
      </c>
      <c r="G48" s="110" t="s">
        <v>427</v>
      </c>
      <c r="H48" s="110" t="s">
        <v>427</v>
      </c>
      <c r="I48" s="110" t="s">
        <v>427</v>
      </c>
      <c r="J48" s="110" t="s">
        <v>427</v>
      </c>
      <c r="K48" s="110" t="s">
        <v>427</v>
      </c>
      <c r="L48" s="132" t="s">
        <v>427</v>
      </c>
      <c r="M48" s="40"/>
      <c r="N48" s="40"/>
      <c r="O48" s="40"/>
      <c r="P48" s="40"/>
      <c r="Q48" s="40"/>
    </row>
    <row r="49" ht="15.75" customHeight="1" spans="1:17">
      <c r="A49" s="89" t="s">
        <v>428</v>
      </c>
      <c r="B49" s="93" t="s">
        <v>450</v>
      </c>
      <c r="C49" s="111">
        <v>20</v>
      </c>
      <c r="D49" s="102">
        <f t="shared" ref="D49:L49" si="10">(D38*($C$49/100))</f>
        <v>383.542</v>
      </c>
      <c r="E49" s="102">
        <f t="shared" si="10"/>
        <v>605.132</v>
      </c>
      <c r="F49" s="102">
        <f t="shared" si="10"/>
        <v>412.214</v>
      </c>
      <c r="G49" s="102">
        <f t="shared" si="10"/>
        <v>767.304</v>
      </c>
      <c r="H49" s="102">
        <f t="shared" si="10"/>
        <v>795.37</v>
      </c>
      <c r="I49" s="102">
        <f t="shared" si="10"/>
        <v>841.4016</v>
      </c>
      <c r="J49" s="102">
        <f t="shared" si="10"/>
        <v>476.07</v>
      </c>
      <c r="K49" s="102">
        <f t="shared" si="10"/>
        <v>346.15</v>
      </c>
      <c r="L49" s="129">
        <f t="shared" si="10"/>
        <v>574.1216</v>
      </c>
      <c r="M49" s="40"/>
      <c r="N49" s="40"/>
      <c r="O49" s="40"/>
      <c r="P49" s="40"/>
      <c r="Q49" s="40"/>
    </row>
    <row r="50" ht="15.75" customHeight="1" spans="1:17">
      <c r="A50" s="89" t="s">
        <v>430</v>
      </c>
      <c r="B50" s="112" t="s">
        <v>451</v>
      </c>
      <c r="C50" s="113">
        <v>2.5</v>
      </c>
      <c r="D50" s="114">
        <f t="shared" ref="D50:L50" si="11">(D38*($C$50/100))</f>
        <v>47.94275</v>
      </c>
      <c r="E50" s="114">
        <f t="shared" si="11"/>
        <v>75.6415</v>
      </c>
      <c r="F50" s="114">
        <f t="shared" si="11"/>
        <v>51.52675</v>
      </c>
      <c r="G50" s="114">
        <f t="shared" si="11"/>
        <v>95.913</v>
      </c>
      <c r="H50" s="114">
        <f t="shared" si="11"/>
        <v>99.42125</v>
      </c>
      <c r="I50" s="114">
        <f t="shared" si="11"/>
        <v>105.1752</v>
      </c>
      <c r="J50" s="114">
        <f t="shared" si="11"/>
        <v>59.50875</v>
      </c>
      <c r="K50" s="114">
        <f t="shared" si="11"/>
        <v>43.26875</v>
      </c>
      <c r="L50" s="133">
        <f t="shared" si="11"/>
        <v>71.7652</v>
      </c>
      <c r="M50" s="40"/>
      <c r="N50" s="40"/>
      <c r="O50" s="40"/>
      <c r="P50" s="40"/>
      <c r="Q50" s="40"/>
    </row>
    <row r="51" ht="15.75" customHeight="1" spans="1:17">
      <c r="A51" s="89" t="s">
        <v>432</v>
      </c>
      <c r="B51" s="93" t="s">
        <v>452</v>
      </c>
      <c r="C51" s="111">
        <v>6</v>
      </c>
      <c r="D51" s="102">
        <f t="shared" ref="D51:L51" si="12">(D$38*($C$51/100))</f>
        <v>115.0626</v>
      </c>
      <c r="E51" s="102">
        <f t="shared" si="12"/>
        <v>181.5396</v>
      </c>
      <c r="F51" s="102">
        <f t="shared" si="12"/>
        <v>123.6642</v>
      </c>
      <c r="G51" s="102">
        <f t="shared" si="12"/>
        <v>230.1912</v>
      </c>
      <c r="H51" s="102">
        <f t="shared" si="12"/>
        <v>238.611</v>
      </c>
      <c r="I51" s="102">
        <f t="shared" si="12"/>
        <v>252.42048</v>
      </c>
      <c r="J51" s="102">
        <f t="shared" si="12"/>
        <v>142.821</v>
      </c>
      <c r="K51" s="102">
        <f t="shared" si="12"/>
        <v>103.845</v>
      </c>
      <c r="L51" s="129">
        <f t="shared" si="12"/>
        <v>172.23648</v>
      </c>
      <c r="M51" s="40"/>
      <c r="N51" s="40"/>
      <c r="O51" s="40"/>
      <c r="P51" s="40"/>
      <c r="Q51" s="40"/>
    </row>
    <row r="52" ht="15.75" customHeight="1" spans="1:17">
      <c r="A52" s="89" t="s">
        <v>434</v>
      </c>
      <c r="B52" s="112" t="s">
        <v>453</v>
      </c>
      <c r="C52" s="113">
        <v>1.5</v>
      </c>
      <c r="D52" s="102">
        <f t="shared" ref="D52:L52" si="13">(D$38*($C$52/100))</f>
        <v>28.76565</v>
      </c>
      <c r="E52" s="102">
        <f t="shared" si="13"/>
        <v>45.3849</v>
      </c>
      <c r="F52" s="102">
        <f t="shared" si="13"/>
        <v>30.91605</v>
      </c>
      <c r="G52" s="102">
        <f t="shared" si="13"/>
        <v>57.5478</v>
      </c>
      <c r="H52" s="102">
        <f t="shared" si="13"/>
        <v>59.65275</v>
      </c>
      <c r="I52" s="102">
        <f t="shared" si="13"/>
        <v>63.10512</v>
      </c>
      <c r="J52" s="102">
        <f t="shared" si="13"/>
        <v>35.70525</v>
      </c>
      <c r="K52" s="102">
        <f t="shared" si="13"/>
        <v>25.96125</v>
      </c>
      <c r="L52" s="129">
        <f t="shared" si="13"/>
        <v>43.05912</v>
      </c>
      <c r="M52" s="40"/>
      <c r="N52" s="40"/>
      <c r="O52" s="40"/>
      <c r="P52" s="40"/>
      <c r="Q52" s="40"/>
    </row>
    <row r="53" ht="15.75" customHeight="1" spans="1:17">
      <c r="A53" s="89" t="s">
        <v>436</v>
      </c>
      <c r="B53" s="112" t="s">
        <v>454</v>
      </c>
      <c r="C53" s="113">
        <v>1</v>
      </c>
      <c r="D53" s="102">
        <f t="shared" ref="D53:L53" si="14">(D$38*($C$53/100))</f>
        <v>19.1771</v>
      </c>
      <c r="E53" s="102">
        <f t="shared" si="14"/>
        <v>30.2566</v>
      </c>
      <c r="F53" s="102">
        <f t="shared" si="14"/>
        <v>20.6107</v>
      </c>
      <c r="G53" s="102">
        <f t="shared" si="14"/>
        <v>38.3652</v>
      </c>
      <c r="H53" s="102">
        <f t="shared" si="14"/>
        <v>39.7685</v>
      </c>
      <c r="I53" s="102">
        <f t="shared" si="14"/>
        <v>42.07008</v>
      </c>
      <c r="J53" s="102">
        <f t="shared" si="14"/>
        <v>23.8035</v>
      </c>
      <c r="K53" s="102">
        <f t="shared" si="14"/>
        <v>17.3075</v>
      </c>
      <c r="L53" s="129">
        <f t="shared" si="14"/>
        <v>28.70608</v>
      </c>
      <c r="M53" s="40"/>
      <c r="N53" s="40"/>
      <c r="O53" s="40"/>
      <c r="P53" s="40"/>
      <c r="Q53" s="40"/>
    </row>
    <row r="54" ht="15.75" customHeight="1" spans="1:17">
      <c r="A54" s="89" t="s">
        <v>438</v>
      </c>
      <c r="B54" s="112" t="s">
        <v>455</v>
      </c>
      <c r="C54" s="113">
        <v>0.6</v>
      </c>
      <c r="D54" s="102">
        <f t="shared" ref="D54:L54" si="15">(D$38*($C$54/100))</f>
        <v>11.50626</v>
      </c>
      <c r="E54" s="102">
        <f t="shared" si="15"/>
        <v>18.15396</v>
      </c>
      <c r="F54" s="102">
        <f t="shared" si="15"/>
        <v>12.36642</v>
      </c>
      <c r="G54" s="102">
        <f t="shared" si="15"/>
        <v>23.01912</v>
      </c>
      <c r="H54" s="102">
        <f t="shared" si="15"/>
        <v>23.8611</v>
      </c>
      <c r="I54" s="102">
        <f t="shared" si="15"/>
        <v>25.242048</v>
      </c>
      <c r="J54" s="102">
        <f t="shared" si="15"/>
        <v>14.2821</v>
      </c>
      <c r="K54" s="102">
        <f t="shared" si="15"/>
        <v>10.3845</v>
      </c>
      <c r="L54" s="129">
        <f t="shared" si="15"/>
        <v>17.223648</v>
      </c>
      <c r="M54" s="40"/>
      <c r="N54" s="40"/>
      <c r="O54" s="40"/>
      <c r="P54" s="40"/>
      <c r="Q54" s="40"/>
    </row>
    <row r="55" ht="15.75" customHeight="1" spans="1:17">
      <c r="A55" s="89" t="s">
        <v>456</v>
      </c>
      <c r="B55" s="112" t="s">
        <v>457</v>
      </c>
      <c r="C55" s="113">
        <v>0.2</v>
      </c>
      <c r="D55" s="102">
        <f t="shared" ref="D55:L55" si="16">(D$38*($C$55/100))</f>
        <v>3.83542</v>
      </c>
      <c r="E55" s="102">
        <f t="shared" si="16"/>
        <v>6.05132</v>
      </c>
      <c r="F55" s="102">
        <f t="shared" si="16"/>
        <v>4.12214</v>
      </c>
      <c r="G55" s="102">
        <f t="shared" si="16"/>
        <v>7.67304</v>
      </c>
      <c r="H55" s="102">
        <f t="shared" si="16"/>
        <v>7.9537</v>
      </c>
      <c r="I55" s="102">
        <f t="shared" si="16"/>
        <v>8.414016</v>
      </c>
      <c r="J55" s="102">
        <f t="shared" si="16"/>
        <v>4.7607</v>
      </c>
      <c r="K55" s="102">
        <f t="shared" si="16"/>
        <v>3.4615</v>
      </c>
      <c r="L55" s="129">
        <f t="shared" si="16"/>
        <v>5.741216</v>
      </c>
      <c r="M55" s="40"/>
      <c r="N55" s="40"/>
      <c r="O55" s="40"/>
      <c r="P55" s="40"/>
      <c r="Q55" s="40"/>
    </row>
    <row r="56" ht="15.75" customHeight="1" spans="1:17">
      <c r="A56" s="89" t="s">
        <v>458</v>
      </c>
      <c r="B56" s="93" t="s">
        <v>459</v>
      </c>
      <c r="C56" s="111">
        <v>8</v>
      </c>
      <c r="D56" s="102">
        <f t="shared" ref="D56:L56" si="17">(D$38*($C$56/100))</f>
        <v>153.4168</v>
      </c>
      <c r="E56" s="102">
        <f t="shared" si="17"/>
        <v>242.0528</v>
      </c>
      <c r="F56" s="102">
        <f t="shared" si="17"/>
        <v>164.8856</v>
      </c>
      <c r="G56" s="102">
        <f t="shared" si="17"/>
        <v>306.9216</v>
      </c>
      <c r="H56" s="102">
        <f t="shared" si="17"/>
        <v>318.148</v>
      </c>
      <c r="I56" s="102">
        <f t="shared" si="17"/>
        <v>336.56064</v>
      </c>
      <c r="J56" s="102">
        <f t="shared" si="17"/>
        <v>190.428</v>
      </c>
      <c r="K56" s="102">
        <f t="shared" si="17"/>
        <v>138.46</v>
      </c>
      <c r="L56" s="129">
        <f t="shared" si="17"/>
        <v>229.64864</v>
      </c>
      <c r="M56" s="40"/>
      <c r="N56" s="40"/>
      <c r="O56" s="40"/>
      <c r="P56" s="40"/>
      <c r="Q56" s="40"/>
    </row>
    <row r="57" ht="15.75" customHeight="1" spans="1:17">
      <c r="A57" s="79"/>
      <c r="B57" s="115" t="s">
        <v>192</v>
      </c>
      <c r="C57" s="116">
        <f t="shared" ref="C57:E57" si="18">SUM(C49:C56)</f>
        <v>39.8</v>
      </c>
      <c r="D57" s="117">
        <f t="shared" si="18"/>
        <v>763.24858</v>
      </c>
      <c r="E57" s="117">
        <f t="shared" si="18"/>
        <v>1204.21268</v>
      </c>
      <c r="F57" s="117">
        <f t="shared" ref="F57:G57" si="19">SUM(F49:F56)</f>
        <v>820.30586</v>
      </c>
      <c r="G57" s="117">
        <f t="shared" si="19"/>
        <v>1526.93496</v>
      </c>
      <c r="H57" s="117">
        <f t="shared" ref="H57:K57" si="20">SUM(H49:H56)</f>
        <v>1582.7863</v>
      </c>
      <c r="I57" s="117">
        <f t="shared" si="20"/>
        <v>1674.389184</v>
      </c>
      <c r="J57" s="117">
        <f t="shared" si="20"/>
        <v>947.3793</v>
      </c>
      <c r="K57" s="117">
        <f t="shared" si="20"/>
        <v>688.8385</v>
      </c>
      <c r="L57" s="134">
        <f t="shared" ref="L57" si="21">SUM(L49:L56)</f>
        <v>1142.501984</v>
      </c>
      <c r="M57" s="40"/>
      <c r="N57" s="40"/>
      <c r="O57" s="40"/>
      <c r="P57" s="40"/>
      <c r="Q57" s="40"/>
    </row>
    <row r="58" ht="15.75" customHeight="1" spans="1:21">
      <c r="A58" s="8"/>
      <c r="B58" s="118" t="s">
        <v>460</v>
      </c>
      <c r="C58" s="8"/>
      <c r="D58" s="8"/>
      <c r="E58" s="9"/>
      <c r="F58" s="40"/>
      <c r="G58" s="40"/>
      <c r="H58" s="40"/>
      <c r="I58" s="40"/>
      <c r="J58" s="40"/>
      <c r="K58" s="40"/>
      <c r="L58" s="40"/>
      <c r="M58" s="40"/>
      <c r="N58" s="40"/>
      <c r="O58" s="40"/>
      <c r="P58" s="40"/>
      <c r="Q58" s="40"/>
      <c r="R58" s="40"/>
      <c r="S58" s="40"/>
      <c r="T58" s="40"/>
      <c r="U58" s="40"/>
    </row>
    <row r="59" ht="15.75" customHeight="1" spans="1:21">
      <c r="A59" s="8"/>
      <c r="B59" s="118"/>
      <c r="C59" s="8"/>
      <c r="D59" s="8"/>
      <c r="E59" s="9"/>
      <c r="F59" s="40"/>
      <c r="G59" s="40"/>
      <c r="H59" s="40"/>
      <c r="I59" s="40"/>
      <c r="J59" s="40"/>
      <c r="K59" s="40"/>
      <c r="L59" s="40"/>
      <c r="M59" s="40"/>
      <c r="N59" s="40"/>
      <c r="O59" s="40"/>
      <c r="P59" s="40"/>
      <c r="Q59" s="40"/>
      <c r="R59" s="40"/>
      <c r="S59" s="40"/>
      <c r="T59" s="40"/>
      <c r="U59" s="40"/>
    </row>
    <row r="60" ht="51" customHeight="1" spans="1:17">
      <c r="A60" s="119" t="s">
        <v>461</v>
      </c>
      <c r="B60" s="11"/>
      <c r="C60" s="11"/>
      <c r="D60" s="84" t="s">
        <v>175</v>
      </c>
      <c r="E60" s="84" t="s">
        <v>177</v>
      </c>
      <c r="F60" s="84" t="s">
        <v>179</v>
      </c>
      <c r="G60" s="84" t="s">
        <v>181</v>
      </c>
      <c r="H60" s="84" t="s">
        <v>182</v>
      </c>
      <c r="I60" s="84" t="s">
        <v>184</v>
      </c>
      <c r="J60" s="84" t="s">
        <v>186</v>
      </c>
      <c r="K60" s="84" t="s">
        <v>188</v>
      </c>
      <c r="L60" s="123" t="s">
        <v>190</v>
      </c>
      <c r="M60" s="40"/>
      <c r="N60" s="40"/>
      <c r="O60" s="40"/>
      <c r="P60" s="40"/>
      <c r="Q60" s="40"/>
    </row>
    <row r="61" ht="15.75" customHeight="1" spans="1:17">
      <c r="A61" s="85" t="s">
        <v>339</v>
      </c>
      <c r="B61" s="86" t="s">
        <v>462</v>
      </c>
      <c r="C61" s="87"/>
      <c r="D61" s="88" t="s">
        <v>427</v>
      </c>
      <c r="E61" s="88" t="s">
        <v>427</v>
      </c>
      <c r="F61" s="88" t="s">
        <v>427</v>
      </c>
      <c r="G61" s="88" t="s">
        <v>427</v>
      </c>
      <c r="H61" s="88" t="s">
        <v>427</v>
      </c>
      <c r="I61" s="88" t="s">
        <v>427</v>
      </c>
      <c r="J61" s="88" t="s">
        <v>427</v>
      </c>
      <c r="K61" s="88" t="s">
        <v>427</v>
      </c>
      <c r="L61" s="124" t="s">
        <v>427</v>
      </c>
      <c r="M61" s="40"/>
      <c r="N61" s="40"/>
      <c r="O61" s="40"/>
      <c r="P61" s="40"/>
      <c r="Q61" s="40"/>
    </row>
    <row r="62" ht="51" customHeight="1" spans="1:17">
      <c r="A62" s="89" t="s">
        <v>428</v>
      </c>
      <c r="B62" s="93" t="s">
        <v>529</v>
      </c>
      <c r="C62" s="87"/>
      <c r="D62" s="120">
        <f>(8.55*2*A20)-(6%*D20)</f>
        <v>241.9854</v>
      </c>
      <c r="E62" s="120">
        <f>(8.55*2*A21)-(6%*D21)</f>
        <v>175.5084</v>
      </c>
      <c r="F62" s="120">
        <f>(8.55*2*A22)-(6%*D22)</f>
        <v>233.3838</v>
      </c>
      <c r="G62" s="120">
        <f>(5.15*4*A23)-(6%*D23)</f>
        <v>199.9368</v>
      </c>
      <c r="H62" s="120">
        <f>(5.15*4*A24)-(6%*D24)</f>
        <v>191.517</v>
      </c>
      <c r="I62" s="120">
        <f>(5.15*4*A25)-(6%*D25)</f>
        <v>235.9584</v>
      </c>
      <c r="J62" s="120">
        <f>(8.55*2*A26)-(6%*D26)</f>
        <v>214.227</v>
      </c>
      <c r="K62" s="120">
        <f>(8.55*2*A27)-(6%*D27)</f>
        <v>253.203</v>
      </c>
      <c r="L62" s="135">
        <f>(8.55*2*A28)-(6%*D28)</f>
        <v>224.5584</v>
      </c>
      <c r="M62" s="40"/>
      <c r="N62" s="40"/>
      <c r="O62" s="40"/>
      <c r="P62" s="40"/>
      <c r="Q62" s="40"/>
    </row>
    <row r="63" ht="15.75" customHeight="1" spans="1:17">
      <c r="A63" s="89" t="s">
        <v>430</v>
      </c>
      <c r="B63" s="90" t="s">
        <v>464</v>
      </c>
      <c r="C63" s="87"/>
      <c r="D63" s="121">
        <f>(25*A20)-(25*A20*10%)</f>
        <v>469.8</v>
      </c>
      <c r="E63" s="121">
        <f>(25*A21)-(25*A21*10%)</f>
        <v>469.8</v>
      </c>
      <c r="F63" s="121">
        <f>(25*A22)-(25*A22*10%)</f>
        <v>469.8</v>
      </c>
      <c r="G63" s="121">
        <f>(25*A23)-(25*A23*10%)</f>
        <v>469.8</v>
      </c>
      <c r="H63" s="121">
        <f>(25*A24)-(25*A24*10%)</f>
        <v>469.8</v>
      </c>
      <c r="I63" s="121">
        <f>(25*A25)-(25*A25*10%)</f>
        <v>469.8</v>
      </c>
      <c r="J63" s="121">
        <f>(25*A26)-(25*A26*10%)</f>
        <v>469.8</v>
      </c>
      <c r="K63" s="121">
        <f>(25*A27)-(25*A27*10%)</f>
        <v>469.8</v>
      </c>
      <c r="L63" s="121">
        <f>(25*A28)-(25*A28*10%)</f>
        <v>469.8</v>
      </c>
      <c r="M63" s="40"/>
      <c r="N63" s="40"/>
      <c r="O63" s="40"/>
      <c r="P63" s="40"/>
      <c r="Q63" s="40"/>
    </row>
    <row r="64" ht="15.75" customHeight="1" spans="1:17">
      <c r="A64" s="89" t="s">
        <v>432</v>
      </c>
      <c r="B64" s="90" t="s">
        <v>465</v>
      </c>
      <c r="C64" s="90"/>
      <c r="D64" s="122"/>
      <c r="E64" s="122"/>
      <c r="F64" s="122"/>
      <c r="G64" s="122"/>
      <c r="H64" s="122"/>
      <c r="I64" s="122"/>
      <c r="J64" s="122"/>
      <c r="K64" s="122"/>
      <c r="L64" s="136"/>
      <c r="M64" s="40"/>
      <c r="N64" s="40"/>
      <c r="O64" s="40"/>
      <c r="P64" s="40"/>
      <c r="Q64" s="40"/>
    </row>
    <row r="65" ht="15.75" customHeight="1" spans="1:17">
      <c r="A65" s="89" t="s">
        <v>434</v>
      </c>
      <c r="B65" s="90" t="s">
        <v>466</v>
      </c>
      <c r="C65" s="87"/>
      <c r="D65" s="120">
        <v>21.6</v>
      </c>
      <c r="E65" s="120">
        <v>20.15</v>
      </c>
      <c r="F65" s="120">
        <v>20.15</v>
      </c>
      <c r="G65" s="120">
        <v>20.15</v>
      </c>
      <c r="H65" s="120">
        <v>20.15</v>
      </c>
      <c r="I65" s="120">
        <v>20.15</v>
      </c>
      <c r="J65" s="120">
        <v>20.15</v>
      </c>
      <c r="K65" s="120">
        <v>20.15</v>
      </c>
      <c r="L65" s="135">
        <v>20.15</v>
      </c>
      <c r="M65" s="40"/>
      <c r="N65" s="40"/>
      <c r="O65" s="40"/>
      <c r="P65" s="40"/>
      <c r="Q65" s="40"/>
    </row>
    <row r="66" ht="15.75" customHeight="1" spans="1:17">
      <c r="A66" s="79"/>
      <c r="B66" s="95" t="s">
        <v>467</v>
      </c>
      <c r="C66" s="31"/>
      <c r="D66" s="96">
        <f t="shared" ref="D66:F66" si="22">SUM(D62:D65)</f>
        <v>733.3854</v>
      </c>
      <c r="E66" s="96">
        <f t="shared" si="22"/>
        <v>665.4584</v>
      </c>
      <c r="F66" s="96">
        <f t="shared" si="22"/>
        <v>723.3338</v>
      </c>
      <c r="G66" s="96">
        <f t="shared" ref="G66:K66" si="23">SUM(G62:G65)</f>
        <v>689.8868</v>
      </c>
      <c r="H66" s="96">
        <f t="shared" si="23"/>
        <v>681.467</v>
      </c>
      <c r="I66" s="96">
        <f t="shared" si="23"/>
        <v>725.9084</v>
      </c>
      <c r="J66" s="96">
        <f t="shared" si="23"/>
        <v>704.177</v>
      </c>
      <c r="K66" s="96">
        <f t="shared" si="23"/>
        <v>743.153</v>
      </c>
      <c r="L66" s="128">
        <f t="shared" ref="L66" si="24">SUM(L62:L65)</f>
        <v>714.5084</v>
      </c>
      <c r="M66" s="40"/>
      <c r="N66" s="40"/>
      <c r="O66" s="40"/>
      <c r="P66" s="40"/>
      <c r="Q66" s="40"/>
    </row>
    <row r="67" ht="15.75" customHeight="1" spans="1:21">
      <c r="A67" s="8"/>
      <c r="B67" s="137"/>
      <c r="C67" s="138"/>
      <c r="D67" s="138"/>
      <c r="E67" s="9"/>
      <c r="F67" s="40"/>
      <c r="G67" s="40"/>
      <c r="H67" s="40"/>
      <c r="I67" s="40"/>
      <c r="J67" s="40"/>
      <c r="K67" s="40"/>
      <c r="L67" s="40"/>
      <c r="M67" s="40"/>
      <c r="N67" s="40"/>
      <c r="O67" s="40"/>
      <c r="P67" s="40"/>
      <c r="Q67" s="40"/>
      <c r="R67" s="40"/>
      <c r="S67" s="40"/>
      <c r="T67" s="40"/>
      <c r="U67" s="40"/>
    </row>
    <row r="68" ht="54.75" customHeight="1" spans="1:17">
      <c r="A68" s="98" t="s">
        <v>468</v>
      </c>
      <c r="B68" s="11"/>
      <c r="C68" s="11"/>
      <c r="D68" s="84" t="s">
        <v>175</v>
      </c>
      <c r="E68" s="84" t="s">
        <v>177</v>
      </c>
      <c r="F68" s="84" t="s">
        <v>179</v>
      </c>
      <c r="G68" s="84" t="s">
        <v>181</v>
      </c>
      <c r="H68" s="84" t="s">
        <v>182</v>
      </c>
      <c r="I68" s="84" t="s">
        <v>184</v>
      </c>
      <c r="J68" s="84" t="s">
        <v>186</v>
      </c>
      <c r="K68" s="84" t="s">
        <v>188</v>
      </c>
      <c r="L68" s="123" t="s">
        <v>190</v>
      </c>
      <c r="M68" s="40"/>
      <c r="N68" s="40"/>
      <c r="O68" s="40"/>
      <c r="P68" s="40"/>
      <c r="Q68" s="40"/>
    </row>
    <row r="69" ht="15.75" customHeight="1" spans="1:17">
      <c r="A69" s="139">
        <v>2</v>
      </c>
      <c r="B69" s="86" t="s">
        <v>469</v>
      </c>
      <c r="C69" s="87"/>
      <c r="D69" s="140" t="s">
        <v>470</v>
      </c>
      <c r="E69" s="140" t="s">
        <v>470</v>
      </c>
      <c r="F69" s="140" t="s">
        <v>470</v>
      </c>
      <c r="G69" s="140" t="s">
        <v>470</v>
      </c>
      <c r="H69" s="140" t="s">
        <v>470</v>
      </c>
      <c r="I69" s="140" t="s">
        <v>470</v>
      </c>
      <c r="J69" s="140" t="s">
        <v>470</v>
      </c>
      <c r="K69" s="140" t="s">
        <v>470</v>
      </c>
      <c r="L69" s="168" t="s">
        <v>470</v>
      </c>
      <c r="M69" s="40"/>
      <c r="N69" s="40"/>
      <c r="O69" s="40"/>
      <c r="P69" s="40"/>
      <c r="Q69" s="40"/>
    </row>
    <row r="70" ht="15.75" customHeight="1" spans="1:17">
      <c r="A70" s="139" t="s">
        <v>336</v>
      </c>
      <c r="B70" s="90" t="s">
        <v>471</v>
      </c>
      <c r="C70" s="87"/>
      <c r="D70" s="122">
        <f t="shared" ref="D70:L70" si="25">D44</f>
        <v>391.788153</v>
      </c>
      <c r="E70" s="122">
        <f t="shared" si="25"/>
        <v>618.142338</v>
      </c>
      <c r="F70" s="122">
        <f t="shared" si="25"/>
        <v>421.076601</v>
      </c>
      <c r="G70" s="122">
        <f t="shared" si="25"/>
        <v>783.801036</v>
      </c>
      <c r="H70" s="122">
        <f t="shared" si="25"/>
        <v>812.470455</v>
      </c>
      <c r="I70" s="122">
        <f t="shared" si="25"/>
        <v>859.4917344</v>
      </c>
      <c r="J70" s="122">
        <f t="shared" si="25"/>
        <v>486.305505</v>
      </c>
      <c r="K70" s="122">
        <f t="shared" si="25"/>
        <v>353.592225</v>
      </c>
      <c r="L70" s="136">
        <f t="shared" si="25"/>
        <v>586.4652144</v>
      </c>
      <c r="M70" s="40"/>
      <c r="N70" s="40"/>
      <c r="O70" s="40"/>
      <c r="P70" s="40"/>
      <c r="Q70" s="40"/>
    </row>
    <row r="71" ht="15.75" customHeight="1" spans="1:17">
      <c r="A71" s="139" t="s">
        <v>338</v>
      </c>
      <c r="B71" s="90" t="s">
        <v>448</v>
      </c>
      <c r="C71" s="87"/>
      <c r="D71" s="122">
        <f t="shared" ref="D71:L71" si="26">D57+D45</f>
        <v>913.213502</v>
      </c>
      <c r="E71" s="122">
        <f t="shared" si="26"/>
        <v>1440.819292</v>
      </c>
      <c r="F71" s="122">
        <f t="shared" si="26"/>
        <v>981.481534</v>
      </c>
      <c r="G71" s="122">
        <f t="shared" si="26"/>
        <v>1826.950824</v>
      </c>
      <c r="H71" s="122">
        <f t="shared" si="26"/>
        <v>1893.77597</v>
      </c>
      <c r="I71" s="122">
        <f t="shared" si="26"/>
        <v>2003.3772096</v>
      </c>
      <c r="J71" s="122">
        <f t="shared" si="26"/>
        <v>1133.52267</v>
      </c>
      <c r="K71" s="122">
        <f t="shared" si="26"/>
        <v>824.18315</v>
      </c>
      <c r="L71" s="136">
        <f t="shared" si="26"/>
        <v>1366.9835296</v>
      </c>
      <c r="M71" s="40"/>
      <c r="N71" s="40"/>
      <c r="O71" s="40"/>
      <c r="P71" s="40"/>
      <c r="Q71" s="40"/>
    </row>
    <row r="72" ht="15.75" customHeight="1" spans="1:17">
      <c r="A72" s="139" t="s">
        <v>339</v>
      </c>
      <c r="B72" s="90" t="s">
        <v>462</v>
      </c>
      <c r="C72" s="87"/>
      <c r="D72" s="122">
        <f t="shared" ref="D72:L72" si="27">D66</f>
        <v>733.3854</v>
      </c>
      <c r="E72" s="122">
        <f t="shared" si="27"/>
        <v>665.4584</v>
      </c>
      <c r="F72" s="122">
        <f t="shared" si="27"/>
        <v>723.3338</v>
      </c>
      <c r="G72" s="122">
        <f t="shared" si="27"/>
        <v>689.8868</v>
      </c>
      <c r="H72" s="122">
        <f t="shared" si="27"/>
        <v>681.467</v>
      </c>
      <c r="I72" s="122">
        <f t="shared" si="27"/>
        <v>725.9084</v>
      </c>
      <c r="J72" s="122">
        <f t="shared" si="27"/>
        <v>704.177</v>
      </c>
      <c r="K72" s="122">
        <f t="shared" si="27"/>
        <v>743.153</v>
      </c>
      <c r="L72" s="136">
        <f t="shared" si="27"/>
        <v>714.5084</v>
      </c>
      <c r="M72" s="40"/>
      <c r="N72" s="40"/>
      <c r="O72" s="40"/>
      <c r="P72" s="40"/>
      <c r="Q72" s="40"/>
    </row>
    <row r="73" ht="15.75" customHeight="1" spans="1:17">
      <c r="A73" s="141"/>
      <c r="B73" s="95" t="s">
        <v>445</v>
      </c>
      <c r="C73" s="31"/>
      <c r="D73" s="96">
        <f t="shared" ref="D73:E73" si="28">SUM(D70:D72)</f>
        <v>2038.387055</v>
      </c>
      <c r="E73" s="96">
        <f t="shared" si="28"/>
        <v>2724.42003</v>
      </c>
      <c r="F73" s="96">
        <f t="shared" ref="F73:G73" si="29">SUM(F70:F72)</f>
        <v>2125.891935</v>
      </c>
      <c r="G73" s="96">
        <f t="shared" si="29"/>
        <v>3300.63866</v>
      </c>
      <c r="H73" s="96">
        <f t="shared" ref="H73:K73" si="30">SUM(H70:H72)</f>
        <v>3387.713425</v>
      </c>
      <c r="I73" s="96">
        <f t="shared" si="30"/>
        <v>3588.777344</v>
      </c>
      <c r="J73" s="96">
        <f t="shared" si="30"/>
        <v>2324.005175</v>
      </c>
      <c r="K73" s="96">
        <f t="shared" si="30"/>
        <v>1920.928375</v>
      </c>
      <c r="L73" s="128">
        <f t="shared" ref="L73" si="31">SUM(L70:L72)</f>
        <v>2667.957144</v>
      </c>
      <c r="M73" s="40"/>
      <c r="N73" s="40"/>
      <c r="O73" s="40"/>
      <c r="P73" s="40"/>
      <c r="Q73" s="40"/>
    </row>
    <row r="74" ht="15.75" customHeight="1" spans="1:21">
      <c r="A74" s="8"/>
      <c r="B74" s="142"/>
      <c r="C74" s="138"/>
      <c r="D74" s="138"/>
      <c r="E74" s="9"/>
      <c r="F74" s="40"/>
      <c r="G74" s="40"/>
      <c r="H74" s="40"/>
      <c r="I74" s="40"/>
      <c r="J74" s="40"/>
      <c r="K74" s="40"/>
      <c r="L74" s="40"/>
      <c r="M74" s="40"/>
      <c r="N74" s="40"/>
      <c r="O74" s="40"/>
      <c r="P74" s="40"/>
      <c r="Q74" s="40"/>
      <c r="R74" s="40"/>
      <c r="S74" s="40"/>
      <c r="T74" s="40"/>
      <c r="U74" s="40"/>
    </row>
    <row r="75" ht="57.75" customHeight="1" spans="1:17">
      <c r="A75" s="98" t="s">
        <v>472</v>
      </c>
      <c r="B75" s="11"/>
      <c r="C75" s="11"/>
      <c r="D75" s="84" t="s">
        <v>530</v>
      </c>
      <c r="E75" s="84" t="s">
        <v>179</v>
      </c>
      <c r="F75" s="84" t="s">
        <v>173</v>
      </c>
      <c r="G75" s="84" t="s">
        <v>181</v>
      </c>
      <c r="H75" s="84" t="s">
        <v>182</v>
      </c>
      <c r="I75" s="84" t="s">
        <v>184</v>
      </c>
      <c r="J75" s="84" t="s">
        <v>186</v>
      </c>
      <c r="K75" s="84" t="s">
        <v>188</v>
      </c>
      <c r="L75" s="123" t="s">
        <v>190</v>
      </c>
      <c r="M75" s="40"/>
      <c r="N75" s="40"/>
      <c r="O75" s="40"/>
      <c r="P75" s="40"/>
      <c r="Q75" s="40"/>
    </row>
    <row r="76" ht="15.75" customHeight="1" spans="1:17">
      <c r="A76" s="85">
        <v>3</v>
      </c>
      <c r="B76" s="108" t="s">
        <v>473</v>
      </c>
      <c r="C76" s="87"/>
      <c r="D76" s="110" t="s">
        <v>427</v>
      </c>
      <c r="E76" s="110" t="s">
        <v>427</v>
      </c>
      <c r="F76" s="110" t="s">
        <v>427</v>
      </c>
      <c r="G76" s="110" t="s">
        <v>427</v>
      </c>
      <c r="H76" s="110" t="s">
        <v>427</v>
      </c>
      <c r="I76" s="110" t="s">
        <v>427</v>
      </c>
      <c r="J76" s="110" t="s">
        <v>427</v>
      </c>
      <c r="K76" s="110" t="s">
        <v>427</v>
      </c>
      <c r="L76" s="132" t="s">
        <v>427</v>
      </c>
      <c r="M76" s="40"/>
      <c r="N76" s="40"/>
      <c r="O76" s="40"/>
      <c r="P76" s="40"/>
      <c r="Q76" s="40"/>
    </row>
    <row r="77" ht="15.75" customHeight="1" spans="1:17">
      <c r="A77" s="89" t="s">
        <v>428</v>
      </c>
      <c r="B77" s="93" t="s">
        <v>474</v>
      </c>
      <c r="C77" s="87"/>
      <c r="D77" s="143">
        <f t="shared" ref="D77:L77" si="32">((D38+D42+D43)/12)*5%</f>
        <v>9.62290897083333</v>
      </c>
      <c r="E77" s="143">
        <f t="shared" si="32"/>
        <v>15.1825097416667</v>
      </c>
      <c r="F77" s="143">
        <f t="shared" si="32"/>
        <v>10.3422775041667</v>
      </c>
      <c r="G77" s="143">
        <f t="shared" si="32"/>
        <v>19.25133765</v>
      </c>
      <c r="H77" s="143">
        <f t="shared" si="32"/>
        <v>19.9555018958333</v>
      </c>
      <c r="I77" s="143">
        <f t="shared" si="32"/>
        <v>21.11041556</v>
      </c>
      <c r="J77" s="143">
        <f t="shared" si="32"/>
        <v>11.9443979375</v>
      </c>
      <c r="K77" s="143">
        <f t="shared" si="32"/>
        <v>8.68475927083334</v>
      </c>
      <c r="L77" s="169">
        <f t="shared" si="32"/>
        <v>14.4044717266667</v>
      </c>
      <c r="M77" s="40"/>
      <c r="N77" s="40"/>
      <c r="O77" s="40"/>
      <c r="P77" s="40"/>
      <c r="Q77" s="40"/>
    </row>
    <row r="78" ht="15.75" customHeight="1" spans="1:17">
      <c r="A78" s="89" t="s">
        <v>430</v>
      </c>
      <c r="B78" s="93" t="s">
        <v>475</v>
      </c>
      <c r="C78" s="87"/>
      <c r="D78" s="144">
        <f t="shared" ref="D78:L78" si="33">((D38+D42)/12)*5%*8%</f>
        <v>0.692485081</v>
      </c>
      <c r="E78" s="144">
        <f t="shared" si="33"/>
        <v>1.092565826</v>
      </c>
      <c r="F78" s="144">
        <f t="shared" si="33"/>
        <v>0.744252377</v>
      </c>
      <c r="G78" s="144">
        <f t="shared" si="33"/>
        <v>1.385367372</v>
      </c>
      <c r="H78" s="144">
        <f t="shared" si="33"/>
        <v>1.436040535</v>
      </c>
      <c r="I78" s="144">
        <f t="shared" si="33"/>
        <v>1.5191505888</v>
      </c>
      <c r="J78" s="144">
        <f t="shared" si="33"/>
        <v>0.859544385</v>
      </c>
      <c r="K78" s="144">
        <f t="shared" si="33"/>
        <v>0.624973825</v>
      </c>
      <c r="L78" s="170">
        <f t="shared" si="33"/>
        <v>1.0365765488</v>
      </c>
      <c r="M78" s="40"/>
      <c r="N78" s="40"/>
      <c r="O78" s="40"/>
      <c r="P78" s="40"/>
      <c r="Q78" s="40"/>
    </row>
    <row r="79" ht="15.75" customHeight="1" spans="1:17">
      <c r="A79" s="89" t="s">
        <v>432</v>
      </c>
      <c r="B79" s="93" t="s">
        <v>476</v>
      </c>
      <c r="C79" s="87"/>
      <c r="D79" s="144">
        <v>0</v>
      </c>
      <c r="E79" s="144">
        <v>0</v>
      </c>
      <c r="F79" s="144">
        <v>0</v>
      </c>
      <c r="G79" s="144">
        <v>0</v>
      </c>
      <c r="H79" s="144">
        <v>0</v>
      </c>
      <c r="I79" s="144">
        <v>0</v>
      </c>
      <c r="J79" s="144">
        <v>0</v>
      </c>
      <c r="K79" s="144">
        <v>0</v>
      </c>
      <c r="L79" s="170">
        <v>0</v>
      </c>
      <c r="M79" s="40"/>
      <c r="N79" s="40"/>
      <c r="O79" s="40"/>
      <c r="P79" s="40"/>
      <c r="Q79" s="40"/>
    </row>
    <row r="80" ht="15.75" customHeight="1" spans="1:17">
      <c r="A80" s="89" t="s">
        <v>434</v>
      </c>
      <c r="B80" s="93" t="s">
        <v>477</v>
      </c>
      <c r="C80" s="87"/>
      <c r="D80" s="144">
        <f t="shared" ref="D80:L80" si="34">(((D38+D64)/30/12)*7)</f>
        <v>37.2888055555556</v>
      </c>
      <c r="E80" s="144">
        <f t="shared" si="34"/>
        <v>58.8322777777778</v>
      </c>
      <c r="F80" s="144">
        <f t="shared" si="34"/>
        <v>40.0763611111111</v>
      </c>
      <c r="G80" s="144">
        <f t="shared" si="34"/>
        <v>74.599</v>
      </c>
      <c r="H80" s="144">
        <f t="shared" si="34"/>
        <v>77.3276388888889</v>
      </c>
      <c r="I80" s="144">
        <f t="shared" si="34"/>
        <v>81.8029333333333</v>
      </c>
      <c r="J80" s="144">
        <f t="shared" si="34"/>
        <v>46.2845833333333</v>
      </c>
      <c r="K80" s="144">
        <f t="shared" si="34"/>
        <v>33.6534722222222</v>
      </c>
      <c r="L80" s="170">
        <f t="shared" si="34"/>
        <v>55.8173777777778</v>
      </c>
      <c r="M80" s="40"/>
      <c r="N80" s="40"/>
      <c r="O80" s="40"/>
      <c r="P80" s="40"/>
      <c r="Q80" s="40"/>
    </row>
    <row r="81" ht="27.75" customHeight="1" spans="1:17">
      <c r="A81" s="89" t="s">
        <v>436</v>
      </c>
      <c r="B81" s="93" t="s">
        <v>478</v>
      </c>
      <c r="C81" s="87"/>
      <c r="D81" s="145">
        <f t="shared" ref="D81:L81" si="35">(D38/30/12*7)*8%</f>
        <v>2.98310444444444</v>
      </c>
      <c r="E81" s="145">
        <f t="shared" si="35"/>
        <v>4.70658222222222</v>
      </c>
      <c r="F81" s="145">
        <f t="shared" si="35"/>
        <v>3.20610888888889</v>
      </c>
      <c r="G81" s="145">
        <f t="shared" si="35"/>
        <v>5.96792</v>
      </c>
      <c r="H81" s="145">
        <f t="shared" si="35"/>
        <v>6.18621111111111</v>
      </c>
      <c r="I81" s="145">
        <f t="shared" si="35"/>
        <v>6.54423466666667</v>
      </c>
      <c r="J81" s="145">
        <f t="shared" si="35"/>
        <v>3.70276666666667</v>
      </c>
      <c r="K81" s="145">
        <f t="shared" si="35"/>
        <v>2.69227777777778</v>
      </c>
      <c r="L81" s="171">
        <f t="shared" si="35"/>
        <v>4.46539022222222</v>
      </c>
      <c r="M81" s="40"/>
      <c r="N81" s="40"/>
      <c r="O81" s="40"/>
      <c r="P81" s="40"/>
      <c r="Q81" s="40"/>
    </row>
    <row r="82" ht="27.75" customHeight="1" spans="1:17">
      <c r="A82" s="89" t="s">
        <v>438</v>
      </c>
      <c r="B82" s="93" t="s">
        <v>479</v>
      </c>
      <c r="C82" s="87"/>
      <c r="D82" s="144">
        <f t="shared" ref="D82:L82" si="36">D38*4%</f>
        <v>76.7084</v>
      </c>
      <c r="E82" s="144">
        <f t="shared" si="36"/>
        <v>121.0264</v>
      </c>
      <c r="F82" s="144">
        <f t="shared" si="36"/>
        <v>82.4428</v>
      </c>
      <c r="G82" s="144">
        <f t="shared" si="36"/>
        <v>153.4608</v>
      </c>
      <c r="H82" s="144">
        <f t="shared" si="36"/>
        <v>159.074</v>
      </c>
      <c r="I82" s="144">
        <f t="shared" si="36"/>
        <v>168.28032</v>
      </c>
      <c r="J82" s="144">
        <f t="shared" si="36"/>
        <v>95.214</v>
      </c>
      <c r="K82" s="144">
        <f t="shared" si="36"/>
        <v>69.23</v>
      </c>
      <c r="L82" s="170">
        <f t="shared" si="36"/>
        <v>114.82432</v>
      </c>
      <c r="M82" s="40"/>
      <c r="N82" s="40"/>
      <c r="O82" s="40"/>
      <c r="P82" s="40"/>
      <c r="Q82" s="40"/>
    </row>
    <row r="83" ht="15.75" customHeight="1" spans="1:17">
      <c r="A83" s="79"/>
      <c r="B83" s="115" t="s">
        <v>192</v>
      </c>
      <c r="C83" s="31"/>
      <c r="D83" s="117">
        <f t="shared" ref="D83:E83" si="37">SUM(D77:D82)</f>
        <v>127.295704051833</v>
      </c>
      <c r="E83" s="117">
        <f t="shared" si="37"/>
        <v>200.840335567667</v>
      </c>
      <c r="F83" s="117">
        <f t="shared" ref="F83:G83" si="38">SUM(F77:F82)</f>
        <v>136.811799881167</v>
      </c>
      <c r="G83" s="117">
        <f t="shared" si="38"/>
        <v>254.664425022</v>
      </c>
      <c r="H83" s="117">
        <f t="shared" ref="H83:K83" si="39">SUM(H77:H82)</f>
        <v>263.979392430833</v>
      </c>
      <c r="I83" s="117">
        <f t="shared" si="39"/>
        <v>279.2570541488</v>
      </c>
      <c r="J83" s="117">
        <f t="shared" si="39"/>
        <v>158.0052923225</v>
      </c>
      <c r="K83" s="117">
        <f t="shared" si="39"/>
        <v>114.885483095833</v>
      </c>
      <c r="L83" s="134">
        <f t="shared" ref="L83" si="40">SUM(L77:L82)</f>
        <v>190.548136275467</v>
      </c>
      <c r="M83" s="40"/>
      <c r="N83" s="40"/>
      <c r="O83" s="40"/>
      <c r="P83" s="40"/>
      <c r="Q83" s="40"/>
    </row>
    <row r="84" ht="15.75" customHeight="1" spans="1:21">
      <c r="A84" s="8"/>
      <c r="B84" s="8"/>
      <c r="C84" s="8"/>
      <c r="D84" s="8"/>
      <c r="E84" s="9"/>
      <c r="F84" s="40"/>
      <c r="G84" s="40"/>
      <c r="H84" s="40"/>
      <c r="I84" s="40"/>
      <c r="J84" s="40"/>
      <c r="K84" s="40"/>
      <c r="L84" s="40"/>
      <c r="M84" s="40"/>
      <c r="N84" s="40"/>
      <c r="O84" s="40"/>
      <c r="P84" s="40"/>
      <c r="Q84" s="40"/>
      <c r="R84" s="40"/>
      <c r="S84" s="40"/>
      <c r="T84" s="40"/>
      <c r="U84" s="40"/>
    </row>
    <row r="85" ht="51" customHeight="1" spans="1:17">
      <c r="A85" s="98" t="s">
        <v>480</v>
      </c>
      <c r="B85" s="11"/>
      <c r="C85" s="11"/>
      <c r="D85" s="84" t="s">
        <v>175</v>
      </c>
      <c r="E85" s="84" t="s">
        <v>177</v>
      </c>
      <c r="F85" s="84" t="s">
        <v>179</v>
      </c>
      <c r="G85" s="84" t="s">
        <v>181</v>
      </c>
      <c r="H85" s="84" t="s">
        <v>182</v>
      </c>
      <c r="I85" s="84" t="s">
        <v>184</v>
      </c>
      <c r="J85" s="84" t="s">
        <v>186</v>
      </c>
      <c r="K85" s="84" t="s">
        <v>188</v>
      </c>
      <c r="L85" s="123" t="s">
        <v>190</v>
      </c>
      <c r="M85" s="40"/>
      <c r="N85" s="40"/>
      <c r="O85" s="40"/>
      <c r="P85" s="40"/>
      <c r="Q85" s="40"/>
    </row>
    <row r="86" ht="15.75" customHeight="1" spans="1:17">
      <c r="A86" s="85" t="s">
        <v>481</v>
      </c>
      <c r="B86" s="108" t="s">
        <v>482</v>
      </c>
      <c r="C86" s="87"/>
      <c r="D86" s="110" t="s">
        <v>427</v>
      </c>
      <c r="E86" s="110" t="s">
        <v>427</v>
      </c>
      <c r="F86" s="110" t="s">
        <v>427</v>
      </c>
      <c r="G86" s="110" t="s">
        <v>427</v>
      </c>
      <c r="H86" s="110" t="s">
        <v>427</v>
      </c>
      <c r="I86" s="110" t="s">
        <v>427</v>
      </c>
      <c r="J86" s="110" t="s">
        <v>427</v>
      </c>
      <c r="K86" s="110" t="s">
        <v>427</v>
      </c>
      <c r="L86" s="132" t="s">
        <v>427</v>
      </c>
      <c r="M86" s="40"/>
      <c r="N86" s="40"/>
      <c r="O86" s="40"/>
      <c r="P86" s="40"/>
      <c r="Q86" s="40"/>
    </row>
    <row r="87" ht="15.75" customHeight="1" spans="1:17">
      <c r="A87" s="89" t="s">
        <v>428</v>
      </c>
      <c r="B87" s="93" t="s">
        <v>483</v>
      </c>
      <c r="C87" s="87"/>
      <c r="D87" s="144">
        <v>0</v>
      </c>
      <c r="E87" s="144">
        <v>0</v>
      </c>
      <c r="F87" s="144">
        <v>0</v>
      </c>
      <c r="G87" s="144">
        <v>0</v>
      </c>
      <c r="H87" s="144">
        <v>0</v>
      </c>
      <c r="I87" s="144">
        <v>0</v>
      </c>
      <c r="J87" s="144">
        <v>0</v>
      </c>
      <c r="K87" s="144">
        <v>0</v>
      </c>
      <c r="L87" s="170">
        <v>0</v>
      </c>
      <c r="M87" s="40"/>
      <c r="N87" s="40"/>
      <c r="O87" s="40"/>
      <c r="P87" s="40"/>
      <c r="Q87" s="40"/>
    </row>
    <row r="88" ht="15.75" customHeight="1" spans="1:17">
      <c r="A88" s="89" t="s">
        <v>430</v>
      </c>
      <c r="B88" s="93" t="s">
        <v>484</v>
      </c>
      <c r="C88" s="87"/>
      <c r="D88" s="144">
        <f t="shared" ref="D88:L88" si="41">(((D38+D73+D83+D91+D112)-(D62-D63-D109-D110))/30*2.96)/12</f>
        <v>35.6643631954402</v>
      </c>
      <c r="E88" s="144">
        <f t="shared" si="41"/>
        <v>51.6095625090665</v>
      </c>
      <c r="F88" s="144">
        <f t="shared" si="41"/>
        <v>37.5823696954789</v>
      </c>
      <c r="G88" s="144">
        <f t="shared" si="41"/>
        <v>63.287909028639</v>
      </c>
      <c r="H88" s="144">
        <f t="shared" si="41"/>
        <v>90.8886834462703</v>
      </c>
      <c r="I88" s="144">
        <f t="shared" si="41"/>
        <v>69.5368490296243</v>
      </c>
      <c r="J88" s="144">
        <f t="shared" si="41"/>
        <v>43.4260300024948</v>
      </c>
      <c r="K88" s="144">
        <f t="shared" si="41"/>
        <v>34.0873405573064</v>
      </c>
      <c r="L88" s="170">
        <f t="shared" si="41"/>
        <v>50.2899615857932</v>
      </c>
      <c r="M88" s="40"/>
      <c r="N88" s="40"/>
      <c r="O88" s="40"/>
      <c r="P88" s="40"/>
      <c r="Q88" s="40"/>
    </row>
    <row r="89" ht="15.75" customHeight="1" spans="1:17">
      <c r="A89" s="89" t="s">
        <v>432</v>
      </c>
      <c r="B89" s="93" t="s">
        <v>485</v>
      </c>
      <c r="C89" s="87"/>
      <c r="D89" s="144">
        <f t="shared" ref="D89:L89" si="42">(((D38+D73+D83+D91+D112)-(D62-D63-D109-D110))/30*5*1.5%)/12</f>
        <v>0.903657851235817</v>
      </c>
      <c r="E89" s="144">
        <f t="shared" si="42"/>
        <v>1.30767472573648</v>
      </c>
      <c r="F89" s="144">
        <f t="shared" si="42"/>
        <v>0.952255988905716</v>
      </c>
      <c r="G89" s="144">
        <f t="shared" si="42"/>
        <v>1.60357877606349</v>
      </c>
      <c r="H89" s="144">
        <f t="shared" si="42"/>
        <v>2.30292272245617</v>
      </c>
      <c r="I89" s="144">
        <f t="shared" si="42"/>
        <v>1.76191340446683</v>
      </c>
      <c r="J89" s="144">
        <f t="shared" si="42"/>
        <v>1.10032170614429</v>
      </c>
      <c r="K89" s="144">
        <f t="shared" si="42"/>
        <v>0.863699507364184</v>
      </c>
      <c r="L89" s="170">
        <f t="shared" si="42"/>
        <v>1.27423889153192</v>
      </c>
      <c r="M89" s="40"/>
      <c r="N89" s="40"/>
      <c r="O89" s="40"/>
      <c r="P89" s="40"/>
      <c r="Q89" s="40"/>
    </row>
    <row r="90" ht="15.75" customHeight="1" spans="1:17">
      <c r="A90" s="89" t="s">
        <v>434</v>
      </c>
      <c r="B90" s="93" t="s">
        <v>486</v>
      </c>
      <c r="C90" s="87"/>
      <c r="D90" s="144">
        <f t="shared" ref="D90:L90" si="43">(((D38+D73+D83+D91+D112)-(D62-D63-D109-D110))/30*15*0.78%)/12</f>
        <v>1.40970624792787</v>
      </c>
      <c r="E90" s="144">
        <f t="shared" si="43"/>
        <v>2.03997257214891</v>
      </c>
      <c r="F90" s="144">
        <f t="shared" si="43"/>
        <v>1.48551934269292</v>
      </c>
      <c r="G90" s="144">
        <f t="shared" si="43"/>
        <v>2.50158289065904</v>
      </c>
      <c r="H90" s="144">
        <f t="shared" si="43"/>
        <v>3.59255944703163</v>
      </c>
      <c r="I90" s="144">
        <f t="shared" si="43"/>
        <v>2.74858491096826</v>
      </c>
      <c r="J90" s="144">
        <f t="shared" si="43"/>
        <v>1.7165018615851</v>
      </c>
      <c r="K90" s="144">
        <f t="shared" si="43"/>
        <v>1.34737123148813</v>
      </c>
      <c r="L90" s="170">
        <f t="shared" si="43"/>
        <v>1.9878126707898</v>
      </c>
      <c r="M90" s="40"/>
      <c r="N90" s="40"/>
      <c r="O90" s="40"/>
      <c r="P90" s="40"/>
      <c r="Q90" s="40"/>
    </row>
    <row r="91" ht="15.75" customHeight="1" spans="1:17">
      <c r="A91" s="89" t="s">
        <v>436</v>
      </c>
      <c r="B91" s="93" t="s">
        <v>487</v>
      </c>
      <c r="C91" s="87"/>
      <c r="D91" s="144">
        <f t="shared" ref="D91:L91" si="44">(((D43*3.95/12)+(D65*3.95*1.02%))/12+((D38+D42)*39.8%*3.95)*1.02%/12)</f>
        <v>9.21366021342003</v>
      </c>
      <c r="E91" s="144">
        <f t="shared" si="44"/>
        <v>14.4900513007781</v>
      </c>
      <c r="F91" s="144">
        <f t="shared" si="44"/>
        <v>9.89214519960389</v>
      </c>
      <c r="G91" s="144">
        <f t="shared" si="44"/>
        <v>18.3551734160791</v>
      </c>
      <c r="H91" s="144">
        <f t="shared" si="44"/>
        <v>19.0240836921319</v>
      </c>
      <c r="I91" s="144">
        <f t="shared" si="44"/>
        <v>20.1211766253305</v>
      </c>
      <c r="J91" s="144">
        <f t="shared" si="44"/>
        <v>11.4140555034458</v>
      </c>
      <c r="K91" s="144">
        <f t="shared" si="44"/>
        <v>8.31761058558149</v>
      </c>
      <c r="L91" s="170">
        <f t="shared" si="44"/>
        <v>13.7509657444285</v>
      </c>
      <c r="M91" s="40"/>
      <c r="N91" s="40"/>
      <c r="O91" s="40"/>
      <c r="P91" s="40"/>
      <c r="Q91" s="40"/>
    </row>
    <row r="92" ht="15.75" customHeight="1" spans="1:17">
      <c r="A92" s="89" t="s">
        <v>438</v>
      </c>
      <c r="B92" s="93" t="s">
        <v>488</v>
      </c>
      <c r="C92" s="87"/>
      <c r="D92" s="144">
        <v>0</v>
      </c>
      <c r="E92" s="144">
        <v>0</v>
      </c>
      <c r="F92" s="144">
        <v>0</v>
      </c>
      <c r="G92" s="144">
        <v>0</v>
      </c>
      <c r="H92" s="144">
        <v>0</v>
      </c>
      <c r="I92" s="144">
        <v>0</v>
      </c>
      <c r="J92" s="144">
        <v>0</v>
      </c>
      <c r="K92" s="144">
        <v>0</v>
      </c>
      <c r="L92" s="170">
        <v>0</v>
      </c>
      <c r="M92" s="40"/>
      <c r="N92" s="40"/>
      <c r="O92" s="40"/>
      <c r="P92" s="40"/>
      <c r="Q92" s="40"/>
    </row>
    <row r="93" ht="15.75" customHeight="1" spans="1:17">
      <c r="A93" s="79"/>
      <c r="B93" s="115" t="s">
        <v>192</v>
      </c>
      <c r="C93" s="31"/>
      <c r="D93" s="117">
        <f t="shared" ref="D93:E93" si="45">SUM(D87:D92)</f>
        <v>47.191387508024</v>
      </c>
      <c r="E93" s="117">
        <f t="shared" si="45"/>
        <v>69.44726110773</v>
      </c>
      <c r="F93" s="117">
        <f t="shared" ref="F93:G93" si="46">SUM(F87:F92)</f>
        <v>49.9122902266815</v>
      </c>
      <c r="G93" s="117">
        <f t="shared" si="46"/>
        <v>85.7482441114406</v>
      </c>
      <c r="H93" s="117">
        <f t="shared" ref="H93:K93" si="47">SUM(H87:H92)</f>
        <v>115.80824930789</v>
      </c>
      <c r="I93" s="117">
        <f t="shared" si="47"/>
        <v>94.1685239703899</v>
      </c>
      <c r="J93" s="117">
        <f t="shared" si="47"/>
        <v>57.6569090736701</v>
      </c>
      <c r="K93" s="117">
        <f t="shared" si="47"/>
        <v>44.6160218817402</v>
      </c>
      <c r="L93" s="134">
        <f t="shared" ref="L93" si="48">SUM(L87:L92)</f>
        <v>67.3029788925435</v>
      </c>
      <c r="M93" s="40"/>
      <c r="N93" s="40"/>
      <c r="O93" s="40"/>
      <c r="P93" s="40"/>
      <c r="Q93" s="40"/>
    </row>
    <row r="94" ht="15.75" customHeight="1" spans="1:21">
      <c r="A94" s="8"/>
      <c r="B94" s="8"/>
      <c r="C94" s="8"/>
      <c r="D94" s="8"/>
      <c r="E94" s="9"/>
      <c r="F94" s="40"/>
      <c r="G94" s="40"/>
      <c r="H94" s="40"/>
      <c r="I94" s="40"/>
      <c r="J94" s="40"/>
      <c r="K94" s="40"/>
      <c r="L94" s="40"/>
      <c r="M94" s="40"/>
      <c r="N94" s="40"/>
      <c r="O94" s="40"/>
      <c r="P94" s="40"/>
      <c r="Q94" s="40"/>
      <c r="R94" s="40"/>
      <c r="S94" s="40"/>
      <c r="T94" s="40"/>
      <c r="U94" s="40"/>
    </row>
    <row r="95" ht="51" customHeight="1" spans="1:17">
      <c r="A95" s="98" t="s">
        <v>489</v>
      </c>
      <c r="B95" s="11"/>
      <c r="C95" s="11"/>
      <c r="D95" s="84" t="s">
        <v>175</v>
      </c>
      <c r="E95" s="84" t="s">
        <v>177</v>
      </c>
      <c r="F95" s="84" t="s">
        <v>179</v>
      </c>
      <c r="G95" s="84" t="s">
        <v>181</v>
      </c>
      <c r="H95" s="84" t="s">
        <v>182</v>
      </c>
      <c r="I95" s="84" t="s">
        <v>184</v>
      </c>
      <c r="J95" s="84" t="s">
        <v>186</v>
      </c>
      <c r="K95" s="84" t="s">
        <v>188</v>
      </c>
      <c r="L95" s="123" t="s">
        <v>190</v>
      </c>
      <c r="M95" s="40"/>
      <c r="N95" s="40"/>
      <c r="O95" s="40"/>
      <c r="P95" s="40"/>
      <c r="Q95" s="40"/>
    </row>
    <row r="96" ht="15.75" customHeight="1" spans="1:17">
      <c r="A96" s="85" t="s">
        <v>490</v>
      </c>
      <c r="B96" s="108" t="s">
        <v>491</v>
      </c>
      <c r="C96" s="87"/>
      <c r="D96" s="110" t="s">
        <v>427</v>
      </c>
      <c r="E96" s="110" t="s">
        <v>427</v>
      </c>
      <c r="F96" s="110" t="s">
        <v>427</v>
      </c>
      <c r="G96" s="110" t="s">
        <v>427</v>
      </c>
      <c r="H96" s="110" t="s">
        <v>427</v>
      </c>
      <c r="I96" s="110" t="s">
        <v>427</v>
      </c>
      <c r="J96" s="110" t="s">
        <v>427</v>
      </c>
      <c r="K96" s="110" t="s">
        <v>427</v>
      </c>
      <c r="L96" s="132" t="s">
        <v>427</v>
      </c>
      <c r="M96" s="40"/>
      <c r="N96" s="40"/>
      <c r="O96" s="40"/>
      <c r="P96" s="40"/>
      <c r="Q96" s="40"/>
    </row>
    <row r="97" ht="15.75" customHeight="1" spans="1:17">
      <c r="A97" s="89" t="s">
        <v>428</v>
      </c>
      <c r="B97" s="146" t="s">
        <v>492</v>
      </c>
      <c r="C97" s="87"/>
      <c r="D97" s="147">
        <v>0</v>
      </c>
      <c r="E97" s="147">
        <v>0</v>
      </c>
      <c r="F97" s="147">
        <v>0</v>
      </c>
      <c r="G97" s="147">
        <v>0</v>
      </c>
      <c r="H97" s="147">
        <v>0</v>
      </c>
      <c r="I97" s="147">
        <v>0</v>
      </c>
      <c r="J97" s="147">
        <v>0</v>
      </c>
      <c r="K97" s="147">
        <v>0</v>
      </c>
      <c r="L97" s="172">
        <v>0</v>
      </c>
      <c r="M97" s="40"/>
      <c r="N97" s="40"/>
      <c r="O97" s="40"/>
      <c r="P97" s="40"/>
      <c r="Q97" s="40"/>
    </row>
    <row r="98" ht="15.75" customHeight="1" spans="1:17">
      <c r="A98" s="104"/>
      <c r="B98" s="115" t="s">
        <v>192</v>
      </c>
      <c r="C98" s="31"/>
      <c r="D98" s="148">
        <v>0</v>
      </c>
      <c r="E98" s="148">
        <v>0</v>
      </c>
      <c r="F98" s="148">
        <v>0</v>
      </c>
      <c r="G98" s="148">
        <v>0</v>
      </c>
      <c r="H98" s="148">
        <v>0</v>
      </c>
      <c r="I98" s="148">
        <v>0</v>
      </c>
      <c r="J98" s="148">
        <v>0</v>
      </c>
      <c r="K98" s="148">
        <v>0</v>
      </c>
      <c r="L98" s="173">
        <v>0</v>
      </c>
      <c r="M98" s="40"/>
      <c r="N98" s="40"/>
      <c r="O98" s="40"/>
      <c r="P98" s="40"/>
      <c r="Q98" s="40"/>
    </row>
    <row r="99" ht="15.75" customHeight="1" spans="1:21">
      <c r="A99" s="8"/>
      <c r="B99" s="8"/>
      <c r="C99" s="8"/>
      <c r="D99" s="8"/>
      <c r="E99" s="9"/>
      <c r="F99" s="40"/>
      <c r="G99" s="40"/>
      <c r="H99" s="40"/>
      <c r="I99" s="40"/>
      <c r="J99" s="40"/>
      <c r="K99" s="40"/>
      <c r="L99" s="40"/>
      <c r="M99" s="40"/>
      <c r="N99" s="40"/>
      <c r="O99" s="40"/>
      <c r="P99" s="40"/>
      <c r="Q99" s="40"/>
      <c r="R99" s="40"/>
      <c r="S99" s="40"/>
      <c r="T99" s="40"/>
      <c r="U99" s="40"/>
    </row>
    <row r="100" ht="47.25" customHeight="1" spans="1:17">
      <c r="A100" s="98" t="s">
        <v>493</v>
      </c>
      <c r="B100" s="11"/>
      <c r="C100" s="11"/>
      <c r="D100" s="84" t="s">
        <v>175</v>
      </c>
      <c r="E100" s="84" t="s">
        <v>177</v>
      </c>
      <c r="F100" s="84" t="s">
        <v>179</v>
      </c>
      <c r="G100" s="84" t="s">
        <v>181</v>
      </c>
      <c r="H100" s="84" t="s">
        <v>182</v>
      </c>
      <c r="I100" s="84" t="s">
        <v>184</v>
      </c>
      <c r="J100" s="84" t="s">
        <v>186</v>
      </c>
      <c r="K100" s="84" t="s">
        <v>188</v>
      </c>
      <c r="L100" s="123" t="s">
        <v>190</v>
      </c>
      <c r="M100" s="40"/>
      <c r="N100" s="40"/>
      <c r="O100" s="40"/>
      <c r="P100" s="40"/>
      <c r="Q100" s="40"/>
    </row>
    <row r="101" ht="15.75" customHeight="1" spans="1:17">
      <c r="A101" s="149">
        <v>4</v>
      </c>
      <c r="B101" s="86" t="s">
        <v>494</v>
      </c>
      <c r="C101" s="87"/>
      <c r="D101" s="140" t="s">
        <v>470</v>
      </c>
      <c r="E101" s="140" t="s">
        <v>470</v>
      </c>
      <c r="F101" s="140" t="s">
        <v>470</v>
      </c>
      <c r="G101" s="140" t="s">
        <v>470</v>
      </c>
      <c r="H101" s="140" t="s">
        <v>470</v>
      </c>
      <c r="I101" s="140" t="s">
        <v>470</v>
      </c>
      <c r="J101" s="140" t="s">
        <v>470</v>
      </c>
      <c r="K101" s="140" t="s">
        <v>470</v>
      </c>
      <c r="L101" s="168" t="s">
        <v>470</v>
      </c>
      <c r="M101" s="40"/>
      <c r="N101" s="40"/>
      <c r="O101" s="40"/>
      <c r="P101" s="40"/>
      <c r="Q101" s="40"/>
    </row>
    <row r="102" ht="15.75" customHeight="1" spans="1:17">
      <c r="A102" s="139" t="s">
        <v>481</v>
      </c>
      <c r="B102" s="90" t="s">
        <v>495</v>
      </c>
      <c r="C102" s="87"/>
      <c r="D102" s="122">
        <f t="shared" ref="D102:L102" si="49">D93</f>
        <v>47.191387508024</v>
      </c>
      <c r="E102" s="122">
        <f t="shared" si="49"/>
        <v>69.44726110773</v>
      </c>
      <c r="F102" s="122">
        <f t="shared" si="49"/>
        <v>49.9122902266815</v>
      </c>
      <c r="G102" s="122">
        <f t="shared" si="49"/>
        <v>85.7482441114406</v>
      </c>
      <c r="H102" s="122">
        <f t="shared" si="49"/>
        <v>115.80824930789</v>
      </c>
      <c r="I102" s="122">
        <f t="shared" si="49"/>
        <v>94.1685239703899</v>
      </c>
      <c r="J102" s="122">
        <f t="shared" si="49"/>
        <v>57.6569090736701</v>
      </c>
      <c r="K102" s="122">
        <f t="shared" si="49"/>
        <v>44.6160218817402</v>
      </c>
      <c r="L102" s="136">
        <f t="shared" si="49"/>
        <v>67.3029788925435</v>
      </c>
      <c r="M102" s="40"/>
      <c r="N102" s="40"/>
      <c r="O102" s="40"/>
      <c r="P102" s="40"/>
      <c r="Q102" s="40"/>
    </row>
    <row r="103" ht="15.75" customHeight="1" spans="1:17">
      <c r="A103" s="139" t="s">
        <v>490</v>
      </c>
      <c r="B103" s="90" t="s">
        <v>491</v>
      </c>
      <c r="C103" s="87"/>
      <c r="D103" s="122">
        <v>0</v>
      </c>
      <c r="E103" s="122">
        <v>0</v>
      </c>
      <c r="F103" s="122">
        <v>0</v>
      </c>
      <c r="G103" s="122">
        <v>0</v>
      </c>
      <c r="H103" s="122">
        <v>0</v>
      </c>
      <c r="I103" s="122">
        <v>0</v>
      </c>
      <c r="J103" s="122">
        <v>0</v>
      </c>
      <c r="K103" s="122">
        <v>0</v>
      </c>
      <c r="L103" s="136">
        <v>0</v>
      </c>
      <c r="M103" s="40"/>
      <c r="N103" s="40"/>
      <c r="O103" s="40"/>
      <c r="P103" s="40"/>
      <c r="Q103" s="40"/>
    </row>
    <row r="104" ht="15.75" customHeight="1" spans="1:17">
      <c r="A104" s="79"/>
      <c r="B104" s="95" t="s">
        <v>445</v>
      </c>
      <c r="C104" s="31"/>
      <c r="D104" s="96">
        <f t="shared" ref="D104:E104" si="50">SUM(D102:D103)</f>
        <v>47.191387508024</v>
      </c>
      <c r="E104" s="96">
        <f t="shared" si="50"/>
        <v>69.44726110773</v>
      </c>
      <c r="F104" s="96">
        <f t="shared" ref="F104:G104" si="51">SUM(F102:F103)</f>
        <v>49.9122902266815</v>
      </c>
      <c r="G104" s="96">
        <f t="shared" si="51"/>
        <v>85.7482441114406</v>
      </c>
      <c r="H104" s="96">
        <f t="shared" ref="H104:K104" si="52">SUM(H102:H103)</f>
        <v>115.80824930789</v>
      </c>
      <c r="I104" s="96">
        <f t="shared" si="52"/>
        <v>94.1685239703899</v>
      </c>
      <c r="J104" s="96">
        <f t="shared" si="52"/>
        <v>57.6569090736701</v>
      </c>
      <c r="K104" s="96">
        <f t="shared" si="52"/>
        <v>44.6160218817402</v>
      </c>
      <c r="L104" s="128">
        <f t="shared" ref="L104" si="53">SUM(L102:L103)</f>
        <v>67.3029788925435</v>
      </c>
      <c r="M104" s="40"/>
      <c r="N104" s="40"/>
      <c r="O104" s="40"/>
      <c r="P104" s="40"/>
      <c r="Q104" s="40"/>
    </row>
    <row r="105" ht="15.75" customHeight="1" spans="1:21">
      <c r="A105" s="8"/>
      <c r="B105" s="8"/>
      <c r="C105" s="8"/>
      <c r="D105" s="8"/>
      <c r="E105" s="8"/>
      <c r="F105" s="40"/>
      <c r="G105" s="40"/>
      <c r="H105" s="40"/>
      <c r="I105" s="40"/>
      <c r="J105" s="40"/>
      <c r="K105" s="40"/>
      <c r="L105" s="40"/>
      <c r="M105" s="40"/>
      <c r="N105" s="40"/>
      <c r="O105" s="40"/>
      <c r="P105" s="40"/>
      <c r="Q105" s="40"/>
      <c r="R105" s="40"/>
      <c r="S105" s="40"/>
      <c r="T105" s="40"/>
      <c r="U105" s="40"/>
    </row>
    <row r="106" ht="51.75" customHeight="1" spans="1:17">
      <c r="A106" s="98" t="s">
        <v>496</v>
      </c>
      <c r="B106" s="11"/>
      <c r="C106" s="11"/>
      <c r="D106" s="84" t="s">
        <v>175</v>
      </c>
      <c r="E106" s="84" t="s">
        <v>177</v>
      </c>
      <c r="F106" s="84" t="s">
        <v>179</v>
      </c>
      <c r="G106" s="84" t="s">
        <v>181</v>
      </c>
      <c r="H106" s="84" t="s">
        <v>182</v>
      </c>
      <c r="I106" s="84" t="s">
        <v>184</v>
      </c>
      <c r="J106" s="84" t="s">
        <v>186</v>
      </c>
      <c r="K106" s="84" t="s">
        <v>188</v>
      </c>
      <c r="L106" s="123" t="s">
        <v>190</v>
      </c>
      <c r="M106" s="40"/>
      <c r="N106" s="40"/>
      <c r="O106" s="40"/>
      <c r="P106" s="40"/>
      <c r="Q106" s="40"/>
    </row>
    <row r="107" ht="15.75" customHeight="1" spans="1:17">
      <c r="A107" s="150">
        <v>5</v>
      </c>
      <c r="B107" s="86" t="s">
        <v>497</v>
      </c>
      <c r="C107" s="87"/>
      <c r="D107" s="88" t="s">
        <v>427</v>
      </c>
      <c r="E107" s="88" t="s">
        <v>427</v>
      </c>
      <c r="F107" s="88" t="s">
        <v>427</v>
      </c>
      <c r="G107" s="88" t="s">
        <v>427</v>
      </c>
      <c r="H107" s="88" t="s">
        <v>427</v>
      </c>
      <c r="I107" s="88" t="s">
        <v>427</v>
      </c>
      <c r="J107" s="88" t="s">
        <v>427</v>
      </c>
      <c r="K107" s="88" t="s">
        <v>427</v>
      </c>
      <c r="L107" s="124" t="s">
        <v>427</v>
      </c>
      <c r="M107" s="40"/>
      <c r="N107" s="40"/>
      <c r="O107" s="40"/>
      <c r="P107" s="40"/>
      <c r="Q107" s="40"/>
    </row>
    <row r="108" ht="15.75" customHeight="1" spans="1:17">
      <c r="A108" s="151" t="s">
        <v>428</v>
      </c>
      <c r="B108" s="90" t="s">
        <v>498</v>
      </c>
      <c r="C108" s="87"/>
      <c r="D108" s="152">
        <f>'Anexo III-B Uniformes'!E56</f>
        <v>17.1366666666667</v>
      </c>
      <c r="E108" s="152">
        <f>'Anexo III-B Uniformes'!E56</f>
        <v>17.1366666666667</v>
      </c>
      <c r="F108" s="152">
        <f>'Anexo III-B Uniformes'!E63</f>
        <v>0.746666666666667</v>
      </c>
      <c r="G108" s="152">
        <f>'Anexo III-B Uniformes'!E56</f>
        <v>17.1366666666667</v>
      </c>
      <c r="H108" s="152">
        <f>'Anexo III-B Uniformes'!H86</f>
        <v>128.179166666667</v>
      </c>
      <c r="I108" s="152">
        <f>'Anexo III-B Uniformes'!H86</f>
        <v>128.179166666667</v>
      </c>
      <c r="J108" s="152">
        <f>'Anexo III-B Uniformes'!G150</f>
        <v>152.196666666667</v>
      </c>
      <c r="K108" s="152">
        <f>'Anexo III-B Uniformes'!H119</f>
        <v>154.279166666667</v>
      </c>
      <c r="L108" s="174">
        <f>'Anexo III-B Uniformes'!H170</f>
        <v>128.240833333333</v>
      </c>
      <c r="M108" s="40"/>
      <c r="N108" s="40"/>
      <c r="O108" s="40"/>
      <c r="P108" s="40"/>
      <c r="Q108" s="40"/>
    </row>
    <row r="109" ht="26.25" customHeight="1" spans="1:17">
      <c r="A109" s="151" t="s">
        <v>430</v>
      </c>
      <c r="B109" s="93" t="s">
        <v>499</v>
      </c>
      <c r="C109" s="87"/>
      <c r="D109" s="152"/>
      <c r="E109" s="152"/>
      <c r="F109" s="152"/>
      <c r="G109" s="152"/>
      <c r="H109" s="152">
        <f>'Anexo III-C Materiais'!F36</f>
        <v>1500</v>
      </c>
      <c r="I109" s="152"/>
      <c r="J109" s="152"/>
      <c r="K109" s="152"/>
      <c r="L109" s="174"/>
      <c r="M109" s="40"/>
      <c r="N109" s="40"/>
      <c r="O109" s="40"/>
      <c r="P109" s="40"/>
      <c r="Q109" s="40"/>
    </row>
    <row r="110" ht="15.75" customHeight="1" spans="1:17">
      <c r="A110" s="151" t="s">
        <v>432</v>
      </c>
      <c r="B110" s="90" t="s">
        <v>500</v>
      </c>
      <c r="C110" s="87"/>
      <c r="D110" s="153"/>
      <c r="E110" s="153"/>
      <c r="F110" s="153"/>
      <c r="G110" s="153">
        <f>'Anexo III-A Equip.'!G11</f>
        <v>0</v>
      </c>
      <c r="H110" s="153"/>
      <c r="I110" s="153">
        <f>'Anexo III-A Equip.'!I11</f>
        <v>0</v>
      </c>
      <c r="J110" s="153">
        <f>'Anexo III-A Equip.'!J11</f>
        <v>0</v>
      </c>
      <c r="K110" s="153">
        <f>'Anexo III-A Equip.'!K11</f>
        <v>0</v>
      </c>
      <c r="L110" s="175">
        <f>'Anexo III-A Equip.'!L11</f>
        <v>0</v>
      </c>
      <c r="M110" s="40"/>
      <c r="N110" s="40"/>
      <c r="O110" s="40"/>
      <c r="P110" s="40"/>
      <c r="Q110" s="40"/>
    </row>
    <row r="111" ht="15.75" customHeight="1" spans="1:17">
      <c r="A111" s="151" t="s">
        <v>434</v>
      </c>
      <c r="B111" s="90" t="s">
        <v>501</v>
      </c>
      <c r="C111" s="87"/>
      <c r="D111" s="154"/>
      <c r="E111" s="154"/>
      <c r="F111" s="154"/>
      <c r="G111" s="154"/>
      <c r="H111" s="154"/>
      <c r="I111" s="154"/>
      <c r="J111" s="154"/>
      <c r="K111" s="154"/>
      <c r="L111" s="176"/>
      <c r="M111" s="40"/>
      <c r="N111" s="40"/>
      <c r="O111" s="40"/>
      <c r="P111" s="40"/>
      <c r="Q111" s="40"/>
    </row>
    <row r="112" ht="15.75" customHeight="1" spans="1:17">
      <c r="A112" s="155"/>
      <c r="B112" s="95" t="s">
        <v>502</v>
      </c>
      <c r="C112" s="31"/>
      <c r="D112" s="156">
        <f t="shared" ref="D112:E112" si="54">SUM(D108:D111)</f>
        <v>17.1366666666667</v>
      </c>
      <c r="E112" s="156">
        <f t="shared" si="54"/>
        <v>17.1366666666667</v>
      </c>
      <c r="F112" s="156">
        <f t="shared" ref="F112:G112" si="55">SUM(F108:F111)</f>
        <v>0.746666666666667</v>
      </c>
      <c r="G112" s="156">
        <f t="shared" si="55"/>
        <v>17.1366666666667</v>
      </c>
      <c r="H112" s="156">
        <f t="shared" ref="H112:K112" si="56">SUM(H108:H111)</f>
        <v>1628.17916666667</v>
      </c>
      <c r="I112" s="156">
        <f t="shared" si="56"/>
        <v>128.179166666667</v>
      </c>
      <c r="J112" s="156">
        <f t="shared" si="56"/>
        <v>152.196666666667</v>
      </c>
      <c r="K112" s="156">
        <f t="shared" si="56"/>
        <v>154.279166666667</v>
      </c>
      <c r="L112" s="177">
        <f t="shared" ref="L112" si="57">SUM(L108:L111)</f>
        <v>128.240833333333</v>
      </c>
      <c r="M112" s="40"/>
      <c r="N112" s="40"/>
      <c r="O112" s="40"/>
      <c r="P112" s="40"/>
      <c r="Q112" s="40"/>
    </row>
    <row r="113" ht="15.75" customHeight="1" spans="1:21">
      <c r="A113" s="157"/>
      <c r="B113" s="158"/>
      <c r="C113" s="159"/>
      <c r="D113" s="159"/>
      <c r="E113" s="8"/>
      <c r="F113" s="40"/>
      <c r="G113" s="40"/>
      <c r="H113" s="40"/>
      <c r="I113" s="40"/>
      <c r="J113" s="40"/>
      <c r="K113" s="40"/>
      <c r="L113" s="40"/>
      <c r="M113" s="40"/>
      <c r="N113" s="40"/>
      <c r="O113" s="40"/>
      <c r="P113" s="40"/>
      <c r="Q113" s="40"/>
      <c r="R113" s="40"/>
      <c r="S113" s="40"/>
      <c r="T113" s="40"/>
      <c r="U113" s="40"/>
    </row>
    <row r="114" ht="49.5" customHeight="1" spans="1:17">
      <c r="A114" s="107" t="s">
        <v>503</v>
      </c>
      <c r="B114" s="160"/>
      <c r="C114" s="161"/>
      <c r="D114" s="84" t="s">
        <v>175</v>
      </c>
      <c r="E114" s="84" t="s">
        <v>177</v>
      </c>
      <c r="F114" s="84" t="s">
        <v>179</v>
      </c>
      <c r="G114" s="84" t="s">
        <v>181</v>
      </c>
      <c r="H114" s="84" t="s">
        <v>182</v>
      </c>
      <c r="I114" s="84" t="s">
        <v>184</v>
      </c>
      <c r="J114" s="84" t="s">
        <v>186</v>
      </c>
      <c r="K114" s="84" t="s">
        <v>188</v>
      </c>
      <c r="L114" s="123" t="s">
        <v>190</v>
      </c>
      <c r="M114" s="40"/>
      <c r="N114" s="40"/>
      <c r="O114" s="40"/>
      <c r="P114" s="40"/>
      <c r="Q114" s="40"/>
    </row>
    <row r="115" ht="15.75" customHeight="1" spans="1:17">
      <c r="A115" s="150">
        <v>6</v>
      </c>
      <c r="B115" s="108" t="s">
        <v>504</v>
      </c>
      <c r="C115" s="109" t="s">
        <v>449</v>
      </c>
      <c r="D115" s="110" t="s">
        <v>427</v>
      </c>
      <c r="E115" s="110" t="s">
        <v>427</v>
      </c>
      <c r="F115" s="110" t="s">
        <v>427</v>
      </c>
      <c r="G115" s="110" t="s">
        <v>427</v>
      </c>
      <c r="H115" s="110" t="s">
        <v>427</v>
      </c>
      <c r="I115" s="110" t="s">
        <v>427</v>
      </c>
      <c r="J115" s="110" t="s">
        <v>427</v>
      </c>
      <c r="K115" s="110" t="s">
        <v>427</v>
      </c>
      <c r="L115" s="132" t="s">
        <v>427</v>
      </c>
      <c r="M115" s="40"/>
      <c r="N115" s="40"/>
      <c r="O115" s="40"/>
      <c r="P115" s="40"/>
      <c r="Q115" s="40"/>
    </row>
    <row r="116" ht="15.75" customHeight="1" spans="1:17">
      <c r="A116" s="151" t="s">
        <v>428</v>
      </c>
      <c r="B116" s="93" t="s">
        <v>505</v>
      </c>
      <c r="C116" s="162">
        <v>4.8</v>
      </c>
      <c r="D116" s="102">
        <f t="shared" ref="D116:L116" si="58">(D133)*$C$116/100</f>
        <v>199.090599034873</v>
      </c>
      <c r="E116" s="102">
        <f t="shared" si="58"/>
        <v>289.800206080419</v>
      </c>
      <c r="F116" s="102">
        <f t="shared" si="58"/>
        <v>209.972769205177</v>
      </c>
      <c r="G116" s="102">
        <f t="shared" si="58"/>
        <v>359.745983798405</v>
      </c>
      <c r="H116" s="102">
        <f t="shared" si="58"/>
        <v>449.881451203459</v>
      </c>
      <c r="I116" s="102">
        <f t="shared" si="58"/>
        <v>398.274724261721</v>
      </c>
      <c r="J116" s="102">
        <f t="shared" si="58"/>
        <v>243.466274067016</v>
      </c>
      <c r="K116" s="102">
        <f t="shared" si="58"/>
        <v>190.342034238924</v>
      </c>
      <c r="L116" s="129">
        <f t="shared" si="58"/>
        <v>284.383540440064</v>
      </c>
      <c r="M116" s="40"/>
      <c r="N116" s="40"/>
      <c r="O116" s="40"/>
      <c r="P116" s="40"/>
      <c r="Q116" s="40"/>
    </row>
    <row r="117" ht="15.75" customHeight="1" spans="1:17">
      <c r="A117" s="151" t="s">
        <v>430</v>
      </c>
      <c r="B117" s="93" t="s">
        <v>506</v>
      </c>
      <c r="C117" s="162">
        <v>3.92</v>
      </c>
      <c r="D117" s="102">
        <f t="shared" ref="D117:L117" si="59">(D133+D116)*$C$117/100</f>
        <v>170.395007360647</v>
      </c>
      <c r="E117" s="102">
        <f t="shared" si="59"/>
        <v>248.030336377361</v>
      </c>
      <c r="F117" s="102">
        <f t="shared" si="59"/>
        <v>179.708694070404</v>
      </c>
      <c r="G117" s="102">
        <f t="shared" si="59"/>
        <v>307.894596000262</v>
      </c>
      <c r="H117" s="102">
        <f t="shared" si="59"/>
        <v>385.038538036667</v>
      </c>
      <c r="I117" s="102">
        <f t="shared" si="59"/>
        <v>340.870060671465</v>
      </c>
      <c r="J117" s="102">
        <f t="shared" si="59"/>
        <v>208.37466843149</v>
      </c>
      <c r="K117" s="102">
        <f t="shared" si="59"/>
        <v>162.90740237062</v>
      </c>
      <c r="L117" s="129">
        <f t="shared" si="59"/>
        <v>243.394392811303</v>
      </c>
      <c r="M117" s="40"/>
      <c r="N117" s="40"/>
      <c r="O117" s="40"/>
      <c r="P117" s="40"/>
      <c r="Q117" s="40"/>
    </row>
    <row r="118" ht="15.75" customHeight="1" spans="1:17">
      <c r="A118" s="151" t="s">
        <v>432</v>
      </c>
      <c r="B118" s="93" t="s">
        <v>507</v>
      </c>
      <c r="C118" s="162"/>
      <c r="D118" s="102"/>
      <c r="E118" s="102"/>
      <c r="F118" s="102"/>
      <c r="G118" s="102"/>
      <c r="H118" s="102"/>
      <c r="I118" s="102"/>
      <c r="J118" s="102"/>
      <c r="K118" s="102"/>
      <c r="L118" s="129"/>
      <c r="M118" s="40"/>
      <c r="N118" s="40"/>
      <c r="O118" s="40"/>
      <c r="P118" s="40"/>
      <c r="Q118" s="40"/>
    </row>
    <row r="119" ht="15.75" customHeight="1" spans="1:17">
      <c r="A119" s="151"/>
      <c r="B119" s="93" t="s">
        <v>508</v>
      </c>
      <c r="C119" s="162">
        <f>3+0.65</f>
        <v>3.65</v>
      </c>
      <c r="D119" s="102">
        <f t="shared" ref="D119:L119" si="60">((D133+D116+D117)/(1-($C$119+$C$121)/100))*$C$119/100</f>
        <v>180.49045902157</v>
      </c>
      <c r="E119" s="102">
        <f t="shared" si="60"/>
        <v>262.725475103114</v>
      </c>
      <c r="F119" s="102">
        <f t="shared" si="60"/>
        <v>190.355956934131</v>
      </c>
      <c r="G119" s="102">
        <f t="shared" si="60"/>
        <v>326.136533124636</v>
      </c>
      <c r="H119" s="102">
        <f t="shared" si="60"/>
        <v>407.851048852284</v>
      </c>
      <c r="I119" s="102">
        <f t="shared" si="60"/>
        <v>361.065706503279</v>
      </c>
      <c r="J119" s="102">
        <f t="shared" si="60"/>
        <v>220.720314146677</v>
      </c>
      <c r="K119" s="102">
        <f t="shared" si="60"/>
        <v>172.559233321032</v>
      </c>
      <c r="L119" s="129">
        <f t="shared" si="60"/>
        <v>257.814864192637</v>
      </c>
      <c r="M119" s="40"/>
      <c r="N119" s="40"/>
      <c r="O119" s="40"/>
      <c r="P119" s="40"/>
      <c r="Q119" s="40"/>
    </row>
    <row r="120" ht="15.75" customHeight="1" spans="1:17">
      <c r="A120" s="151"/>
      <c r="B120" s="93" t="s">
        <v>509</v>
      </c>
      <c r="C120" s="162"/>
      <c r="D120" s="102"/>
      <c r="E120" s="102"/>
      <c r="F120" s="102"/>
      <c r="G120" s="102"/>
      <c r="H120" s="102"/>
      <c r="I120" s="102"/>
      <c r="J120" s="102"/>
      <c r="K120" s="102"/>
      <c r="L120" s="129"/>
      <c r="M120" s="40"/>
      <c r="N120" s="40"/>
      <c r="O120" s="40"/>
      <c r="P120" s="40"/>
      <c r="Q120" s="40"/>
    </row>
    <row r="121" ht="15.75" customHeight="1" spans="1:17">
      <c r="A121" s="151"/>
      <c r="B121" s="93" t="s">
        <v>510</v>
      </c>
      <c r="C121" s="163">
        <v>5</v>
      </c>
      <c r="D121" s="102">
        <f t="shared" ref="D121:L121" si="61">((D133+D116+D117)/(1-($C$119+$C$121)/100))*$C$121/100</f>
        <v>247.247204139137</v>
      </c>
      <c r="E121" s="102">
        <f t="shared" si="61"/>
        <v>359.897911100156</v>
      </c>
      <c r="F121" s="102">
        <f t="shared" si="61"/>
        <v>260.761584841275</v>
      </c>
      <c r="G121" s="102">
        <f t="shared" si="61"/>
        <v>446.762374143337</v>
      </c>
      <c r="H121" s="102">
        <f t="shared" si="61"/>
        <v>558.700066920937</v>
      </c>
      <c r="I121" s="102">
        <f t="shared" si="61"/>
        <v>494.610556853806</v>
      </c>
      <c r="J121" s="102">
        <f t="shared" si="61"/>
        <v>302.356594721475</v>
      </c>
      <c r="K121" s="102">
        <f t="shared" si="61"/>
        <v>236.382511398675</v>
      </c>
      <c r="L121" s="129">
        <f t="shared" si="61"/>
        <v>353.171046839229</v>
      </c>
      <c r="M121" s="40"/>
      <c r="N121" s="40"/>
      <c r="O121" s="40"/>
      <c r="P121" s="40"/>
      <c r="Q121" s="40"/>
    </row>
    <row r="122" ht="15.75" customHeight="1" spans="1:17">
      <c r="A122" s="151"/>
      <c r="B122" s="93" t="s">
        <v>511</v>
      </c>
      <c r="C122" s="162"/>
      <c r="D122" s="92"/>
      <c r="E122" s="92"/>
      <c r="F122" s="92"/>
      <c r="G122" s="92"/>
      <c r="H122" s="92"/>
      <c r="I122" s="92"/>
      <c r="J122" s="92"/>
      <c r="K122" s="92"/>
      <c r="L122" s="126"/>
      <c r="M122" s="40"/>
      <c r="N122" s="40"/>
      <c r="O122" s="40"/>
      <c r="P122" s="40"/>
      <c r="Q122" s="40"/>
    </row>
    <row r="123" ht="15.75" customHeight="1" spans="1:17">
      <c r="A123" s="164"/>
      <c r="B123" s="115" t="s">
        <v>192</v>
      </c>
      <c r="C123" s="165">
        <f t="shared" ref="C123:E123" si="62">SUM(C116:C122)</f>
        <v>17.37</v>
      </c>
      <c r="D123" s="117">
        <f t="shared" si="62"/>
        <v>797.223269556228</v>
      </c>
      <c r="E123" s="117">
        <f t="shared" si="62"/>
        <v>1160.45392866105</v>
      </c>
      <c r="F123" s="117">
        <f t="shared" ref="F123:G123" si="63">SUM(F116:F122)</f>
        <v>840.799005050987</v>
      </c>
      <c r="G123" s="117">
        <f t="shared" si="63"/>
        <v>1440.53948706664</v>
      </c>
      <c r="H123" s="117">
        <f t="shared" ref="H123:K123" si="64">SUM(H116:H122)</f>
        <v>1801.47110501335</v>
      </c>
      <c r="I123" s="117">
        <f t="shared" si="64"/>
        <v>1594.82104829027</v>
      </c>
      <c r="J123" s="117">
        <f t="shared" si="64"/>
        <v>974.917851366658</v>
      </c>
      <c r="K123" s="117">
        <f t="shared" si="64"/>
        <v>762.191181329251</v>
      </c>
      <c r="L123" s="134">
        <f t="shared" ref="L123" si="65">SUM(L116:L122)</f>
        <v>1138.76384428323</v>
      </c>
      <c r="M123" s="40"/>
      <c r="N123" s="40"/>
      <c r="O123" s="40"/>
      <c r="P123" s="40"/>
      <c r="Q123" s="40"/>
    </row>
    <row r="124" ht="15.75" customHeight="1" spans="1:21">
      <c r="A124" s="157"/>
      <c r="B124" s="158"/>
      <c r="C124" s="159"/>
      <c r="D124" s="159"/>
      <c r="E124" s="8"/>
      <c r="F124" s="40"/>
      <c r="G124" s="40"/>
      <c r="H124" s="40"/>
      <c r="I124" s="40"/>
      <c r="J124" s="40"/>
      <c r="K124" s="40"/>
      <c r="L124" s="40"/>
      <c r="M124" s="40"/>
      <c r="N124" s="40"/>
      <c r="O124" s="40"/>
      <c r="P124" s="40"/>
      <c r="Q124" s="40"/>
      <c r="R124" s="40"/>
      <c r="S124" s="40"/>
      <c r="T124" s="40"/>
      <c r="U124" s="40"/>
    </row>
    <row r="125" ht="15.75" customHeight="1" spans="1:21">
      <c r="A125" s="166" t="s">
        <v>512</v>
      </c>
      <c r="B125" s="167"/>
      <c r="C125" s="167"/>
      <c r="D125" s="167"/>
      <c r="E125" s="167"/>
      <c r="F125" s="167"/>
      <c r="G125" s="167"/>
      <c r="H125" s="167"/>
      <c r="I125" s="167"/>
      <c r="J125" s="167"/>
      <c r="K125" s="167"/>
      <c r="L125" s="178"/>
      <c r="M125" s="40"/>
      <c r="N125" s="40"/>
      <c r="O125" s="40"/>
      <c r="P125" s="40"/>
      <c r="Q125" s="40"/>
      <c r="R125" s="40"/>
      <c r="S125" s="40"/>
      <c r="T125" s="40"/>
      <c r="U125" s="40"/>
    </row>
    <row r="126" ht="62.25" customHeight="1" spans="1:17">
      <c r="A126" s="69" t="s">
        <v>513</v>
      </c>
      <c r="B126" s="87"/>
      <c r="C126" s="87"/>
      <c r="D126" s="84" t="s">
        <v>175</v>
      </c>
      <c r="E126" s="84" t="s">
        <v>177</v>
      </c>
      <c r="F126" s="84" t="s">
        <v>179</v>
      </c>
      <c r="G126" s="84" t="s">
        <v>181</v>
      </c>
      <c r="H126" s="84" t="s">
        <v>182</v>
      </c>
      <c r="I126" s="84" t="s">
        <v>184</v>
      </c>
      <c r="J126" s="84" t="s">
        <v>186</v>
      </c>
      <c r="K126" s="84" t="s">
        <v>188</v>
      </c>
      <c r="L126" s="123" t="s">
        <v>190</v>
      </c>
      <c r="M126" s="40"/>
      <c r="N126" s="40"/>
      <c r="O126" s="40"/>
      <c r="P126" s="40"/>
      <c r="Q126" s="40"/>
    </row>
    <row r="127" ht="15.75" customHeight="1" spans="1:17">
      <c r="A127" s="72"/>
      <c r="B127" s="108" t="s">
        <v>514</v>
      </c>
      <c r="C127" s="87"/>
      <c r="D127" s="110" t="s">
        <v>427</v>
      </c>
      <c r="E127" s="110" t="s">
        <v>427</v>
      </c>
      <c r="F127" s="110" t="s">
        <v>427</v>
      </c>
      <c r="G127" s="110" t="s">
        <v>427</v>
      </c>
      <c r="H127" s="110" t="s">
        <v>427</v>
      </c>
      <c r="I127" s="110" t="s">
        <v>427</v>
      </c>
      <c r="J127" s="110" t="s">
        <v>427</v>
      </c>
      <c r="K127" s="110" t="s">
        <v>427</v>
      </c>
      <c r="L127" s="132" t="s">
        <v>427</v>
      </c>
      <c r="M127" s="40"/>
      <c r="N127" s="40"/>
      <c r="O127" s="40"/>
      <c r="P127" s="40"/>
      <c r="Q127" s="40"/>
    </row>
    <row r="128" ht="15.75" customHeight="1" spans="1:17">
      <c r="A128" s="72" t="s">
        <v>428</v>
      </c>
      <c r="B128" s="93" t="s">
        <v>515</v>
      </c>
      <c r="C128" s="87"/>
      <c r="D128" s="102">
        <f t="shared" ref="D128:L128" si="66">D38</f>
        <v>1917.71</v>
      </c>
      <c r="E128" s="102">
        <f t="shared" si="66"/>
        <v>3025.66</v>
      </c>
      <c r="F128" s="102">
        <f t="shared" si="66"/>
        <v>2061.07</v>
      </c>
      <c r="G128" s="102">
        <f t="shared" si="66"/>
        <v>3836.52</v>
      </c>
      <c r="H128" s="102">
        <f t="shared" si="66"/>
        <v>3976.85</v>
      </c>
      <c r="I128" s="102">
        <f t="shared" si="66"/>
        <v>4207.008</v>
      </c>
      <c r="J128" s="102">
        <f t="shared" si="66"/>
        <v>2380.35</v>
      </c>
      <c r="K128" s="102">
        <f t="shared" si="66"/>
        <v>1730.75</v>
      </c>
      <c r="L128" s="129">
        <f t="shared" si="66"/>
        <v>2870.608</v>
      </c>
      <c r="M128" s="40"/>
      <c r="N128" s="40"/>
      <c r="O128" s="40"/>
      <c r="P128" s="40"/>
      <c r="Q128" s="40"/>
    </row>
    <row r="129" ht="15.75" customHeight="1" spans="1:17">
      <c r="A129" s="72" t="s">
        <v>430</v>
      </c>
      <c r="B129" s="93" t="s">
        <v>516</v>
      </c>
      <c r="C129" s="87"/>
      <c r="D129" s="102">
        <f t="shared" ref="D129:L129" si="67">D73</f>
        <v>2038.387055</v>
      </c>
      <c r="E129" s="102">
        <f t="shared" si="67"/>
        <v>2724.42003</v>
      </c>
      <c r="F129" s="102">
        <f t="shared" si="67"/>
        <v>2125.891935</v>
      </c>
      <c r="G129" s="102">
        <f t="shared" si="67"/>
        <v>3300.63866</v>
      </c>
      <c r="H129" s="102">
        <f t="shared" si="67"/>
        <v>3387.713425</v>
      </c>
      <c r="I129" s="102">
        <f t="shared" si="67"/>
        <v>3588.777344</v>
      </c>
      <c r="J129" s="102">
        <f t="shared" si="67"/>
        <v>2324.005175</v>
      </c>
      <c r="K129" s="102">
        <f t="shared" si="67"/>
        <v>1920.928375</v>
      </c>
      <c r="L129" s="129">
        <f t="shared" si="67"/>
        <v>2667.957144</v>
      </c>
      <c r="M129" s="40"/>
      <c r="N129" s="40"/>
      <c r="O129" s="40"/>
      <c r="P129" s="40"/>
      <c r="Q129" s="40"/>
    </row>
    <row r="130" ht="15.75" customHeight="1" spans="1:17">
      <c r="A130" s="72" t="s">
        <v>432</v>
      </c>
      <c r="B130" s="93" t="s">
        <v>517</v>
      </c>
      <c r="C130" s="87"/>
      <c r="D130" s="102">
        <f t="shared" ref="D130:L130" si="68">D83</f>
        <v>127.295704051833</v>
      </c>
      <c r="E130" s="102">
        <f t="shared" si="68"/>
        <v>200.840335567667</v>
      </c>
      <c r="F130" s="102">
        <f t="shared" si="68"/>
        <v>136.811799881167</v>
      </c>
      <c r="G130" s="102">
        <f t="shared" si="68"/>
        <v>254.664425022</v>
      </c>
      <c r="H130" s="102">
        <f t="shared" si="68"/>
        <v>263.979392430833</v>
      </c>
      <c r="I130" s="102">
        <f t="shared" si="68"/>
        <v>279.2570541488</v>
      </c>
      <c r="J130" s="102">
        <f t="shared" si="68"/>
        <v>158.0052923225</v>
      </c>
      <c r="K130" s="102">
        <f t="shared" si="68"/>
        <v>114.885483095833</v>
      </c>
      <c r="L130" s="129">
        <f t="shared" si="68"/>
        <v>190.548136275467</v>
      </c>
      <c r="M130" s="40"/>
      <c r="N130" s="40"/>
      <c r="O130" s="40"/>
      <c r="P130" s="40"/>
      <c r="Q130" s="40"/>
    </row>
    <row r="131" ht="15.75" customHeight="1" spans="1:17">
      <c r="A131" s="72" t="s">
        <v>434</v>
      </c>
      <c r="B131" s="93" t="s">
        <v>518</v>
      </c>
      <c r="C131" s="87"/>
      <c r="D131" s="102">
        <f t="shared" ref="D131:L131" si="69">D104</f>
        <v>47.191387508024</v>
      </c>
      <c r="E131" s="102">
        <f t="shared" si="69"/>
        <v>69.44726110773</v>
      </c>
      <c r="F131" s="102">
        <f t="shared" si="69"/>
        <v>49.9122902266815</v>
      </c>
      <c r="G131" s="102">
        <f t="shared" si="69"/>
        <v>85.7482441114406</v>
      </c>
      <c r="H131" s="102">
        <f t="shared" si="69"/>
        <v>115.80824930789</v>
      </c>
      <c r="I131" s="102">
        <f t="shared" si="69"/>
        <v>94.1685239703899</v>
      </c>
      <c r="J131" s="102">
        <f t="shared" si="69"/>
        <v>57.6569090736701</v>
      </c>
      <c r="K131" s="102">
        <f t="shared" si="69"/>
        <v>44.6160218817402</v>
      </c>
      <c r="L131" s="129">
        <f t="shared" si="69"/>
        <v>67.3029788925435</v>
      </c>
      <c r="M131" s="40"/>
      <c r="N131" s="40"/>
      <c r="O131" s="40"/>
      <c r="P131" s="40"/>
      <c r="Q131" s="40"/>
    </row>
    <row r="132" ht="15.75" customHeight="1" spans="1:17">
      <c r="A132" s="72" t="s">
        <v>436</v>
      </c>
      <c r="B132" s="93" t="s">
        <v>519</v>
      </c>
      <c r="C132" s="87"/>
      <c r="D132" s="102">
        <f t="shared" ref="D132:L132" si="70">D112</f>
        <v>17.1366666666667</v>
      </c>
      <c r="E132" s="102">
        <f t="shared" si="70"/>
        <v>17.1366666666667</v>
      </c>
      <c r="F132" s="102">
        <f t="shared" si="70"/>
        <v>0.746666666666667</v>
      </c>
      <c r="G132" s="102">
        <f t="shared" si="70"/>
        <v>17.1366666666667</v>
      </c>
      <c r="H132" s="102">
        <f t="shared" si="70"/>
        <v>1628.17916666667</v>
      </c>
      <c r="I132" s="102">
        <f t="shared" si="70"/>
        <v>128.179166666667</v>
      </c>
      <c r="J132" s="102">
        <f t="shared" si="70"/>
        <v>152.196666666667</v>
      </c>
      <c r="K132" s="102">
        <f t="shared" si="70"/>
        <v>154.279166666667</v>
      </c>
      <c r="L132" s="129">
        <f t="shared" si="70"/>
        <v>128.240833333333</v>
      </c>
      <c r="M132" s="40"/>
      <c r="N132" s="40"/>
      <c r="O132" s="40"/>
      <c r="P132" s="40"/>
      <c r="Q132" s="40"/>
    </row>
    <row r="133" ht="15.75" customHeight="1" spans="1:17">
      <c r="A133" s="72"/>
      <c r="B133" s="108" t="s">
        <v>520</v>
      </c>
      <c r="C133" s="87"/>
      <c r="D133" s="103">
        <f t="shared" ref="D133:E133" si="71">SUM(D128:D132)</f>
        <v>4147.72081322652</v>
      </c>
      <c r="E133" s="103">
        <f t="shared" si="71"/>
        <v>6037.50429334206</v>
      </c>
      <c r="F133" s="103">
        <f t="shared" ref="F133:G133" si="72">SUM(F128:F132)</f>
        <v>4374.43269177452</v>
      </c>
      <c r="G133" s="103">
        <f t="shared" si="72"/>
        <v>7494.70799580011</v>
      </c>
      <c r="H133" s="103">
        <f t="shared" ref="H133:K133" si="73">SUM(H128:H132)</f>
        <v>9372.53023340539</v>
      </c>
      <c r="I133" s="103">
        <f t="shared" si="73"/>
        <v>8297.39008878586</v>
      </c>
      <c r="J133" s="103">
        <f t="shared" si="73"/>
        <v>5072.21404306284</v>
      </c>
      <c r="K133" s="103">
        <f t="shared" si="73"/>
        <v>3965.45904664424</v>
      </c>
      <c r="L133" s="130">
        <f t="shared" ref="L133" si="74">SUM(L128:L132)</f>
        <v>5924.65709250134</v>
      </c>
      <c r="M133" s="40"/>
      <c r="N133" s="40"/>
      <c r="O133" s="40"/>
      <c r="P133" s="40"/>
      <c r="Q133" s="40"/>
    </row>
    <row r="134" ht="15.75" customHeight="1" spans="1:17">
      <c r="A134" s="72" t="s">
        <v>438</v>
      </c>
      <c r="B134" s="93" t="s">
        <v>521</v>
      </c>
      <c r="C134" s="87"/>
      <c r="D134" s="102">
        <f t="shared" ref="D134:L134" si="75">D123</f>
        <v>797.223269556228</v>
      </c>
      <c r="E134" s="102">
        <f t="shared" si="75"/>
        <v>1160.45392866105</v>
      </c>
      <c r="F134" s="102">
        <f t="shared" si="75"/>
        <v>840.799005050987</v>
      </c>
      <c r="G134" s="102">
        <f t="shared" si="75"/>
        <v>1440.53948706664</v>
      </c>
      <c r="H134" s="102">
        <f t="shared" si="75"/>
        <v>1801.47110501335</v>
      </c>
      <c r="I134" s="102">
        <f t="shared" si="75"/>
        <v>1594.82104829027</v>
      </c>
      <c r="J134" s="102">
        <f t="shared" si="75"/>
        <v>974.917851366658</v>
      </c>
      <c r="K134" s="102">
        <f t="shared" si="75"/>
        <v>762.191181329251</v>
      </c>
      <c r="L134" s="129">
        <f t="shared" si="75"/>
        <v>1138.76384428323</v>
      </c>
      <c r="M134" s="40"/>
      <c r="N134" s="40"/>
      <c r="O134" s="40"/>
      <c r="P134" s="40"/>
      <c r="Q134" s="40"/>
    </row>
    <row r="135" ht="15.75" customHeight="1" spans="1:17">
      <c r="A135" s="72"/>
      <c r="B135" s="108" t="s">
        <v>522</v>
      </c>
      <c r="C135" s="87"/>
      <c r="D135" s="103">
        <f t="shared" ref="D135:E135" si="76">SUM(D133:D134)</f>
        <v>4944.94408278275</v>
      </c>
      <c r="E135" s="103">
        <f t="shared" si="76"/>
        <v>7197.95822200311</v>
      </c>
      <c r="F135" s="103">
        <f t="shared" ref="F135:G135" si="77">SUM(F133:F134)</f>
        <v>5215.2316968255</v>
      </c>
      <c r="G135" s="103">
        <f t="shared" si="77"/>
        <v>8935.24748286675</v>
      </c>
      <c r="H135" s="103">
        <f t="shared" ref="H135:K135" si="78">SUM(H133:H134)</f>
        <v>11174.0013384187</v>
      </c>
      <c r="I135" s="103">
        <f t="shared" si="78"/>
        <v>9892.21113707613</v>
      </c>
      <c r="J135" s="103">
        <f t="shared" si="78"/>
        <v>6047.1318944295</v>
      </c>
      <c r="K135" s="103">
        <f t="shared" si="78"/>
        <v>4727.65022797349</v>
      </c>
      <c r="L135" s="130">
        <f t="shared" ref="L135" si="79">SUM(L133:L134)</f>
        <v>7063.42093678458</v>
      </c>
      <c r="M135" s="40"/>
      <c r="N135" s="40"/>
      <c r="O135" s="40"/>
      <c r="P135" s="40"/>
      <c r="Q135" s="40"/>
    </row>
    <row r="136" ht="15.75" customHeight="1" spans="1:17">
      <c r="A136" s="79"/>
      <c r="B136" s="115" t="s">
        <v>523</v>
      </c>
      <c r="C136" s="31"/>
      <c r="D136" s="116">
        <f t="shared" ref="D136:L136" si="80">D135/D38</f>
        <v>2.5785671883563</v>
      </c>
      <c r="E136" s="116">
        <f t="shared" si="80"/>
        <v>2.37897127304559</v>
      </c>
      <c r="F136" s="116">
        <f t="shared" si="80"/>
        <v>2.53035156342361</v>
      </c>
      <c r="G136" s="116">
        <f t="shared" si="80"/>
        <v>2.32899801978531</v>
      </c>
      <c r="H136" s="116">
        <f t="shared" si="80"/>
        <v>2.80976183120277</v>
      </c>
      <c r="I136" s="116">
        <f t="shared" si="80"/>
        <v>2.35136494560413</v>
      </c>
      <c r="J136" s="116">
        <f t="shared" si="80"/>
        <v>2.54043812650639</v>
      </c>
      <c r="K136" s="116">
        <f t="shared" si="80"/>
        <v>2.7315615935135</v>
      </c>
      <c r="L136" s="180">
        <f t="shared" si="80"/>
        <v>2.46060100744671</v>
      </c>
      <c r="M136" s="40"/>
      <c r="N136" s="40"/>
      <c r="O136" s="40"/>
      <c r="P136" s="40"/>
      <c r="Q136" s="40"/>
    </row>
    <row r="137" ht="15.75" customHeight="1" spans="1:21">
      <c r="A137" s="8"/>
      <c r="B137" s="179"/>
      <c r="C137" s="8"/>
      <c r="D137" s="8"/>
      <c r="E137" s="8"/>
      <c r="F137" s="40"/>
      <c r="G137" s="40"/>
      <c r="H137" s="40"/>
      <c r="I137" s="40"/>
      <c r="J137" s="40"/>
      <c r="K137" s="40"/>
      <c r="L137" s="40"/>
      <c r="M137" s="40"/>
      <c r="N137" s="40"/>
      <c r="O137" s="40"/>
      <c r="P137" s="40"/>
      <c r="Q137" s="40"/>
      <c r="R137" s="40"/>
      <c r="S137" s="40"/>
      <c r="T137" s="40"/>
      <c r="U137" s="40"/>
    </row>
    <row r="138" ht="15.75" customHeight="1" spans="1:21">
      <c r="A138" s="8"/>
      <c r="B138" s="8"/>
      <c r="C138" s="8"/>
      <c r="D138" s="8"/>
      <c r="E138" s="8"/>
      <c r="F138" s="40"/>
      <c r="G138" s="40"/>
      <c r="H138" s="40"/>
      <c r="I138" s="40"/>
      <c r="J138" s="40"/>
      <c r="K138" s="40"/>
      <c r="L138" s="40"/>
      <c r="M138" s="40"/>
      <c r="N138" s="40"/>
      <c r="O138" s="40"/>
      <c r="P138" s="40"/>
      <c r="Q138" s="40"/>
      <c r="R138" s="40"/>
      <c r="S138" s="40"/>
      <c r="T138" s="40"/>
      <c r="U138" s="40"/>
    </row>
    <row r="139" ht="58.5" customHeight="1" spans="1:17">
      <c r="A139" s="98" t="s">
        <v>524</v>
      </c>
      <c r="B139" s="11"/>
      <c r="C139" s="161"/>
      <c r="D139" s="84" t="s">
        <v>175</v>
      </c>
      <c r="E139" s="84" t="s">
        <v>177</v>
      </c>
      <c r="F139" s="84" t="s">
        <v>179</v>
      </c>
      <c r="G139" s="84" t="s">
        <v>181</v>
      </c>
      <c r="H139" s="84" t="s">
        <v>182</v>
      </c>
      <c r="I139" s="84" t="s">
        <v>184</v>
      </c>
      <c r="J139" s="84" t="s">
        <v>186</v>
      </c>
      <c r="K139" s="84" t="s">
        <v>188</v>
      </c>
      <c r="L139" s="123" t="s">
        <v>190</v>
      </c>
      <c r="M139" s="40"/>
      <c r="N139" s="40"/>
      <c r="O139" s="40"/>
      <c r="P139" s="40"/>
      <c r="Q139" s="40"/>
    </row>
    <row r="140" ht="15.75" customHeight="1" spans="1:17">
      <c r="A140" s="150">
        <v>6</v>
      </c>
      <c r="B140" s="108" t="s">
        <v>504</v>
      </c>
      <c r="C140" s="109" t="s">
        <v>449</v>
      </c>
      <c r="D140" s="110" t="s">
        <v>427</v>
      </c>
      <c r="E140" s="110" t="s">
        <v>427</v>
      </c>
      <c r="F140" s="110" t="s">
        <v>427</v>
      </c>
      <c r="G140" s="110" t="s">
        <v>427</v>
      </c>
      <c r="H140" s="110" t="s">
        <v>427</v>
      </c>
      <c r="I140" s="110" t="s">
        <v>427</v>
      </c>
      <c r="J140" s="110" t="s">
        <v>427</v>
      </c>
      <c r="K140" s="110" t="s">
        <v>427</v>
      </c>
      <c r="L140" s="132" t="s">
        <v>427</v>
      </c>
      <c r="M140" s="40"/>
      <c r="N140" s="40"/>
      <c r="O140" s="40"/>
      <c r="P140" s="40"/>
      <c r="Q140" s="40"/>
    </row>
    <row r="141" ht="15.75" customHeight="1" spans="1:17">
      <c r="A141" s="151" t="s">
        <v>428</v>
      </c>
      <c r="B141" s="93" t="s">
        <v>505</v>
      </c>
      <c r="C141" s="162">
        <v>4.8</v>
      </c>
      <c r="D141" s="102">
        <f>(D158)*$C$141/100</f>
        <v>199.090599034873</v>
      </c>
      <c r="E141" s="102">
        <f>(E158)*$C$141/100</f>
        <v>289.800206080419</v>
      </c>
      <c r="F141" s="102">
        <f t="shared" ref="F141:G141" si="81">(F158)*$C$141/100</f>
        <v>209.972769205177</v>
      </c>
      <c r="G141" s="102">
        <f t="shared" si="81"/>
        <v>359.745983798405</v>
      </c>
      <c r="H141" s="102">
        <f t="shared" ref="H141:K141" si="82">(H158)*$C$141/100</f>
        <v>449.881451203459</v>
      </c>
      <c r="I141" s="102">
        <f t="shared" si="82"/>
        <v>398.274724261721</v>
      </c>
      <c r="J141" s="102">
        <f t="shared" si="82"/>
        <v>243.466274067016</v>
      </c>
      <c r="K141" s="102">
        <f t="shared" si="82"/>
        <v>190.342034238924</v>
      </c>
      <c r="L141" s="129">
        <f t="shared" ref="L141" si="83">(L158)*$C$141/100</f>
        <v>284.383540440064</v>
      </c>
      <c r="M141" s="40"/>
      <c r="N141" s="40"/>
      <c r="O141" s="40"/>
      <c r="P141" s="40"/>
      <c r="Q141" s="40"/>
    </row>
    <row r="142" ht="15.75" customHeight="1" spans="1:17">
      <c r="A142" s="151" t="s">
        <v>430</v>
      </c>
      <c r="B142" s="93" t="s">
        <v>506</v>
      </c>
      <c r="C142" s="162">
        <v>3.92</v>
      </c>
      <c r="D142" s="102">
        <f t="shared" ref="D142:L142" si="84">(D158+D141)*$C$142/100</f>
        <v>170.395007360647</v>
      </c>
      <c r="E142" s="102">
        <f t="shared" si="84"/>
        <v>248.030336377361</v>
      </c>
      <c r="F142" s="102">
        <f t="shared" si="84"/>
        <v>179.708694070404</v>
      </c>
      <c r="G142" s="102">
        <f t="shared" si="84"/>
        <v>307.894596000262</v>
      </c>
      <c r="H142" s="102">
        <f t="shared" si="84"/>
        <v>385.038538036667</v>
      </c>
      <c r="I142" s="102">
        <f t="shared" si="84"/>
        <v>340.870060671465</v>
      </c>
      <c r="J142" s="102">
        <f t="shared" si="84"/>
        <v>208.37466843149</v>
      </c>
      <c r="K142" s="102">
        <f t="shared" si="84"/>
        <v>162.90740237062</v>
      </c>
      <c r="L142" s="129">
        <f t="shared" si="84"/>
        <v>243.394392811303</v>
      </c>
      <c r="M142" s="40"/>
      <c r="N142" s="40"/>
      <c r="O142" s="40"/>
      <c r="P142" s="40"/>
      <c r="Q142" s="40"/>
    </row>
    <row r="143" ht="15.75" customHeight="1" spans="1:17">
      <c r="A143" s="151" t="s">
        <v>432</v>
      </c>
      <c r="B143" s="93" t="s">
        <v>507</v>
      </c>
      <c r="C143" s="162"/>
      <c r="D143" s="102"/>
      <c r="E143" s="102"/>
      <c r="F143" s="102"/>
      <c r="G143" s="102"/>
      <c r="H143" s="102"/>
      <c r="I143" s="102"/>
      <c r="J143" s="102"/>
      <c r="K143" s="102"/>
      <c r="L143" s="129"/>
      <c r="M143" s="40"/>
      <c r="N143" s="40"/>
      <c r="O143" s="40"/>
      <c r="P143" s="40"/>
      <c r="Q143" s="40"/>
    </row>
    <row r="144" ht="15.75" customHeight="1" spans="1:17">
      <c r="A144" s="151"/>
      <c r="B144" s="93" t="s">
        <v>525</v>
      </c>
      <c r="C144" s="111">
        <v>9.25</v>
      </c>
      <c r="D144" s="102">
        <f t="shared" ref="D144:L144" si="85">((D158+D141+D142)/(1-($C$144+$C$146)/100))*$C$144/100</f>
        <v>487.278826606459</v>
      </c>
      <c r="E144" s="102">
        <f t="shared" si="85"/>
        <v>709.292679080449</v>
      </c>
      <c r="F144" s="102">
        <f t="shared" si="85"/>
        <v>513.913188737182</v>
      </c>
      <c r="G144" s="102">
        <f t="shared" si="85"/>
        <v>880.486581041267</v>
      </c>
      <c r="H144" s="102">
        <f t="shared" si="85"/>
        <v>1101.09521352153</v>
      </c>
      <c r="I144" s="102">
        <f t="shared" si="85"/>
        <v>974.786560721879</v>
      </c>
      <c r="J144" s="102">
        <f t="shared" si="85"/>
        <v>595.889313311282</v>
      </c>
      <c r="K144" s="102">
        <f t="shared" si="85"/>
        <v>465.866512770816</v>
      </c>
      <c r="L144" s="129">
        <f t="shared" si="85"/>
        <v>696.03526516866</v>
      </c>
      <c r="M144" s="40"/>
      <c r="N144" s="40"/>
      <c r="O144" s="40"/>
      <c r="P144" s="40"/>
      <c r="Q144" s="40"/>
    </row>
    <row r="145" ht="15.75" customHeight="1" spans="1:17">
      <c r="A145" s="151"/>
      <c r="B145" s="93" t="s">
        <v>509</v>
      </c>
      <c r="C145" s="162"/>
      <c r="D145" s="102"/>
      <c r="E145" s="102"/>
      <c r="F145" s="102"/>
      <c r="G145" s="102"/>
      <c r="H145" s="102"/>
      <c r="I145" s="102"/>
      <c r="J145" s="102"/>
      <c r="K145" s="102"/>
      <c r="L145" s="129"/>
      <c r="M145" s="40"/>
      <c r="N145" s="40"/>
      <c r="O145" s="40"/>
      <c r="P145" s="40"/>
      <c r="Q145" s="40"/>
    </row>
    <row r="146" ht="15.75" customHeight="1" spans="1:17">
      <c r="A146" s="151"/>
      <c r="B146" s="93" t="s">
        <v>510</v>
      </c>
      <c r="C146" s="163">
        <v>5</v>
      </c>
      <c r="D146" s="102">
        <f t="shared" ref="D146:L146" si="86">((D158+D141+D142)/(1-($C$144+$C$146)/100))*$C$146/100</f>
        <v>263.393960327816</v>
      </c>
      <c r="E146" s="102">
        <f t="shared" si="86"/>
        <v>383.401448151594</v>
      </c>
      <c r="F146" s="102">
        <f t="shared" si="86"/>
        <v>277.790912830909</v>
      </c>
      <c r="G146" s="102">
        <f t="shared" si="86"/>
        <v>475.938692454739</v>
      </c>
      <c r="H146" s="102">
        <f t="shared" si="86"/>
        <v>595.186601903529</v>
      </c>
      <c r="I146" s="102">
        <f t="shared" si="86"/>
        <v>526.911654444259</v>
      </c>
      <c r="J146" s="102">
        <f t="shared" si="86"/>
        <v>322.102331519612</v>
      </c>
      <c r="K146" s="102">
        <f t="shared" si="86"/>
        <v>251.819736632874</v>
      </c>
      <c r="L146" s="129">
        <f t="shared" si="86"/>
        <v>376.235278469546</v>
      </c>
      <c r="M146" s="40"/>
      <c r="N146" s="40"/>
      <c r="O146" s="40"/>
      <c r="P146" s="40"/>
      <c r="Q146" s="40"/>
    </row>
    <row r="147" ht="15.75" customHeight="1" spans="1:17">
      <c r="A147" s="151"/>
      <c r="B147" s="93" t="s">
        <v>511</v>
      </c>
      <c r="C147" s="162"/>
      <c r="D147" s="102"/>
      <c r="E147" s="102"/>
      <c r="F147" s="102"/>
      <c r="G147" s="102"/>
      <c r="H147" s="102"/>
      <c r="I147" s="102"/>
      <c r="J147" s="102"/>
      <c r="K147" s="102"/>
      <c r="L147" s="129"/>
      <c r="M147" s="40"/>
      <c r="N147" s="40"/>
      <c r="O147" s="40"/>
      <c r="P147" s="40"/>
      <c r="Q147" s="40"/>
    </row>
    <row r="148" ht="15.75" customHeight="1" spans="1:17">
      <c r="A148" s="164"/>
      <c r="B148" s="115" t="s">
        <v>192</v>
      </c>
      <c r="C148" s="165">
        <f t="shared" ref="C148:E148" si="87">SUM(C141:C147)</f>
        <v>22.97</v>
      </c>
      <c r="D148" s="117">
        <f t="shared" si="87"/>
        <v>1120.15839332979</v>
      </c>
      <c r="E148" s="117">
        <f t="shared" si="87"/>
        <v>1630.52466968982</v>
      </c>
      <c r="F148" s="117">
        <f t="shared" ref="F148:G148" si="88">SUM(F141:F147)</f>
        <v>1181.38556484367</v>
      </c>
      <c r="G148" s="117">
        <f t="shared" si="88"/>
        <v>2024.06585329467</v>
      </c>
      <c r="H148" s="117">
        <f t="shared" ref="H148:K148" si="89">SUM(H141:H147)</f>
        <v>2531.20180466518</v>
      </c>
      <c r="I148" s="117">
        <f t="shared" si="89"/>
        <v>2240.84300009932</v>
      </c>
      <c r="J148" s="117">
        <f t="shared" si="89"/>
        <v>1369.8325873294</v>
      </c>
      <c r="K148" s="117">
        <f t="shared" si="89"/>
        <v>1070.93568601323</v>
      </c>
      <c r="L148" s="134">
        <f t="shared" ref="L148" si="90">SUM(L141:L147)</f>
        <v>1600.04847688957</v>
      </c>
      <c r="M148" s="40"/>
      <c r="N148" s="40"/>
      <c r="O148" s="40"/>
      <c r="P148" s="40"/>
      <c r="Q148" s="40"/>
    </row>
    <row r="149" ht="15.75" customHeight="1" spans="1:21">
      <c r="A149" s="8"/>
      <c r="B149" s="8"/>
      <c r="C149" s="8"/>
      <c r="D149" s="8"/>
      <c r="E149" s="8"/>
      <c r="F149" s="40"/>
      <c r="G149" s="40"/>
      <c r="H149" s="40"/>
      <c r="I149" s="40"/>
      <c r="J149" s="40"/>
      <c r="K149" s="40"/>
      <c r="L149" s="40"/>
      <c r="M149" s="40"/>
      <c r="N149" s="40"/>
      <c r="O149" s="40"/>
      <c r="P149" s="40"/>
      <c r="Q149" s="40"/>
      <c r="R149" s="40"/>
      <c r="S149" s="40"/>
      <c r="T149" s="40"/>
      <c r="U149" s="40"/>
    </row>
    <row r="150" ht="15.75" customHeight="1" spans="1:21">
      <c r="A150" s="166" t="s">
        <v>526</v>
      </c>
      <c r="B150" s="167"/>
      <c r="C150" s="167"/>
      <c r="D150" s="167"/>
      <c r="E150" s="167"/>
      <c r="F150" s="167"/>
      <c r="G150" s="167"/>
      <c r="H150" s="167"/>
      <c r="I150" s="167"/>
      <c r="J150" s="167"/>
      <c r="K150" s="167"/>
      <c r="L150" s="178"/>
      <c r="M150" s="40"/>
      <c r="N150" s="40"/>
      <c r="O150" s="40"/>
      <c r="P150" s="40"/>
      <c r="Q150" s="40"/>
      <c r="R150" s="40"/>
      <c r="S150" s="40"/>
      <c r="T150" s="40"/>
      <c r="U150" s="40"/>
    </row>
    <row r="151" ht="55.5" customHeight="1" spans="1:17">
      <c r="A151" s="69" t="s">
        <v>527</v>
      </c>
      <c r="B151" s="87"/>
      <c r="C151" s="87"/>
      <c r="D151" s="84" t="s">
        <v>175</v>
      </c>
      <c r="E151" s="84" t="s">
        <v>177</v>
      </c>
      <c r="F151" s="84" t="s">
        <v>179</v>
      </c>
      <c r="G151" s="84" t="s">
        <v>181</v>
      </c>
      <c r="H151" s="84" t="s">
        <v>182</v>
      </c>
      <c r="I151" s="84" t="s">
        <v>184</v>
      </c>
      <c r="J151" s="84" t="s">
        <v>186</v>
      </c>
      <c r="K151" s="84" t="s">
        <v>188</v>
      </c>
      <c r="L151" s="123" t="s">
        <v>190</v>
      </c>
      <c r="M151" s="40"/>
      <c r="N151" s="40"/>
      <c r="O151" s="40"/>
      <c r="P151" s="40"/>
      <c r="Q151" s="40"/>
    </row>
    <row r="152" ht="15.75" customHeight="1" spans="1:17">
      <c r="A152" s="72"/>
      <c r="B152" s="108" t="s">
        <v>514</v>
      </c>
      <c r="C152" s="87"/>
      <c r="D152" s="92"/>
      <c r="E152" s="92"/>
      <c r="F152" s="92"/>
      <c r="G152" s="92"/>
      <c r="H152" s="92"/>
      <c r="I152" s="92"/>
      <c r="J152" s="92"/>
      <c r="K152" s="92"/>
      <c r="L152" s="126"/>
      <c r="M152" s="40"/>
      <c r="N152" s="40"/>
      <c r="O152" s="40"/>
      <c r="P152" s="40"/>
      <c r="Q152" s="40"/>
    </row>
    <row r="153" ht="15.75" customHeight="1" spans="1:17">
      <c r="A153" s="72" t="s">
        <v>428</v>
      </c>
      <c r="B153" s="93" t="s">
        <v>515</v>
      </c>
      <c r="C153" s="87"/>
      <c r="D153" s="102">
        <f t="shared" ref="D153:L153" si="91">D128</f>
        <v>1917.71</v>
      </c>
      <c r="E153" s="102">
        <f t="shared" si="91"/>
        <v>3025.66</v>
      </c>
      <c r="F153" s="102">
        <f t="shared" si="91"/>
        <v>2061.07</v>
      </c>
      <c r="G153" s="102">
        <f t="shared" si="91"/>
        <v>3836.52</v>
      </c>
      <c r="H153" s="102">
        <f t="shared" si="91"/>
        <v>3976.85</v>
      </c>
      <c r="I153" s="102">
        <f t="shared" si="91"/>
        <v>4207.008</v>
      </c>
      <c r="J153" s="102">
        <f t="shared" si="91"/>
        <v>2380.35</v>
      </c>
      <c r="K153" s="102">
        <f t="shared" si="91"/>
        <v>1730.75</v>
      </c>
      <c r="L153" s="129">
        <f t="shared" si="91"/>
        <v>2870.608</v>
      </c>
      <c r="M153" s="40"/>
      <c r="N153" s="40"/>
      <c r="O153" s="40"/>
      <c r="P153" s="40"/>
      <c r="Q153" s="40"/>
    </row>
    <row r="154" ht="15.75" customHeight="1" spans="1:17">
      <c r="A154" s="72" t="s">
        <v>430</v>
      </c>
      <c r="B154" s="93" t="s">
        <v>516</v>
      </c>
      <c r="C154" s="87"/>
      <c r="D154" s="102">
        <f t="shared" ref="D154:L154" si="92">D129</f>
        <v>2038.387055</v>
      </c>
      <c r="E154" s="102">
        <f t="shared" si="92"/>
        <v>2724.42003</v>
      </c>
      <c r="F154" s="102">
        <f t="shared" si="92"/>
        <v>2125.891935</v>
      </c>
      <c r="G154" s="102">
        <f t="shared" si="92"/>
        <v>3300.63866</v>
      </c>
      <c r="H154" s="102">
        <f t="shared" si="92"/>
        <v>3387.713425</v>
      </c>
      <c r="I154" s="102">
        <f t="shared" si="92"/>
        <v>3588.777344</v>
      </c>
      <c r="J154" s="102">
        <f t="shared" si="92"/>
        <v>2324.005175</v>
      </c>
      <c r="K154" s="102">
        <f t="shared" si="92"/>
        <v>1920.928375</v>
      </c>
      <c r="L154" s="129">
        <f t="shared" si="92"/>
        <v>2667.957144</v>
      </c>
      <c r="M154" s="40"/>
      <c r="N154" s="40"/>
      <c r="O154" s="40"/>
      <c r="P154" s="40"/>
      <c r="Q154" s="40"/>
    </row>
    <row r="155" ht="15.75" customHeight="1" spans="1:17">
      <c r="A155" s="72" t="s">
        <v>432</v>
      </c>
      <c r="B155" s="93" t="s">
        <v>517</v>
      </c>
      <c r="C155" s="87"/>
      <c r="D155" s="102">
        <f t="shared" ref="D155:L155" si="93">D130</f>
        <v>127.295704051833</v>
      </c>
      <c r="E155" s="102">
        <f t="shared" si="93"/>
        <v>200.840335567667</v>
      </c>
      <c r="F155" s="102">
        <f t="shared" si="93"/>
        <v>136.811799881167</v>
      </c>
      <c r="G155" s="102">
        <f t="shared" si="93"/>
        <v>254.664425022</v>
      </c>
      <c r="H155" s="102">
        <f t="shared" si="93"/>
        <v>263.979392430833</v>
      </c>
      <c r="I155" s="102">
        <f t="shared" si="93"/>
        <v>279.2570541488</v>
      </c>
      <c r="J155" s="102">
        <f t="shared" si="93"/>
        <v>158.0052923225</v>
      </c>
      <c r="K155" s="102">
        <f t="shared" si="93"/>
        <v>114.885483095833</v>
      </c>
      <c r="L155" s="129">
        <f t="shared" si="93"/>
        <v>190.548136275467</v>
      </c>
      <c r="M155" s="40"/>
      <c r="N155" s="40"/>
      <c r="O155" s="40"/>
      <c r="P155" s="40"/>
      <c r="Q155" s="40"/>
    </row>
    <row r="156" ht="15.75" customHeight="1" spans="1:17">
      <c r="A156" s="72" t="s">
        <v>434</v>
      </c>
      <c r="B156" s="93" t="s">
        <v>518</v>
      </c>
      <c r="C156" s="87"/>
      <c r="D156" s="102">
        <f t="shared" ref="D156:L156" si="94">D131</f>
        <v>47.191387508024</v>
      </c>
      <c r="E156" s="102">
        <f t="shared" si="94"/>
        <v>69.44726110773</v>
      </c>
      <c r="F156" s="102">
        <f t="shared" si="94"/>
        <v>49.9122902266815</v>
      </c>
      <c r="G156" s="102">
        <f t="shared" si="94"/>
        <v>85.7482441114406</v>
      </c>
      <c r="H156" s="102">
        <f t="shared" si="94"/>
        <v>115.80824930789</v>
      </c>
      <c r="I156" s="102">
        <f t="shared" si="94"/>
        <v>94.1685239703899</v>
      </c>
      <c r="J156" s="102">
        <f t="shared" si="94"/>
        <v>57.6569090736701</v>
      </c>
      <c r="K156" s="102">
        <f t="shared" si="94"/>
        <v>44.6160218817402</v>
      </c>
      <c r="L156" s="129">
        <f t="shared" si="94"/>
        <v>67.3029788925435</v>
      </c>
      <c r="M156" s="40"/>
      <c r="N156" s="40"/>
      <c r="O156" s="40"/>
      <c r="P156" s="40"/>
      <c r="Q156" s="40"/>
    </row>
    <row r="157" ht="15.75" customHeight="1" spans="1:17">
      <c r="A157" s="72" t="s">
        <v>436</v>
      </c>
      <c r="B157" s="93" t="s">
        <v>519</v>
      </c>
      <c r="C157" s="87"/>
      <c r="D157" s="102">
        <f t="shared" ref="D157:L157" si="95">D132</f>
        <v>17.1366666666667</v>
      </c>
      <c r="E157" s="102">
        <f t="shared" si="95"/>
        <v>17.1366666666667</v>
      </c>
      <c r="F157" s="102">
        <f t="shared" si="95"/>
        <v>0.746666666666667</v>
      </c>
      <c r="G157" s="102">
        <f t="shared" si="95"/>
        <v>17.1366666666667</v>
      </c>
      <c r="H157" s="102">
        <f t="shared" si="95"/>
        <v>1628.17916666667</v>
      </c>
      <c r="I157" s="102">
        <f t="shared" si="95"/>
        <v>128.179166666667</v>
      </c>
      <c r="J157" s="102">
        <f t="shared" si="95"/>
        <v>152.196666666667</v>
      </c>
      <c r="K157" s="102">
        <f t="shared" si="95"/>
        <v>154.279166666667</v>
      </c>
      <c r="L157" s="129">
        <f t="shared" si="95"/>
        <v>128.240833333333</v>
      </c>
      <c r="M157" s="40"/>
      <c r="N157" s="40"/>
      <c r="O157" s="40"/>
      <c r="P157" s="40"/>
      <c r="Q157" s="40"/>
    </row>
    <row r="158" ht="15.75" customHeight="1" spans="1:17">
      <c r="A158" s="72"/>
      <c r="B158" s="108" t="s">
        <v>520</v>
      </c>
      <c r="C158" s="87"/>
      <c r="D158" s="103">
        <f t="shared" ref="D158:E158" si="96">SUM(D153:D157)</f>
        <v>4147.72081322652</v>
      </c>
      <c r="E158" s="103">
        <f t="shared" si="96"/>
        <v>6037.50429334206</v>
      </c>
      <c r="F158" s="103">
        <f t="shared" ref="F158:G158" si="97">SUM(F153:F157)</f>
        <v>4374.43269177452</v>
      </c>
      <c r="G158" s="103">
        <f t="shared" si="97"/>
        <v>7494.70799580011</v>
      </c>
      <c r="H158" s="103">
        <f t="shared" ref="H158:K158" si="98">SUM(H153:H157)</f>
        <v>9372.53023340539</v>
      </c>
      <c r="I158" s="103">
        <f t="shared" si="98"/>
        <v>8297.39008878586</v>
      </c>
      <c r="J158" s="103">
        <f t="shared" si="98"/>
        <v>5072.21404306284</v>
      </c>
      <c r="K158" s="103">
        <f t="shared" si="98"/>
        <v>3965.45904664424</v>
      </c>
      <c r="L158" s="130">
        <f t="shared" ref="L158" si="99">SUM(L153:L157)</f>
        <v>5924.65709250134</v>
      </c>
      <c r="M158" s="40"/>
      <c r="N158" s="40"/>
      <c r="O158" s="40"/>
      <c r="P158" s="40"/>
      <c r="Q158" s="40"/>
    </row>
    <row r="159" ht="15.75" customHeight="1" spans="1:17">
      <c r="A159" s="72" t="s">
        <v>438</v>
      </c>
      <c r="B159" s="93" t="s">
        <v>521</v>
      </c>
      <c r="C159" s="87"/>
      <c r="D159" s="102">
        <f t="shared" ref="D159:L159" si="100">D148</f>
        <v>1120.15839332979</v>
      </c>
      <c r="E159" s="102">
        <f t="shared" si="100"/>
        <v>1630.52466968982</v>
      </c>
      <c r="F159" s="102">
        <f t="shared" si="100"/>
        <v>1181.38556484367</v>
      </c>
      <c r="G159" s="102">
        <f t="shared" si="100"/>
        <v>2024.06585329467</v>
      </c>
      <c r="H159" s="102">
        <f t="shared" si="100"/>
        <v>2531.20180466518</v>
      </c>
      <c r="I159" s="102">
        <f t="shared" si="100"/>
        <v>2240.84300009932</v>
      </c>
      <c r="J159" s="102">
        <f t="shared" si="100"/>
        <v>1369.8325873294</v>
      </c>
      <c r="K159" s="102">
        <f t="shared" si="100"/>
        <v>1070.93568601323</v>
      </c>
      <c r="L159" s="129">
        <f t="shared" si="100"/>
        <v>1600.04847688957</v>
      </c>
      <c r="M159" s="40"/>
      <c r="N159" s="40"/>
      <c r="O159" s="40"/>
      <c r="P159" s="40"/>
      <c r="Q159" s="40"/>
    </row>
    <row r="160" ht="15.75" customHeight="1" spans="1:17">
      <c r="A160" s="72"/>
      <c r="B160" s="108" t="s">
        <v>522</v>
      </c>
      <c r="C160" s="87"/>
      <c r="D160" s="103">
        <f t="shared" ref="D160:E160" si="101">SUM(D158:D159)</f>
        <v>5267.87920655632</v>
      </c>
      <c r="E160" s="103">
        <f t="shared" si="101"/>
        <v>7668.02896303189</v>
      </c>
      <c r="F160" s="103">
        <f t="shared" ref="F160:G160" si="102">SUM(F158:F159)</f>
        <v>5555.81825661819</v>
      </c>
      <c r="G160" s="103">
        <f t="shared" si="102"/>
        <v>9518.77384909478</v>
      </c>
      <c r="H160" s="103">
        <f t="shared" ref="H160:K160" si="103">SUM(H158:H159)</f>
        <v>11903.7320380706</v>
      </c>
      <c r="I160" s="103">
        <f t="shared" si="103"/>
        <v>10538.2330888852</v>
      </c>
      <c r="J160" s="103">
        <f t="shared" si="103"/>
        <v>6442.04663039224</v>
      </c>
      <c r="K160" s="103">
        <f t="shared" si="103"/>
        <v>5036.39473265747</v>
      </c>
      <c r="L160" s="130">
        <f t="shared" ref="L160" si="104">SUM(L158:L159)</f>
        <v>7524.70556939092</v>
      </c>
      <c r="M160" s="40"/>
      <c r="N160" s="40"/>
      <c r="O160" s="40"/>
      <c r="P160" s="40"/>
      <c r="Q160" s="40"/>
    </row>
    <row r="161" ht="15.75" customHeight="1" spans="1:17">
      <c r="A161" s="79"/>
      <c r="B161" s="115" t="s">
        <v>523</v>
      </c>
      <c r="C161" s="31"/>
      <c r="D161" s="116">
        <f t="shared" ref="D161:L161" si="105">D160/D38</f>
        <v>2.74696341290201</v>
      </c>
      <c r="E161" s="116">
        <f t="shared" si="105"/>
        <v>2.53433266230571</v>
      </c>
      <c r="F161" s="116">
        <f t="shared" si="105"/>
        <v>2.69559901246352</v>
      </c>
      <c r="G161" s="116">
        <f t="shared" si="105"/>
        <v>2.48109584964884</v>
      </c>
      <c r="H161" s="116">
        <f t="shared" si="105"/>
        <v>2.99325648140377</v>
      </c>
      <c r="I161" s="116">
        <f t="shared" si="105"/>
        <v>2.50492347266399</v>
      </c>
      <c r="J161" s="116">
        <f t="shared" si="105"/>
        <v>2.70634428987008</v>
      </c>
      <c r="K161" s="116">
        <f t="shared" si="105"/>
        <v>2.90994928941642</v>
      </c>
      <c r="L161" s="180">
        <f t="shared" si="105"/>
        <v>2.6212933181371</v>
      </c>
      <c r="M161" s="40"/>
      <c r="N161" s="40"/>
      <c r="O161" s="40"/>
      <c r="P161" s="40"/>
      <c r="Q161" s="40"/>
    </row>
    <row r="162" ht="15.75" customHeight="1" spans="1:21">
      <c r="A162" s="40"/>
      <c r="B162" s="40"/>
      <c r="C162" s="40"/>
      <c r="D162" s="40"/>
      <c r="E162" s="40"/>
      <c r="F162" s="40"/>
      <c r="G162" s="40"/>
      <c r="H162" s="40"/>
      <c r="I162" s="40"/>
      <c r="J162" s="40"/>
      <c r="K162" s="40"/>
      <c r="L162" s="40"/>
      <c r="M162" s="40"/>
      <c r="N162" s="40"/>
      <c r="O162" s="40"/>
      <c r="P162" s="40"/>
      <c r="Q162" s="40"/>
      <c r="R162" s="40"/>
      <c r="S162" s="40"/>
      <c r="T162" s="40"/>
      <c r="U162" s="40"/>
    </row>
    <row r="163" ht="15.75" customHeight="1" spans="1:21">
      <c r="A163" s="40"/>
      <c r="B163" s="40"/>
      <c r="C163" s="40"/>
      <c r="D163" s="40"/>
      <c r="E163" s="40"/>
      <c r="F163" s="40"/>
      <c r="G163" s="40"/>
      <c r="H163" s="40"/>
      <c r="I163" s="40"/>
      <c r="J163" s="40"/>
      <c r="K163" s="40"/>
      <c r="L163" s="40"/>
      <c r="M163" s="40"/>
      <c r="N163" s="40"/>
      <c r="O163" s="40"/>
      <c r="P163" s="40"/>
      <c r="Q163" s="40"/>
      <c r="R163" s="40"/>
      <c r="S163" s="40"/>
      <c r="T163" s="40"/>
      <c r="U163" s="40"/>
    </row>
    <row r="164" ht="15.75" customHeight="1" spans="1:21">
      <c r="A164" s="40"/>
      <c r="B164" s="40"/>
      <c r="C164" s="40"/>
      <c r="D164" s="40"/>
      <c r="E164" s="40"/>
      <c r="F164" s="40"/>
      <c r="G164" s="40"/>
      <c r="H164" s="40"/>
      <c r="I164" s="40"/>
      <c r="J164" s="40"/>
      <c r="K164" s="40"/>
      <c r="L164" s="40"/>
      <c r="M164" s="40"/>
      <c r="N164" s="40"/>
      <c r="O164" s="40"/>
      <c r="P164" s="40"/>
      <c r="Q164" s="40"/>
      <c r="R164" s="40"/>
      <c r="S164" s="40"/>
      <c r="T164" s="40"/>
      <c r="U164" s="40"/>
    </row>
    <row r="165" ht="15.75" customHeight="1" spans="1:21">
      <c r="A165" s="40"/>
      <c r="B165" s="40"/>
      <c r="C165" s="40"/>
      <c r="D165" s="40"/>
      <c r="E165" s="40"/>
      <c r="F165" s="40"/>
      <c r="G165" s="40"/>
      <c r="H165" s="40"/>
      <c r="I165" s="40"/>
      <c r="J165" s="40"/>
      <c r="K165" s="40"/>
      <c r="L165" s="40"/>
      <c r="M165" s="40"/>
      <c r="N165" s="40"/>
      <c r="O165" s="40"/>
      <c r="P165" s="40"/>
      <c r="Q165" s="40"/>
      <c r="R165" s="40"/>
      <c r="S165" s="40"/>
      <c r="T165" s="40"/>
      <c r="U165" s="40"/>
    </row>
    <row r="166" ht="15.75" customHeight="1" spans="1:21">
      <c r="A166" s="40"/>
      <c r="B166" s="40"/>
      <c r="C166" s="40"/>
      <c r="D166" s="40"/>
      <c r="E166" s="40"/>
      <c r="F166" s="40"/>
      <c r="G166" s="40"/>
      <c r="H166" s="40"/>
      <c r="I166" s="40"/>
      <c r="J166" s="40"/>
      <c r="K166" s="40"/>
      <c r="L166" s="40"/>
      <c r="M166" s="40"/>
      <c r="N166" s="40"/>
      <c r="O166" s="40"/>
      <c r="P166" s="40"/>
      <c r="Q166" s="40"/>
      <c r="R166" s="40"/>
      <c r="S166" s="40"/>
      <c r="T166" s="40"/>
      <c r="U166" s="40"/>
    </row>
    <row r="167" ht="15.75" customHeight="1" spans="1:21">
      <c r="A167" s="40"/>
      <c r="B167" s="40"/>
      <c r="C167" s="40"/>
      <c r="D167" s="40"/>
      <c r="E167" s="40"/>
      <c r="F167" s="40"/>
      <c r="G167" s="40"/>
      <c r="H167" s="40"/>
      <c r="I167" s="40"/>
      <c r="J167" s="40"/>
      <c r="K167" s="40"/>
      <c r="L167" s="40"/>
      <c r="M167" s="40"/>
      <c r="N167" s="40"/>
      <c r="O167" s="40"/>
      <c r="P167" s="40"/>
      <c r="Q167" s="40"/>
      <c r="R167" s="40"/>
      <c r="S167" s="40"/>
      <c r="T167" s="40"/>
      <c r="U167" s="40"/>
    </row>
    <row r="168" ht="15.75" customHeight="1" spans="1:21">
      <c r="A168" s="40"/>
      <c r="B168" s="40"/>
      <c r="C168" s="40"/>
      <c r="D168" s="40"/>
      <c r="E168" s="40"/>
      <c r="F168" s="40"/>
      <c r="G168" s="40"/>
      <c r="H168" s="40"/>
      <c r="I168" s="40"/>
      <c r="J168" s="40"/>
      <c r="K168" s="40"/>
      <c r="L168" s="40"/>
      <c r="M168" s="40"/>
      <c r="N168" s="40"/>
      <c r="O168" s="40"/>
      <c r="P168" s="40"/>
      <c r="Q168" s="40"/>
      <c r="R168" s="40"/>
      <c r="S168" s="40"/>
      <c r="T168" s="40"/>
      <c r="U168" s="40"/>
    </row>
    <row r="169" ht="15.75" customHeight="1" spans="1:21">
      <c r="A169" s="40"/>
      <c r="B169" s="40"/>
      <c r="C169" s="40"/>
      <c r="D169" s="40"/>
      <c r="E169" s="40"/>
      <c r="F169" s="40"/>
      <c r="G169" s="40"/>
      <c r="H169" s="40"/>
      <c r="I169" s="40"/>
      <c r="J169" s="40"/>
      <c r="K169" s="40"/>
      <c r="L169" s="40"/>
      <c r="M169" s="40"/>
      <c r="N169" s="40"/>
      <c r="O169" s="40"/>
      <c r="P169" s="40"/>
      <c r="Q169" s="40"/>
      <c r="R169" s="40"/>
      <c r="S169" s="40"/>
      <c r="T169" s="40"/>
      <c r="U169" s="40"/>
    </row>
    <row r="170" ht="15.75" customHeight="1" spans="1:21">
      <c r="A170" s="40"/>
      <c r="B170" s="40"/>
      <c r="C170" s="40"/>
      <c r="D170" s="40"/>
      <c r="E170" s="40"/>
      <c r="F170" s="40"/>
      <c r="G170" s="40"/>
      <c r="H170" s="40"/>
      <c r="I170" s="40"/>
      <c r="J170" s="40"/>
      <c r="K170" s="40"/>
      <c r="L170" s="40"/>
      <c r="M170" s="40"/>
      <c r="N170" s="40"/>
      <c r="O170" s="40"/>
      <c r="P170" s="40"/>
      <c r="Q170" s="40"/>
      <c r="R170" s="40"/>
      <c r="S170" s="40"/>
      <c r="T170" s="40"/>
      <c r="U170" s="40"/>
    </row>
    <row r="171" ht="15.75" customHeight="1" spans="1:21">
      <c r="A171" s="40"/>
      <c r="B171" s="40"/>
      <c r="C171" s="40"/>
      <c r="D171" s="40"/>
      <c r="E171" s="40"/>
      <c r="F171" s="40"/>
      <c r="G171" s="40"/>
      <c r="H171" s="40"/>
      <c r="I171" s="40"/>
      <c r="J171" s="40"/>
      <c r="K171" s="40"/>
      <c r="L171" s="40"/>
      <c r="M171" s="40"/>
      <c r="N171" s="40"/>
      <c r="O171" s="40"/>
      <c r="P171" s="40"/>
      <c r="Q171" s="40"/>
      <c r="R171" s="40"/>
      <c r="S171" s="40"/>
      <c r="T171" s="40"/>
      <c r="U171" s="40"/>
    </row>
    <row r="172" ht="15.75" customHeight="1" spans="1:21">
      <c r="A172" s="40"/>
      <c r="B172" s="40"/>
      <c r="C172" s="40"/>
      <c r="D172" s="40"/>
      <c r="E172" s="40"/>
      <c r="F172" s="40"/>
      <c r="G172" s="40"/>
      <c r="H172" s="40"/>
      <c r="I172" s="40"/>
      <c r="J172" s="40"/>
      <c r="K172" s="40"/>
      <c r="L172" s="40"/>
      <c r="M172" s="40"/>
      <c r="N172" s="40"/>
      <c r="O172" s="40"/>
      <c r="P172" s="40"/>
      <c r="Q172" s="40"/>
      <c r="R172" s="40"/>
      <c r="S172" s="40"/>
      <c r="T172" s="40"/>
      <c r="U172" s="40"/>
    </row>
    <row r="173" ht="15.75" customHeight="1" spans="1:21">
      <c r="A173" s="40"/>
      <c r="B173" s="40"/>
      <c r="C173" s="40"/>
      <c r="D173" s="40"/>
      <c r="E173" s="40"/>
      <c r="F173" s="40"/>
      <c r="G173" s="40"/>
      <c r="H173" s="40"/>
      <c r="I173" s="40"/>
      <c r="J173" s="40"/>
      <c r="K173" s="40"/>
      <c r="L173" s="40"/>
      <c r="M173" s="40"/>
      <c r="N173" s="40"/>
      <c r="O173" s="40"/>
      <c r="P173" s="40"/>
      <c r="Q173" s="40"/>
      <c r="R173" s="40"/>
      <c r="S173" s="40"/>
      <c r="T173" s="40"/>
      <c r="U173" s="40"/>
    </row>
    <row r="174" ht="15.75" customHeight="1" spans="1:21">
      <c r="A174" s="40"/>
      <c r="B174" s="40"/>
      <c r="C174" s="40"/>
      <c r="D174" s="40"/>
      <c r="E174" s="40"/>
      <c r="F174" s="40"/>
      <c r="G174" s="40"/>
      <c r="H174" s="40"/>
      <c r="I174" s="40"/>
      <c r="J174" s="40"/>
      <c r="K174" s="40"/>
      <c r="L174" s="40"/>
      <c r="M174" s="40"/>
      <c r="N174" s="40"/>
      <c r="O174" s="40"/>
      <c r="P174" s="40"/>
      <c r="Q174" s="40"/>
      <c r="R174" s="40"/>
      <c r="S174" s="40"/>
      <c r="T174" s="40"/>
      <c r="U174" s="40"/>
    </row>
    <row r="175" ht="15.75" customHeight="1" spans="1:21">
      <c r="A175" s="40"/>
      <c r="B175" s="40"/>
      <c r="C175" s="40"/>
      <c r="D175" s="40"/>
      <c r="E175" s="40"/>
      <c r="F175" s="40"/>
      <c r="G175" s="40"/>
      <c r="H175" s="40"/>
      <c r="I175" s="40"/>
      <c r="J175" s="40"/>
      <c r="K175" s="40"/>
      <c r="L175" s="40"/>
      <c r="M175" s="40"/>
      <c r="N175" s="40"/>
      <c r="O175" s="40"/>
      <c r="P175" s="40"/>
      <c r="Q175" s="40"/>
      <c r="R175" s="40"/>
      <c r="S175" s="40"/>
      <c r="T175" s="40"/>
      <c r="U175" s="40"/>
    </row>
    <row r="176" ht="15.75" customHeight="1" spans="1:21">
      <c r="A176" s="40"/>
      <c r="B176" s="40"/>
      <c r="C176" s="40"/>
      <c r="D176" s="40"/>
      <c r="E176" s="40"/>
      <c r="F176" s="40"/>
      <c r="G176" s="40"/>
      <c r="H176" s="40"/>
      <c r="I176" s="40"/>
      <c r="J176" s="40"/>
      <c r="K176" s="40"/>
      <c r="L176" s="40"/>
      <c r="M176" s="40"/>
      <c r="N176" s="40"/>
      <c r="O176" s="40"/>
      <c r="P176" s="40"/>
      <c r="Q176" s="40"/>
      <c r="R176" s="40"/>
      <c r="S176" s="40"/>
      <c r="T176" s="40"/>
      <c r="U176" s="40"/>
    </row>
    <row r="177" ht="15.75" customHeight="1" spans="1:21">
      <c r="A177" s="40"/>
      <c r="B177" s="40"/>
      <c r="C177" s="40"/>
      <c r="D177" s="40"/>
      <c r="E177" s="40"/>
      <c r="F177" s="40"/>
      <c r="G177" s="40"/>
      <c r="H177" s="40"/>
      <c r="I177" s="40"/>
      <c r="J177" s="40"/>
      <c r="K177" s="40"/>
      <c r="L177" s="40"/>
      <c r="M177" s="40"/>
      <c r="N177" s="40"/>
      <c r="O177" s="40"/>
      <c r="P177" s="40"/>
      <c r="Q177" s="40"/>
      <c r="R177" s="40"/>
      <c r="S177" s="40"/>
      <c r="T177" s="40"/>
      <c r="U177" s="40"/>
    </row>
    <row r="178" ht="15.75" customHeight="1" spans="1:21">
      <c r="A178" s="40"/>
      <c r="B178" s="40"/>
      <c r="C178" s="40"/>
      <c r="D178" s="40"/>
      <c r="E178" s="40"/>
      <c r="F178" s="40"/>
      <c r="G178" s="40"/>
      <c r="H178" s="40"/>
      <c r="I178" s="40"/>
      <c r="J178" s="40"/>
      <c r="K178" s="40"/>
      <c r="L178" s="40"/>
      <c r="M178" s="40"/>
      <c r="N178" s="40"/>
      <c r="O178" s="40"/>
      <c r="P178" s="40"/>
      <c r="Q178" s="40"/>
      <c r="R178" s="40"/>
      <c r="S178" s="40"/>
      <c r="T178" s="40"/>
      <c r="U178" s="40"/>
    </row>
    <row r="179" ht="15.75" customHeight="1" spans="1:21">
      <c r="A179" s="40"/>
      <c r="B179" s="40"/>
      <c r="C179" s="40"/>
      <c r="D179" s="40"/>
      <c r="E179" s="40"/>
      <c r="F179" s="40"/>
      <c r="G179" s="40"/>
      <c r="H179" s="40"/>
      <c r="I179" s="40"/>
      <c r="J179" s="40"/>
      <c r="K179" s="40"/>
      <c r="L179" s="40"/>
      <c r="M179" s="40"/>
      <c r="N179" s="40"/>
      <c r="O179" s="40"/>
      <c r="P179" s="40"/>
      <c r="Q179" s="40"/>
      <c r="R179" s="40"/>
      <c r="S179" s="40"/>
      <c r="T179" s="40"/>
      <c r="U179" s="40"/>
    </row>
    <row r="180" ht="15.75" customHeight="1" spans="1:21">
      <c r="A180" s="40"/>
      <c r="B180" s="40"/>
      <c r="C180" s="40"/>
      <c r="D180" s="40"/>
      <c r="E180" s="40"/>
      <c r="F180" s="40"/>
      <c r="G180" s="40"/>
      <c r="H180" s="40"/>
      <c r="I180" s="40"/>
      <c r="J180" s="40"/>
      <c r="K180" s="40"/>
      <c r="L180" s="40"/>
      <c r="M180" s="40"/>
      <c r="N180" s="40"/>
      <c r="O180" s="40"/>
      <c r="P180" s="40"/>
      <c r="Q180" s="40"/>
      <c r="R180" s="40"/>
      <c r="S180" s="40"/>
      <c r="T180" s="40"/>
      <c r="U180" s="40"/>
    </row>
    <row r="181" ht="15.75" customHeight="1" spans="1:21">
      <c r="A181" s="40"/>
      <c r="B181" s="40"/>
      <c r="C181" s="40"/>
      <c r="D181" s="40"/>
      <c r="E181" s="40"/>
      <c r="F181" s="40"/>
      <c r="G181" s="40"/>
      <c r="H181" s="40"/>
      <c r="I181" s="40"/>
      <c r="J181" s="40"/>
      <c r="K181" s="40"/>
      <c r="L181" s="40"/>
      <c r="M181" s="40"/>
      <c r="N181" s="40"/>
      <c r="O181" s="40"/>
      <c r="P181" s="40"/>
      <c r="Q181" s="40"/>
      <c r="R181" s="40"/>
      <c r="S181" s="40"/>
      <c r="T181" s="40"/>
      <c r="U181" s="40"/>
    </row>
    <row r="182" ht="15.75" customHeight="1" spans="1:21">
      <c r="A182" s="40"/>
      <c r="B182" s="40"/>
      <c r="C182" s="40"/>
      <c r="D182" s="40"/>
      <c r="E182" s="40"/>
      <c r="F182" s="40"/>
      <c r="G182" s="40"/>
      <c r="H182" s="40"/>
      <c r="I182" s="40"/>
      <c r="J182" s="40"/>
      <c r="K182" s="40"/>
      <c r="L182" s="40"/>
      <c r="M182" s="40"/>
      <c r="N182" s="40"/>
      <c r="O182" s="40"/>
      <c r="P182" s="40"/>
      <c r="Q182" s="40"/>
      <c r="R182" s="40"/>
      <c r="S182" s="40"/>
      <c r="T182" s="40"/>
      <c r="U182" s="40"/>
    </row>
    <row r="183" ht="15.75" customHeight="1" spans="1:21">
      <c r="A183" s="40"/>
      <c r="B183" s="40"/>
      <c r="C183" s="40"/>
      <c r="D183" s="40"/>
      <c r="E183" s="40"/>
      <c r="F183" s="40"/>
      <c r="G183" s="40"/>
      <c r="H183" s="40"/>
      <c r="I183" s="40"/>
      <c r="J183" s="40"/>
      <c r="K183" s="40"/>
      <c r="L183" s="40"/>
      <c r="M183" s="40"/>
      <c r="N183" s="40"/>
      <c r="O183" s="40"/>
      <c r="P183" s="40"/>
      <c r="Q183" s="40"/>
      <c r="R183" s="40"/>
      <c r="S183" s="40"/>
      <c r="T183" s="40"/>
      <c r="U183" s="40"/>
    </row>
    <row r="184" ht="15.75" customHeight="1" spans="1:21">
      <c r="A184" s="40"/>
      <c r="B184" s="40"/>
      <c r="C184" s="40"/>
      <c r="D184" s="40"/>
      <c r="E184" s="40"/>
      <c r="F184" s="40"/>
      <c r="G184" s="40"/>
      <c r="H184" s="40"/>
      <c r="I184" s="40"/>
      <c r="J184" s="40"/>
      <c r="K184" s="40"/>
      <c r="L184" s="40"/>
      <c r="M184" s="40"/>
      <c r="N184" s="40"/>
      <c r="O184" s="40"/>
      <c r="P184" s="40"/>
      <c r="Q184" s="40"/>
      <c r="R184" s="40"/>
      <c r="S184" s="40"/>
      <c r="T184" s="40"/>
      <c r="U184" s="40"/>
    </row>
    <row r="185" ht="15.75" customHeight="1" spans="1:21">
      <c r="A185" s="40"/>
      <c r="B185" s="40"/>
      <c r="C185" s="40"/>
      <c r="D185" s="40"/>
      <c r="E185" s="40"/>
      <c r="F185" s="40"/>
      <c r="G185" s="40"/>
      <c r="H185" s="40"/>
      <c r="I185" s="40"/>
      <c r="J185" s="40"/>
      <c r="K185" s="40"/>
      <c r="L185" s="40"/>
      <c r="M185" s="40"/>
      <c r="N185" s="40"/>
      <c r="O185" s="40"/>
      <c r="P185" s="40"/>
      <c r="Q185" s="40"/>
      <c r="R185" s="40"/>
      <c r="S185" s="40"/>
      <c r="T185" s="40"/>
      <c r="U185" s="40"/>
    </row>
    <row r="186" ht="15.75" customHeight="1" spans="1:21">
      <c r="A186" s="40"/>
      <c r="B186" s="40"/>
      <c r="C186" s="40"/>
      <c r="D186" s="40"/>
      <c r="E186" s="40"/>
      <c r="F186" s="40"/>
      <c r="G186" s="40"/>
      <c r="H186" s="40"/>
      <c r="I186" s="40"/>
      <c r="J186" s="40"/>
      <c r="K186" s="40"/>
      <c r="L186" s="40"/>
      <c r="M186" s="40"/>
      <c r="N186" s="40"/>
      <c r="O186" s="40"/>
      <c r="P186" s="40"/>
      <c r="Q186" s="40"/>
      <c r="R186" s="40"/>
      <c r="S186" s="40"/>
      <c r="T186" s="40"/>
      <c r="U186" s="40"/>
    </row>
    <row r="187" ht="15.75" customHeight="1" spans="1:21">
      <c r="A187" s="40"/>
      <c r="B187" s="40"/>
      <c r="C187" s="40"/>
      <c r="D187" s="40"/>
      <c r="E187" s="40"/>
      <c r="F187" s="40"/>
      <c r="G187" s="40"/>
      <c r="H187" s="40"/>
      <c r="I187" s="40"/>
      <c r="J187" s="40"/>
      <c r="K187" s="40"/>
      <c r="L187" s="40"/>
      <c r="M187" s="40"/>
      <c r="N187" s="40"/>
      <c r="O187" s="40"/>
      <c r="P187" s="40"/>
      <c r="Q187" s="40"/>
      <c r="R187" s="40"/>
      <c r="S187" s="40"/>
      <c r="T187" s="40"/>
      <c r="U187" s="40"/>
    </row>
    <row r="188" ht="15.75" customHeight="1" spans="1:21">
      <c r="A188" s="40"/>
      <c r="B188" s="40"/>
      <c r="C188" s="40"/>
      <c r="D188" s="40"/>
      <c r="E188" s="40"/>
      <c r="F188" s="40"/>
      <c r="G188" s="40"/>
      <c r="H188" s="40"/>
      <c r="I188" s="40"/>
      <c r="J188" s="40"/>
      <c r="K188" s="40"/>
      <c r="L188" s="40"/>
      <c r="M188" s="40"/>
      <c r="N188" s="40"/>
      <c r="O188" s="40"/>
      <c r="P188" s="40"/>
      <c r="Q188" s="40"/>
      <c r="R188" s="40"/>
      <c r="S188" s="40"/>
      <c r="T188" s="40"/>
      <c r="U188" s="40"/>
    </row>
    <row r="189" ht="15.75" customHeight="1" spans="1:21">
      <c r="A189" s="40"/>
      <c r="B189" s="40"/>
      <c r="C189" s="40"/>
      <c r="D189" s="40"/>
      <c r="E189" s="40"/>
      <c r="F189" s="40"/>
      <c r="G189" s="40"/>
      <c r="H189" s="40"/>
      <c r="I189" s="40"/>
      <c r="J189" s="40"/>
      <c r="K189" s="40"/>
      <c r="L189" s="40"/>
      <c r="M189" s="40"/>
      <c r="N189" s="40"/>
      <c r="O189" s="40"/>
      <c r="P189" s="40"/>
      <c r="Q189" s="40"/>
      <c r="R189" s="40"/>
      <c r="S189" s="40"/>
      <c r="T189" s="40"/>
      <c r="U189" s="40"/>
    </row>
    <row r="190" ht="15.75" customHeight="1" spans="1:21">
      <c r="A190" s="40"/>
      <c r="B190" s="40"/>
      <c r="C190" s="40"/>
      <c r="D190" s="40"/>
      <c r="E190" s="40"/>
      <c r="F190" s="40"/>
      <c r="G190" s="40"/>
      <c r="H190" s="40"/>
      <c r="I190" s="40"/>
      <c r="J190" s="40"/>
      <c r="K190" s="40"/>
      <c r="L190" s="40"/>
      <c r="M190" s="40"/>
      <c r="N190" s="40"/>
      <c r="O190" s="40"/>
      <c r="P190" s="40"/>
      <c r="Q190" s="40"/>
      <c r="R190" s="40"/>
      <c r="S190" s="40"/>
      <c r="T190" s="40"/>
      <c r="U190" s="40"/>
    </row>
    <row r="191" ht="15.75" customHeight="1" spans="1:21">
      <c r="A191" s="40"/>
      <c r="B191" s="40"/>
      <c r="C191" s="40"/>
      <c r="D191" s="40"/>
      <c r="E191" s="40"/>
      <c r="F191" s="40"/>
      <c r="G191" s="40"/>
      <c r="H191" s="40"/>
      <c r="I191" s="40"/>
      <c r="J191" s="40"/>
      <c r="K191" s="40"/>
      <c r="L191" s="40"/>
      <c r="M191" s="40"/>
      <c r="N191" s="40"/>
      <c r="O191" s="40"/>
      <c r="P191" s="40"/>
      <c r="Q191" s="40"/>
      <c r="R191" s="40"/>
      <c r="S191" s="40"/>
      <c r="T191" s="40"/>
      <c r="U191" s="40"/>
    </row>
    <row r="192" ht="15.75" customHeight="1" spans="1:21">
      <c r="A192" s="40"/>
      <c r="B192" s="40"/>
      <c r="C192" s="40"/>
      <c r="D192" s="40"/>
      <c r="E192" s="40"/>
      <c r="F192" s="40"/>
      <c r="G192" s="40"/>
      <c r="H192" s="40"/>
      <c r="I192" s="40"/>
      <c r="J192" s="40"/>
      <c r="K192" s="40"/>
      <c r="L192" s="40"/>
      <c r="M192" s="40"/>
      <c r="N192" s="40"/>
      <c r="O192" s="40"/>
      <c r="P192" s="40"/>
      <c r="Q192" s="40"/>
      <c r="R192" s="40"/>
      <c r="S192" s="40"/>
      <c r="T192" s="40"/>
      <c r="U192" s="40"/>
    </row>
    <row r="193" ht="15.75" customHeight="1" spans="1:21">
      <c r="A193" s="40"/>
      <c r="B193" s="40"/>
      <c r="C193" s="40"/>
      <c r="D193" s="40"/>
      <c r="E193" s="40"/>
      <c r="F193" s="40"/>
      <c r="G193" s="40"/>
      <c r="H193" s="40"/>
      <c r="I193" s="40"/>
      <c r="J193" s="40"/>
      <c r="K193" s="40"/>
      <c r="L193" s="40"/>
      <c r="M193" s="40"/>
      <c r="N193" s="40"/>
      <c r="O193" s="40"/>
      <c r="P193" s="40"/>
      <c r="Q193" s="40"/>
      <c r="R193" s="40"/>
      <c r="S193" s="40"/>
      <c r="T193" s="40"/>
      <c r="U193" s="40"/>
    </row>
    <row r="194" ht="15.75" customHeight="1" spans="1:21">
      <c r="A194" s="40"/>
      <c r="B194" s="40"/>
      <c r="C194" s="40"/>
      <c r="D194" s="40"/>
      <c r="E194" s="40"/>
      <c r="F194" s="40"/>
      <c r="G194" s="40"/>
      <c r="H194" s="40"/>
      <c r="I194" s="40"/>
      <c r="J194" s="40"/>
      <c r="K194" s="40"/>
      <c r="L194" s="40"/>
      <c r="M194" s="40"/>
      <c r="N194" s="40"/>
      <c r="O194" s="40"/>
      <c r="P194" s="40"/>
      <c r="Q194" s="40"/>
      <c r="R194" s="40"/>
      <c r="S194" s="40"/>
      <c r="T194" s="40"/>
      <c r="U194" s="40"/>
    </row>
    <row r="195" ht="15.75" customHeight="1" spans="1:21">
      <c r="A195" s="40"/>
      <c r="B195" s="40"/>
      <c r="C195" s="40"/>
      <c r="D195" s="40"/>
      <c r="E195" s="40"/>
      <c r="F195" s="40"/>
      <c r="G195" s="40"/>
      <c r="H195" s="40"/>
      <c r="I195" s="40"/>
      <c r="J195" s="40"/>
      <c r="K195" s="40"/>
      <c r="L195" s="40"/>
      <c r="M195" s="40"/>
      <c r="N195" s="40"/>
      <c r="O195" s="40"/>
      <c r="P195" s="40"/>
      <c r="Q195" s="40"/>
      <c r="R195" s="40"/>
      <c r="S195" s="40"/>
      <c r="T195" s="40"/>
      <c r="U195" s="40"/>
    </row>
    <row r="196" ht="15.75" customHeight="1" spans="1:21">
      <c r="A196" s="40"/>
      <c r="B196" s="40"/>
      <c r="C196" s="40"/>
      <c r="D196" s="40"/>
      <c r="E196" s="40"/>
      <c r="F196" s="40"/>
      <c r="G196" s="40"/>
      <c r="H196" s="40"/>
      <c r="I196" s="40"/>
      <c r="J196" s="40"/>
      <c r="K196" s="40"/>
      <c r="L196" s="40"/>
      <c r="M196" s="40"/>
      <c r="N196" s="40"/>
      <c r="O196" s="40"/>
      <c r="P196" s="40"/>
      <c r="Q196" s="40"/>
      <c r="R196" s="40"/>
      <c r="S196" s="40"/>
      <c r="T196" s="40"/>
      <c r="U196" s="40"/>
    </row>
    <row r="197" ht="15.75" customHeight="1" spans="1:21">
      <c r="A197" s="40"/>
      <c r="B197" s="40"/>
      <c r="C197" s="40"/>
      <c r="D197" s="40"/>
      <c r="E197" s="40"/>
      <c r="F197" s="40"/>
      <c r="G197" s="40"/>
      <c r="H197" s="40"/>
      <c r="I197" s="40"/>
      <c r="J197" s="40"/>
      <c r="K197" s="40"/>
      <c r="L197" s="40"/>
      <c r="M197" s="40"/>
      <c r="N197" s="40"/>
      <c r="O197" s="40"/>
      <c r="P197" s="40"/>
      <c r="Q197" s="40"/>
      <c r="R197" s="40"/>
      <c r="S197" s="40"/>
      <c r="T197" s="40"/>
      <c r="U197" s="40"/>
    </row>
    <row r="198" ht="15.75" customHeight="1" spans="1:21">
      <c r="A198" s="40"/>
      <c r="B198" s="40"/>
      <c r="C198" s="40"/>
      <c r="D198" s="40"/>
      <c r="E198" s="40"/>
      <c r="F198" s="40"/>
      <c r="G198" s="40"/>
      <c r="H198" s="40"/>
      <c r="I198" s="40"/>
      <c r="J198" s="40"/>
      <c r="K198" s="40"/>
      <c r="L198" s="40"/>
      <c r="M198" s="40"/>
      <c r="N198" s="40"/>
      <c r="O198" s="40"/>
      <c r="P198" s="40"/>
      <c r="Q198" s="40"/>
      <c r="R198" s="40"/>
      <c r="S198" s="40"/>
      <c r="T198" s="40"/>
      <c r="U198" s="40"/>
    </row>
    <row r="199" ht="15.75" customHeight="1" spans="1:21">
      <c r="A199" s="40"/>
      <c r="B199" s="40"/>
      <c r="C199" s="40"/>
      <c r="D199" s="40"/>
      <c r="E199" s="40"/>
      <c r="F199" s="40"/>
      <c r="G199" s="40"/>
      <c r="H199" s="40"/>
      <c r="I199" s="40"/>
      <c r="J199" s="40"/>
      <c r="K199" s="40"/>
      <c r="L199" s="40"/>
      <c r="M199" s="40"/>
      <c r="N199" s="40"/>
      <c r="O199" s="40"/>
      <c r="P199" s="40"/>
      <c r="Q199" s="40"/>
      <c r="R199" s="40"/>
      <c r="S199" s="40"/>
      <c r="T199" s="40"/>
      <c r="U199" s="40"/>
    </row>
    <row r="200" ht="15.75" customHeight="1" spans="1:21">
      <c r="A200" s="40"/>
      <c r="B200" s="40"/>
      <c r="C200" s="40"/>
      <c r="D200" s="40"/>
      <c r="E200" s="40"/>
      <c r="F200" s="40"/>
      <c r="G200" s="40"/>
      <c r="H200" s="40"/>
      <c r="I200" s="40"/>
      <c r="J200" s="40"/>
      <c r="K200" s="40"/>
      <c r="L200" s="40"/>
      <c r="M200" s="40"/>
      <c r="N200" s="40"/>
      <c r="O200" s="40"/>
      <c r="P200" s="40"/>
      <c r="Q200" s="40"/>
      <c r="R200" s="40"/>
      <c r="S200" s="40"/>
      <c r="T200" s="40"/>
      <c r="U200" s="40"/>
    </row>
    <row r="201" ht="15.75" customHeight="1" spans="1:21">
      <c r="A201" s="40"/>
      <c r="B201" s="40"/>
      <c r="C201" s="40"/>
      <c r="D201" s="40"/>
      <c r="E201" s="40"/>
      <c r="F201" s="40"/>
      <c r="G201" s="40"/>
      <c r="H201" s="40"/>
      <c r="I201" s="40"/>
      <c r="J201" s="40"/>
      <c r="K201" s="40"/>
      <c r="L201" s="40"/>
      <c r="M201" s="40"/>
      <c r="N201" s="40"/>
      <c r="O201" s="40"/>
      <c r="P201" s="40"/>
      <c r="Q201" s="40"/>
      <c r="R201" s="40"/>
      <c r="S201" s="40"/>
      <c r="T201" s="40"/>
      <c r="U201" s="40"/>
    </row>
    <row r="202" ht="15.75" customHeight="1" spans="1:21">
      <c r="A202" s="40"/>
      <c r="B202" s="40"/>
      <c r="C202" s="40"/>
      <c r="D202" s="40"/>
      <c r="E202" s="40"/>
      <c r="F202" s="40"/>
      <c r="G202" s="40"/>
      <c r="H202" s="40"/>
      <c r="I202" s="40"/>
      <c r="J202" s="40"/>
      <c r="K202" s="40"/>
      <c r="L202" s="40"/>
      <c r="M202" s="40"/>
      <c r="N202" s="40"/>
      <c r="O202" s="40"/>
      <c r="P202" s="40"/>
      <c r="Q202" s="40"/>
      <c r="R202" s="40"/>
      <c r="S202" s="40"/>
      <c r="T202" s="40"/>
      <c r="U202" s="40"/>
    </row>
    <row r="203" ht="15.75" customHeight="1" spans="1:21">
      <c r="A203" s="40"/>
      <c r="B203" s="40"/>
      <c r="C203" s="40"/>
      <c r="D203" s="40"/>
      <c r="E203" s="40"/>
      <c r="F203" s="40"/>
      <c r="G203" s="40"/>
      <c r="H203" s="40"/>
      <c r="I203" s="40"/>
      <c r="J203" s="40"/>
      <c r="K203" s="40"/>
      <c r="L203" s="40"/>
      <c r="M203" s="40"/>
      <c r="N203" s="40"/>
      <c r="O203" s="40"/>
      <c r="P203" s="40"/>
      <c r="Q203" s="40"/>
      <c r="R203" s="40"/>
      <c r="S203" s="40"/>
      <c r="T203" s="40"/>
      <c r="U203" s="40"/>
    </row>
    <row r="204" ht="15.75" customHeight="1" spans="1:21">
      <c r="A204" s="40"/>
      <c r="B204" s="40"/>
      <c r="C204" s="40"/>
      <c r="D204" s="40"/>
      <c r="E204" s="40"/>
      <c r="F204" s="40"/>
      <c r="G204" s="40"/>
      <c r="H204" s="40"/>
      <c r="I204" s="40"/>
      <c r="J204" s="40"/>
      <c r="K204" s="40"/>
      <c r="L204" s="40"/>
      <c r="M204" s="40"/>
      <c r="N204" s="40"/>
      <c r="O204" s="40"/>
      <c r="P204" s="40"/>
      <c r="Q204" s="40"/>
      <c r="R204" s="40"/>
      <c r="S204" s="40"/>
      <c r="T204" s="40"/>
      <c r="U204" s="40"/>
    </row>
    <row r="205" ht="15.75" customHeight="1" spans="1:21">
      <c r="A205" s="40"/>
      <c r="B205" s="40"/>
      <c r="C205" s="40"/>
      <c r="D205" s="40"/>
      <c r="E205" s="40"/>
      <c r="F205" s="40"/>
      <c r="G205" s="40"/>
      <c r="H205" s="40"/>
      <c r="I205" s="40"/>
      <c r="J205" s="40"/>
      <c r="K205" s="40"/>
      <c r="L205" s="40"/>
      <c r="M205" s="40"/>
      <c r="N205" s="40"/>
      <c r="O205" s="40"/>
      <c r="P205" s="40"/>
      <c r="Q205" s="40"/>
      <c r="R205" s="40"/>
      <c r="S205" s="40"/>
      <c r="T205" s="40"/>
      <c r="U205" s="40"/>
    </row>
    <row r="206" ht="15.75" customHeight="1" spans="1:21">
      <c r="A206" s="40"/>
      <c r="B206" s="40"/>
      <c r="C206" s="40"/>
      <c r="D206" s="40"/>
      <c r="E206" s="40"/>
      <c r="F206" s="40"/>
      <c r="G206" s="40"/>
      <c r="H206" s="40"/>
      <c r="I206" s="40"/>
      <c r="J206" s="40"/>
      <c r="K206" s="40"/>
      <c r="L206" s="40"/>
      <c r="M206" s="40"/>
      <c r="N206" s="40"/>
      <c r="O206" s="40"/>
      <c r="P206" s="40"/>
      <c r="Q206" s="40"/>
      <c r="R206" s="40"/>
      <c r="S206" s="40"/>
      <c r="T206" s="40"/>
      <c r="U206" s="40"/>
    </row>
    <row r="207" ht="15.75" customHeight="1" spans="1:21">
      <c r="A207" s="40"/>
      <c r="B207" s="40"/>
      <c r="C207" s="40"/>
      <c r="D207" s="40"/>
      <c r="E207" s="40"/>
      <c r="F207" s="40"/>
      <c r="G207" s="40"/>
      <c r="H207" s="40"/>
      <c r="I207" s="40"/>
      <c r="J207" s="40"/>
      <c r="K207" s="40"/>
      <c r="L207" s="40"/>
      <c r="M207" s="40"/>
      <c r="N207" s="40"/>
      <c r="O207" s="40"/>
      <c r="P207" s="40"/>
      <c r="Q207" s="40"/>
      <c r="R207" s="40"/>
      <c r="S207" s="40"/>
      <c r="T207" s="40"/>
      <c r="U207" s="40"/>
    </row>
    <row r="208" ht="15.75" customHeight="1" spans="1:21">
      <c r="A208" s="40"/>
      <c r="B208" s="40"/>
      <c r="C208" s="40"/>
      <c r="D208" s="40"/>
      <c r="E208" s="40"/>
      <c r="F208" s="40"/>
      <c r="G208" s="40"/>
      <c r="H208" s="40"/>
      <c r="I208" s="40"/>
      <c r="J208" s="40"/>
      <c r="K208" s="40"/>
      <c r="L208" s="40"/>
      <c r="M208" s="40"/>
      <c r="N208" s="40"/>
      <c r="O208" s="40"/>
      <c r="P208" s="40"/>
      <c r="Q208" s="40"/>
      <c r="R208" s="40"/>
      <c r="S208" s="40"/>
      <c r="T208" s="40"/>
      <c r="U208" s="40"/>
    </row>
    <row r="209" ht="15.75" customHeight="1" spans="1:21">
      <c r="A209" s="40"/>
      <c r="B209" s="40"/>
      <c r="C209" s="40"/>
      <c r="D209" s="40"/>
      <c r="E209" s="40"/>
      <c r="F209" s="40"/>
      <c r="G209" s="40"/>
      <c r="H209" s="40"/>
      <c r="I209" s="40"/>
      <c r="J209" s="40"/>
      <c r="K209" s="40"/>
      <c r="L209" s="40"/>
      <c r="M209" s="40"/>
      <c r="N209" s="40"/>
      <c r="O209" s="40"/>
      <c r="P209" s="40"/>
      <c r="Q209" s="40"/>
      <c r="R209" s="40"/>
      <c r="S209" s="40"/>
      <c r="T209" s="40"/>
      <c r="U209" s="40"/>
    </row>
    <row r="210" ht="15.75" customHeight="1" spans="1:21">
      <c r="A210" s="40"/>
      <c r="B210" s="40"/>
      <c r="C210" s="40"/>
      <c r="D210" s="40"/>
      <c r="E210" s="40"/>
      <c r="F210" s="40"/>
      <c r="G210" s="40"/>
      <c r="H210" s="40"/>
      <c r="I210" s="40"/>
      <c r="J210" s="40"/>
      <c r="K210" s="40"/>
      <c r="L210" s="40"/>
      <c r="M210" s="40"/>
      <c r="N210" s="40"/>
      <c r="O210" s="40"/>
      <c r="P210" s="40"/>
      <c r="Q210" s="40"/>
      <c r="R210" s="40"/>
      <c r="S210" s="40"/>
      <c r="T210" s="40"/>
      <c r="U210" s="40"/>
    </row>
    <row r="211" ht="15.75" customHeight="1" spans="1:21">
      <c r="A211" s="40"/>
      <c r="B211" s="40"/>
      <c r="C211" s="40"/>
      <c r="D211" s="40"/>
      <c r="E211" s="40"/>
      <c r="F211" s="40"/>
      <c r="G211" s="40"/>
      <c r="H211" s="40"/>
      <c r="I211" s="40"/>
      <c r="J211" s="40"/>
      <c r="K211" s="40"/>
      <c r="L211" s="40"/>
      <c r="M211" s="40"/>
      <c r="N211" s="40"/>
      <c r="O211" s="40"/>
      <c r="P211" s="40"/>
      <c r="Q211" s="40"/>
      <c r="R211" s="40"/>
      <c r="S211" s="40"/>
      <c r="T211" s="40"/>
      <c r="U211" s="40"/>
    </row>
    <row r="212" ht="15.75" customHeight="1" spans="1:21">
      <c r="A212" s="40"/>
      <c r="B212" s="40"/>
      <c r="C212" s="40"/>
      <c r="D212" s="40"/>
      <c r="E212" s="40"/>
      <c r="F212" s="40"/>
      <c r="G212" s="40"/>
      <c r="H212" s="40"/>
      <c r="I212" s="40"/>
      <c r="J212" s="40"/>
      <c r="K212" s="40"/>
      <c r="L212" s="40"/>
      <c r="M212" s="40"/>
      <c r="N212" s="40"/>
      <c r="O212" s="40"/>
      <c r="P212" s="40"/>
      <c r="Q212" s="40"/>
      <c r="R212" s="40"/>
      <c r="S212" s="40"/>
      <c r="T212" s="40"/>
      <c r="U212" s="40"/>
    </row>
    <row r="213" ht="15.75" customHeight="1" spans="1:21">
      <c r="A213" s="40"/>
      <c r="B213" s="40"/>
      <c r="C213" s="40"/>
      <c r="D213" s="40"/>
      <c r="E213" s="40"/>
      <c r="F213" s="40"/>
      <c r="G213" s="40"/>
      <c r="H213" s="40"/>
      <c r="I213" s="40"/>
      <c r="J213" s="40"/>
      <c r="K213" s="40"/>
      <c r="L213" s="40"/>
      <c r="M213" s="40"/>
      <c r="N213" s="40"/>
      <c r="O213" s="40"/>
      <c r="P213" s="40"/>
      <c r="Q213" s="40"/>
      <c r="R213" s="40"/>
      <c r="S213" s="40"/>
      <c r="T213" s="40"/>
      <c r="U213" s="40"/>
    </row>
    <row r="214" ht="15.75" customHeight="1" spans="1:21">
      <c r="A214" s="40"/>
      <c r="B214" s="40"/>
      <c r="C214" s="40"/>
      <c r="D214" s="40"/>
      <c r="E214" s="40"/>
      <c r="F214" s="40"/>
      <c r="G214" s="40"/>
      <c r="H214" s="40"/>
      <c r="I214" s="40"/>
      <c r="J214" s="40"/>
      <c r="K214" s="40"/>
      <c r="L214" s="40"/>
      <c r="M214" s="40"/>
      <c r="N214" s="40"/>
      <c r="O214" s="40"/>
      <c r="P214" s="40"/>
      <c r="Q214" s="40"/>
      <c r="R214" s="40"/>
      <c r="S214" s="40"/>
      <c r="T214" s="40"/>
      <c r="U214" s="40"/>
    </row>
    <row r="215" ht="15.75" customHeight="1" spans="1:21">
      <c r="A215" s="40"/>
      <c r="B215" s="40"/>
      <c r="C215" s="40"/>
      <c r="D215" s="40"/>
      <c r="E215" s="40"/>
      <c r="F215" s="40"/>
      <c r="G215" s="40"/>
      <c r="H215" s="40"/>
      <c r="I215" s="40"/>
      <c r="J215" s="40"/>
      <c r="K215" s="40"/>
      <c r="L215" s="40"/>
      <c r="M215" s="40"/>
      <c r="N215" s="40"/>
      <c r="O215" s="40"/>
      <c r="P215" s="40"/>
      <c r="Q215" s="40"/>
      <c r="R215" s="40"/>
      <c r="S215" s="40"/>
      <c r="T215" s="40"/>
      <c r="U215" s="40"/>
    </row>
    <row r="216" ht="15.75" customHeight="1" spans="1:21">
      <c r="A216" s="40"/>
      <c r="B216" s="40"/>
      <c r="C216" s="40"/>
      <c r="D216" s="40"/>
      <c r="E216" s="40"/>
      <c r="F216" s="40"/>
      <c r="G216" s="40"/>
      <c r="H216" s="40"/>
      <c r="I216" s="40"/>
      <c r="J216" s="40"/>
      <c r="K216" s="40"/>
      <c r="L216" s="40"/>
      <c r="M216" s="40"/>
      <c r="N216" s="40"/>
      <c r="O216" s="40"/>
      <c r="P216" s="40"/>
      <c r="Q216" s="40"/>
      <c r="R216" s="40"/>
      <c r="S216" s="40"/>
      <c r="T216" s="40"/>
      <c r="U216" s="40"/>
    </row>
    <row r="217" ht="15.75" customHeight="1" spans="1:21">
      <c r="A217" s="40"/>
      <c r="B217" s="40"/>
      <c r="C217" s="40"/>
      <c r="D217" s="40"/>
      <c r="E217" s="40"/>
      <c r="F217" s="40"/>
      <c r="G217" s="40"/>
      <c r="H217" s="40"/>
      <c r="I217" s="40"/>
      <c r="J217" s="40"/>
      <c r="K217" s="40"/>
      <c r="L217" s="40"/>
      <c r="M217" s="40"/>
      <c r="N217" s="40"/>
      <c r="O217" s="40"/>
      <c r="P217" s="40"/>
      <c r="Q217" s="40"/>
      <c r="R217" s="40"/>
      <c r="S217" s="40"/>
      <c r="T217" s="40"/>
      <c r="U217" s="40"/>
    </row>
    <row r="218" ht="15.75" customHeight="1" spans="1:21">
      <c r="A218" s="40"/>
      <c r="B218" s="40"/>
      <c r="C218" s="40"/>
      <c r="D218" s="40"/>
      <c r="E218" s="40"/>
      <c r="F218" s="40"/>
      <c r="G218" s="40"/>
      <c r="H218" s="40"/>
      <c r="I218" s="40"/>
      <c r="J218" s="40"/>
      <c r="K218" s="40"/>
      <c r="L218" s="40"/>
      <c r="M218" s="40"/>
      <c r="N218" s="40"/>
      <c r="O218" s="40"/>
      <c r="P218" s="40"/>
      <c r="Q218" s="40"/>
      <c r="R218" s="40"/>
      <c r="S218" s="40"/>
      <c r="T218" s="40"/>
      <c r="U218" s="40"/>
    </row>
    <row r="219" ht="15.75" customHeight="1" spans="1:21">
      <c r="A219" s="40"/>
      <c r="B219" s="40"/>
      <c r="C219" s="40"/>
      <c r="D219" s="40"/>
      <c r="E219" s="40"/>
      <c r="F219" s="40"/>
      <c r="G219" s="40"/>
      <c r="H219" s="40"/>
      <c r="I219" s="40"/>
      <c r="J219" s="40"/>
      <c r="K219" s="40"/>
      <c r="L219" s="40"/>
      <c r="M219" s="40"/>
      <c r="N219" s="40"/>
      <c r="O219" s="40"/>
      <c r="P219" s="40"/>
      <c r="Q219" s="40"/>
      <c r="R219" s="40"/>
      <c r="S219" s="40"/>
      <c r="T219" s="40"/>
      <c r="U219" s="40"/>
    </row>
    <row r="220" ht="15.75" customHeight="1" spans="1:21">
      <c r="A220" s="40"/>
      <c r="B220" s="40"/>
      <c r="C220" s="40"/>
      <c r="D220" s="40"/>
      <c r="E220" s="40"/>
      <c r="F220" s="40"/>
      <c r="G220" s="40"/>
      <c r="H220" s="40"/>
      <c r="I220" s="40"/>
      <c r="J220" s="40"/>
      <c r="K220" s="40"/>
      <c r="L220" s="40"/>
      <c r="M220" s="40"/>
      <c r="N220" s="40"/>
      <c r="O220" s="40"/>
      <c r="P220" s="40"/>
      <c r="Q220" s="40"/>
      <c r="R220" s="40"/>
      <c r="S220" s="40"/>
      <c r="T220" s="40"/>
      <c r="U220" s="40"/>
    </row>
    <row r="221" ht="15.75" customHeight="1" spans="1:21">
      <c r="A221" s="40"/>
      <c r="B221" s="40"/>
      <c r="C221" s="40"/>
      <c r="D221" s="40"/>
      <c r="E221" s="40"/>
      <c r="F221" s="40"/>
      <c r="G221" s="40"/>
      <c r="H221" s="40"/>
      <c r="I221" s="40"/>
      <c r="J221" s="40"/>
      <c r="K221" s="40"/>
      <c r="L221" s="40"/>
      <c r="M221" s="40"/>
      <c r="N221" s="40"/>
      <c r="O221" s="40"/>
      <c r="P221" s="40"/>
      <c r="Q221" s="40"/>
      <c r="R221" s="40"/>
      <c r="S221" s="40"/>
      <c r="T221" s="40"/>
      <c r="U221" s="40"/>
    </row>
    <row r="222" ht="15.75" customHeight="1" spans="1:21">
      <c r="A222" s="40"/>
      <c r="B222" s="40"/>
      <c r="C222" s="40"/>
      <c r="D222" s="40"/>
      <c r="E222" s="40"/>
      <c r="F222" s="40"/>
      <c r="G222" s="40"/>
      <c r="H222" s="40"/>
      <c r="I222" s="40"/>
      <c r="J222" s="40"/>
      <c r="K222" s="40"/>
      <c r="L222" s="40"/>
      <c r="M222" s="40"/>
      <c r="N222" s="40"/>
      <c r="O222" s="40"/>
      <c r="P222" s="40"/>
      <c r="Q222" s="40"/>
      <c r="R222" s="40"/>
      <c r="S222" s="40"/>
      <c r="T222" s="40"/>
      <c r="U222" s="40"/>
    </row>
    <row r="223" ht="15.75" customHeight="1" spans="1:21">
      <c r="A223" s="40"/>
      <c r="B223" s="40"/>
      <c r="C223" s="40"/>
      <c r="D223" s="40"/>
      <c r="E223" s="40"/>
      <c r="F223" s="40"/>
      <c r="G223" s="40"/>
      <c r="H223" s="40"/>
      <c r="I223" s="40"/>
      <c r="J223" s="40"/>
      <c r="K223" s="40"/>
      <c r="L223" s="40"/>
      <c r="M223" s="40"/>
      <c r="N223" s="40"/>
      <c r="O223" s="40"/>
      <c r="P223" s="40"/>
      <c r="Q223" s="40"/>
      <c r="R223" s="40"/>
      <c r="S223" s="40"/>
      <c r="T223" s="40"/>
      <c r="U223" s="40"/>
    </row>
    <row r="224" ht="15.75" customHeight="1" spans="1:21">
      <c r="A224" s="40"/>
      <c r="B224" s="40"/>
      <c r="C224" s="40"/>
      <c r="D224" s="40"/>
      <c r="E224" s="40"/>
      <c r="F224" s="40"/>
      <c r="G224" s="40"/>
      <c r="H224" s="40"/>
      <c r="I224" s="40"/>
      <c r="J224" s="40"/>
      <c r="K224" s="40"/>
      <c r="L224" s="40"/>
      <c r="M224" s="40"/>
      <c r="N224" s="40"/>
      <c r="O224" s="40"/>
      <c r="P224" s="40"/>
      <c r="Q224" s="40"/>
      <c r="R224" s="40"/>
      <c r="S224" s="40"/>
      <c r="T224" s="40"/>
      <c r="U224" s="40"/>
    </row>
    <row r="225" ht="15.75" customHeight="1" spans="1:21">
      <c r="A225" s="40"/>
      <c r="B225" s="40"/>
      <c r="C225" s="40"/>
      <c r="D225" s="40"/>
      <c r="E225" s="40"/>
      <c r="F225" s="40"/>
      <c r="G225" s="40"/>
      <c r="H225" s="40"/>
      <c r="I225" s="40"/>
      <c r="J225" s="40"/>
      <c r="K225" s="40"/>
      <c r="L225" s="40"/>
      <c r="M225" s="40"/>
      <c r="N225" s="40"/>
      <c r="O225" s="40"/>
      <c r="P225" s="40"/>
      <c r="Q225" s="40"/>
      <c r="R225" s="40"/>
      <c r="S225" s="40"/>
      <c r="T225" s="40"/>
      <c r="U225" s="40"/>
    </row>
    <row r="226" ht="15.75" customHeight="1" spans="1:21">
      <c r="A226" s="40"/>
      <c r="B226" s="40"/>
      <c r="C226" s="40"/>
      <c r="D226" s="40"/>
      <c r="E226" s="40"/>
      <c r="F226" s="40"/>
      <c r="G226" s="40"/>
      <c r="H226" s="40"/>
      <c r="I226" s="40"/>
      <c r="J226" s="40"/>
      <c r="K226" s="40"/>
      <c r="L226" s="40"/>
      <c r="M226" s="40"/>
      <c r="N226" s="40"/>
      <c r="O226" s="40"/>
      <c r="P226" s="40"/>
      <c r="Q226" s="40"/>
      <c r="R226" s="40"/>
      <c r="S226" s="40"/>
      <c r="T226" s="40"/>
      <c r="U226" s="40"/>
    </row>
    <row r="227" ht="15.75" customHeight="1" spans="1:21">
      <c r="A227" s="40"/>
      <c r="B227" s="40"/>
      <c r="C227" s="40"/>
      <c r="D227" s="40"/>
      <c r="E227" s="40"/>
      <c r="F227" s="40"/>
      <c r="G227" s="40"/>
      <c r="H227" s="40"/>
      <c r="I227" s="40"/>
      <c r="J227" s="40"/>
      <c r="K227" s="40"/>
      <c r="L227" s="40"/>
      <c r="M227" s="40"/>
      <c r="N227" s="40"/>
      <c r="O227" s="40"/>
      <c r="P227" s="40"/>
      <c r="Q227" s="40"/>
      <c r="R227" s="40"/>
      <c r="S227" s="40"/>
      <c r="T227" s="40"/>
      <c r="U227" s="40"/>
    </row>
    <row r="228" ht="15.75" customHeight="1" spans="1:21">
      <c r="A228" s="40"/>
      <c r="B228" s="40"/>
      <c r="C228" s="40"/>
      <c r="D228" s="40"/>
      <c r="E228" s="40"/>
      <c r="F228" s="40"/>
      <c r="G228" s="40"/>
      <c r="H228" s="40"/>
      <c r="I228" s="40"/>
      <c r="J228" s="40"/>
      <c r="K228" s="40"/>
      <c r="L228" s="40"/>
      <c r="M228" s="40"/>
      <c r="N228" s="40"/>
      <c r="O228" s="40"/>
      <c r="P228" s="40"/>
      <c r="Q228" s="40"/>
      <c r="R228" s="40"/>
      <c r="S228" s="40"/>
      <c r="T228" s="40"/>
      <c r="U228" s="40"/>
    </row>
    <row r="229" ht="15.75" customHeight="1" spans="1:21">
      <c r="A229" s="40"/>
      <c r="B229" s="40"/>
      <c r="C229" s="40"/>
      <c r="D229" s="40"/>
      <c r="E229" s="40"/>
      <c r="F229" s="40"/>
      <c r="G229" s="40"/>
      <c r="H229" s="40"/>
      <c r="I229" s="40"/>
      <c r="J229" s="40"/>
      <c r="K229" s="40"/>
      <c r="L229" s="40"/>
      <c r="M229" s="40"/>
      <c r="N229" s="40"/>
      <c r="O229" s="40"/>
      <c r="P229" s="40"/>
      <c r="Q229" s="40"/>
      <c r="R229" s="40"/>
      <c r="S229" s="40"/>
      <c r="T229" s="40"/>
      <c r="U229" s="40"/>
    </row>
    <row r="230" ht="15.75" customHeight="1" spans="1:21">
      <c r="A230" s="40"/>
      <c r="B230" s="40"/>
      <c r="C230" s="40"/>
      <c r="D230" s="40"/>
      <c r="E230" s="40"/>
      <c r="F230" s="40"/>
      <c r="G230" s="40"/>
      <c r="H230" s="40"/>
      <c r="I230" s="40"/>
      <c r="J230" s="40"/>
      <c r="K230" s="40"/>
      <c r="L230" s="40"/>
      <c r="M230" s="40"/>
      <c r="N230" s="40"/>
      <c r="O230" s="40"/>
      <c r="P230" s="40"/>
      <c r="Q230" s="40"/>
      <c r="R230" s="40"/>
      <c r="S230" s="40"/>
      <c r="T230" s="40"/>
      <c r="U230" s="40"/>
    </row>
    <row r="231" ht="15.75" customHeight="1" spans="1:21">
      <c r="A231" s="40"/>
      <c r="B231" s="40"/>
      <c r="C231" s="40"/>
      <c r="D231" s="40"/>
      <c r="E231" s="40"/>
      <c r="F231" s="40"/>
      <c r="G231" s="40"/>
      <c r="H231" s="40"/>
      <c r="I231" s="40"/>
      <c r="J231" s="40"/>
      <c r="K231" s="40"/>
      <c r="L231" s="40"/>
      <c r="M231" s="40"/>
      <c r="N231" s="40"/>
      <c r="O231" s="40"/>
      <c r="P231" s="40"/>
      <c r="Q231" s="40"/>
      <c r="R231" s="40"/>
      <c r="S231" s="40"/>
      <c r="T231" s="40"/>
      <c r="U231" s="40"/>
    </row>
    <row r="232" ht="15.75" customHeight="1" spans="1:21">
      <c r="A232" s="40"/>
      <c r="B232" s="40"/>
      <c r="C232" s="40"/>
      <c r="D232" s="40"/>
      <c r="E232" s="40"/>
      <c r="F232" s="40"/>
      <c r="G232" s="40"/>
      <c r="H232" s="40"/>
      <c r="I232" s="40"/>
      <c r="J232" s="40"/>
      <c r="K232" s="40"/>
      <c r="L232" s="40"/>
      <c r="M232" s="40"/>
      <c r="N232" s="40"/>
      <c r="O232" s="40"/>
      <c r="P232" s="40"/>
      <c r="Q232" s="40"/>
      <c r="R232" s="40"/>
      <c r="S232" s="40"/>
      <c r="T232" s="40"/>
      <c r="U232" s="40"/>
    </row>
    <row r="233" ht="15.75" customHeight="1" spans="1:21">
      <c r="A233" s="40"/>
      <c r="B233" s="40"/>
      <c r="C233" s="40"/>
      <c r="D233" s="40"/>
      <c r="E233" s="40"/>
      <c r="F233" s="40"/>
      <c r="G233" s="40"/>
      <c r="H233" s="40"/>
      <c r="I233" s="40"/>
      <c r="J233" s="40"/>
      <c r="K233" s="40"/>
      <c r="L233" s="40"/>
      <c r="M233" s="40"/>
      <c r="N233" s="40"/>
      <c r="O233" s="40"/>
      <c r="P233" s="40"/>
      <c r="Q233" s="40"/>
      <c r="R233" s="40"/>
      <c r="S233" s="40"/>
      <c r="T233" s="40"/>
      <c r="U233" s="40"/>
    </row>
    <row r="234" ht="15.75" customHeight="1" spans="1:21">
      <c r="A234" s="40"/>
      <c r="B234" s="40"/>
      <c r="C234" s="40"/>
      <c r="D234" s="40"/>
      <c r="E234" s="40"/>
      <c r="F234" s="40"/>
      <c r="G234" s="40"/>
      <c r="H234" s="40"/>
      <c r="I234" s="40"/>
      <c r="J234" s="40"/>
      <c r="K234" s="40"/>
      <c r="L234" s="40"/>
      <c r="M234" s="40"/>
      <c r="N234" s="40"/>
      <c r="O234" s="40"/>
      <c r="P234" s="40"/>
      <c r="Q234" s="40"/>
      <c r="R234" s="40"/>
      <c r="S234" s="40"/>
      <c r="T234" s="40"/>
      <c r="U234" s="40"/>
    </row>
    <row r="235" ht="15.75" customHeight="1" spans="1:21">
      <c r="A235" s="40"/>
      <c r="B235" s="40"/>
      <c r="C235" s="40"/>
      <c r="D235" s="40"/>
      <c r="E235" s="40"/>
      <c r="F235" s="40"/>
      <c r="G235" s="40"/>
      <c r="H235" s="40"/>
      <c r="I235" s="40"/>
      <c r="J235" s="40"/>
      <c r="K235" s="40"/>
      <c r="L235" s="40"/>
      <c r="M235" s="40"/>
      <c r="N235" s="40"/>
      <c r="O235" s="40"/>
      <c r="P235" s="40"/>
      <c r="Q235" s="40"/>
      <c r="R235" s="40"/>
      <c r="S235" s="40"/>
      <c r="T235" s="40"/>
      <c r="U235" s="40"/>
    </row>
    <row r="236" ht="15.75" customHeight="1" spans="1:21">
      <c r="A236" s="40"/>
      <c r="B236" s="40"/>
      <c r="C236" s="40"/>
      <c r="D236" s="40"/>
      <c r="E236" s="40"/>
      <c r="F236" s="40"/>
      <c r="G236" s="40"/>
      <c r="H236" s="40"/>
      <c r="I236" s="40"/>
      <c r="J236" s="40"/>
      <c r="K236" s="40"/>
      <c r="L236" s="40"/>
      <c r="M236" s="40"/>
      <c r="N236" s="40"/>
      <c r="O236" s="40"/>
      <c r="P236" s="40"/>
      <c r="Q236" s="40"/>
      <c r="R236" s="40"/>
      <c r="S236" s="40"/>
      <c r="T236" s="40"/>
      <c r="U236" s="40"/>
    </row>
    <row r="237" ht="15.75" customHeight="1" spans="1:21">
      <c r="A237" s="40"/>
      <c r="B237" s="40"/>
      <c r="C237" s="40"/>
      <c r="D237" s="40"/>
      <c r="E237" s="40"/>
      <c r="F237" s="40"/>
      <c r="G237" s="40"/>
      <c r="H237" s="40"/>
      <c r="I237" s="40"/>
      <c r="J237" s="40"/>
      <c r="K237" s="40"/>
      <c r="L237" s="40"/>
      <c r="M237" s="40"/>
      <c r="N237" s="40"/>
      <c r="O237" s="40"/>
      <c r="P237" s="40"/>
      <c r="Q237" s="40"/>
      <c r="R237" s="40"/>
      <c r="S237" s="40"/>
      <c r="T237" s="40"/>
      <c r="U237" s="40"/>
    </row>
    <row r="238" ht="15.75" customHeight="1" spans="1:21">
      <c r="A238" s="40"/>
      <c r="B238" s="40"/>
      <c r="C238" s="40"/>
      <c r="D238" s="40"/>
      <c r="E238" s="40"/>
      <c r="F238" s="40"/>
      <c r="G238" s="40"/>
      <c r="H238" s="40"/>
      <c r="I238" s="40"/>
      <c r="J238" s="40"/>
      <c r="K238" s="40"/>
      <c r="L238" s="40"/>
      <c r="M238" s="40"/>
      <c r="N238" s="40"/>
      <c r="O238" s="40"/>
      <c r="P238" s="40"/>
      <c r="Q238" s="40"/>
      <c r="R238" s="40"/>
      <c r="S238" s="40"/>
      <c r="T238" s="40"/>
      <c r="U238" s="40"/>
    </row>
    <row r="239" ht="15.75" customHeight="1" spans="1:21">
      <c r="A239" s="40"/>
      <c r="B239" s="40"/>
      <c r="C239" s="40"/>
      <c r="D239" s="40"/>
      <c r="E239" s="40"/>
      <c r="F239" s="40"/>
      <c r="G239" s="40"/>
      <c r="H239" s="40"/>
      <c r="I239" s="40"/>
      <c r="J239" s="40"/>
      <c r="K239" s="40"/>
      <c r="L239" s="40"/>
      <c r="M239" s="40"/>
      <c r="N239" s="40"/>
      <c r="O239" s="40"/>
      <c r="P239" s="40"/>
      <c r="Q239" s="40"/>
      <c r="R239" s="40"/>
      <c r="S239" s="40"/>
      <c r="T239" s="40"/>
      <c r="U239" s="40"/>
    </row>
    <row r="240" ht="15.75" customHeight="1" spans="1:21">
      <c r="A240" s="40"/>
      <c r="B240" s="40"/>
      <c r="C240" s="40"/>
      <c r="D240" s="40"/>
      <c r="E240" s="40"/>
      <c r="F240" s="40"/>
      <c r="G240" s="40"/>
      <c r="H240" s="40"/>
      <c r="I240" s="40"/>
      <c r="J240" s="40"/>
      <c r="K240" s="40"/>
      <c r="L240" s="40"/>
      <c r="M240" s="40"/>
      <c r="N240" s="40"/>
      <c r="O240" s="40"/>
      <c r="P240" s="40"/>
      <c r="Q240" s="40"/>
      <c r="R240" s="40"/>
      <c r="S240" s="40"/>
      <c r="T240" s="40"/>
      <c r="U240" s="40"/>
    </row>
    <row r="241" ht="15.75" customHeight="1" spans="1:21">
      <c r="A241" s="40"/>
      <c r="B241" s="40"/>
      <c r="C241" s="40"/>
      <c r="D241" s="40"/>
      <c r="E241" s="40"/>
      <c r="F241" s="40"/>
      <c r="G241" s="40"/>
      <c r="H241" s="40"/>
      <c r="I241" s="40"/>
      <c r="J241" s="40"/>
      <c r="K241" s="40"/>
      <c r="L241" s="40"/>
      <c r="M241" s="40"/>
      <c r="N241" s="40"/>
      <c r="O241" s="40"/>
      <c r="P241" s="40"/>
      <c r="Q241" s="40"/>
      <c r="R241" s="40"/>
      <c r="S241" s="40"/>
      <c r="T241" s="40"/>
      <c r="U241" s="40"/>
    </row>
    <row r="242" ht="15.75" customHeight="1" spans="1:21">
      <c r="A242" s="40"/>
      <c r="B242" s="40"/>
      <c r="C242" s="40"/>
      <c r="D242" s="40"/>
      <c r="E242" s="40"/>
      <c r="F242" s="40"/>
      <c r="G242" s="40"/>
      <c r="H242" s="40"/>
      <c r="I242" s="40"/>
      <c r="J242" s="40"/>
      <c r="K242" s="40"/>
      <c r="L242" s="40"/>
      <c r="M242" s="40"/>
      <c r="N242" s="40"/>
      <c r="O242" s="40"/>
      <c r="P242" s="40"/>
      <c r="Q242" s="40"/>
      <c r="R242" s="40"/>
      <c r="S242" s="40"/>
      <c r="T242" s="40"/>
      <c r="U242" s="40"/>
    </row>
    <row r="243" ht="15.75" customHeight="1" spans="1:21">
      <c r="A243" s="40"/>
      <c r="B243" s="40"/>
      <c r="C243" s="40"/>
      <c r="D243" s="40"/>
      <c r="E243" s="40"/>
      <c r="F243" s="40"/>
      <c r="G243" s="40"/>
      <c r="H243" s="40"/>
      <c r="I243" s="40"/>
      <c r="J243" s="40"/>
      <c r="K243" s="40"/>
      <c r="L243" s="40"/>
      <c r="M243" s="40"/>
      <c r="N243" s="40"/>
      <c r="O243" s="40"/>
      <c r="P243" s="40"/>
      <c r="Q243" s="40"/>
      <c r="R243" s="40"/>
      <c r="S243" s="40"/>
      <c r="T243" s="40"/>
      <c r="U243" s="40"/>
    </row>
    <row r="244" ht="15.75" customHeight="1" spans="1:21">
      <c r="A244" s="40"/>
      <c r="B244" s="40"/>
      <c r="C244" s="40"/>
      <c r="D244" s="40"/>
      <c r="E244" s="40"/>
      <c r="F244" s="40"/>
      <c r="G244" s="40"/>
      <c r="H244" s="40"/>
      <c r="I244" s="40"/>
      <c r="J244" s="40"/>
      <c r="K244" s="40"/>
      <c r="L244" s="40"/>
      <c r="M244" s="40"/>
      <c r="N244" s="40"/>
      <c r="O244" s="40"/>
      <c r="P244" s="40"/>
      <c r="Q244" s="40"/>
      <c r="R244" s="40"/>
      <c r="S244" s="40"/>
      <c r="T244" s="40"/>
      <c r="U244" s="40"/>
    </row>
    <row r="245" ht="15.75" customHeight="1" spans="1:21">
      <c r="A245" s="40"/>
      <c r="B245" s="40"/>
      <c r="C245" s="40"/>
      <c r="D245" s="40"/>
      <c r="E245" s="40"/>
      <c r="F245" s="40"/>
      <c r="G245" s="40"/>
      <c r="H245" s="40"/>
      <c r="I245" s="40"/>
      <c r="J245" s="40"/>
      <c r="K245" s="40"/>
      <c r="L245" s="40"/>
      <c r="M245" s="40"/>
      <c r="N245" s="40"/>
      <c r="O245" s="40"/>
      <c r="P245" s="40"/>
      <c r="Q245" s="40"/>
      <c r="R245" s="40"/>
      <c r="S245" s="40"/>
      <c r="T245" s="40"/>
      <c r="U245" s="40"/>
    </row>
    <row r="246" ht="15.75" customHeight="1" spans="1:21">
      <c r="A246" s="40"/>
      <c r="B246" s="40"/>
      <c r="C246" s="40"/>
      <c r="D246" s="40"/>
      <c r="E246" s="40"/>
      <c r="F246" s="40"/>
      <c r="G246" s="40"/>
      <c r="H246" s="40"/>
      <c r="I246" s="40"/>
      <c r="J246" s="40"/>
      <c r="K246" s="40"/>
      <c r="L246" s="40"/>
      <c r="M246" s="40"/>
      <c r="N246" s="40"/>
      <c r="O246" s="40"/>
      <c r="P246" s="40"/>
      <c r="Q246" s="40"/>
      <c r="R246" s="40"/>
      <c r="S246" s="40"/>
      <c r="T246" s="40"/>
      <c r="U246" s="40"/>
    </row>
    <row r="247" ht="15.75" customHeight="1" spans="1:21">
      <c r="A247" s="40"/>
      <c r="B247" s="40"/>
      <c r="C247" s="40"/>
      <c r="D247" s="40"/>
      <c r="E247" s="40"/>
      <c r="F247" s="40"/>
      <c r="G247" s="40"/>
      <c r="H247" s="40"/>
      <c r="I247" s="40"/>
      <c r="J247" s="40"/>
      <c r="K247" s="40"/>
      <c r="L247" s="40"/>
      <c r="M247" s="40"/>
      <c r="N247" s="40"/>
      <c r="O247" s="40"/>
      <c r="P247" s="40"/>
      <c r="Q247" s="40"/>
      <c r="R247" s="40"/>
      <c r="S247" s="40"/>
      <c r="T247" s="40"/>
      <c r="U247" s="40"/>
    </row>
    <row r="248" ht="15.75" customHeight="1" spans="1:21">
      <c r="A248" s="40"/>
      <c r="B248" s="40"/>
      <c r="C248" s="40"/>
      <c r="D248" s="40"/>
      <c r="E248" s="40"/>
      <c r="F248" s="40"/>
      <c r="G248" s="40"/>
      <c r="H248" s="40"/>
      <c r="I248" s="40"/>
      <c r="J248" s="40"/>
      <c r="K248" s="40"/>
      <c r="L248" s="40"/>
      <c r="M248" s="40"/>
      <c r="N248" s="40"/>
      <c r="O248" s="40"/>
      <c r="P248" s="40"/>
      <c r="Q248" s="40"/>
      <c r="R248" s="40"/>
      <c r="S248" s="40"/>
      <c r="T248" s="40"/>
      <c r="U248" s="40"/>
    </row>
    <row r="249" ht="15.75" customHeight="1" spans="1:21">
      <c r="A249" s="40"/>
      <c r="B249" s="40"/>
      <c r="C249" s="40"/>
      <c r="D249" s="40"/>
      <c r="E249" s="40"/>
      <c r="F249" s="40"/>
      <c r="G249" s="40"/>
      <c r="H249" s="40"/>
      <c r="I249" s="40"/>
      <c r="J249" s="40"/>
      <c r="K249" s="40"/>
      <c r="L249" s="40"/>
      <c r="M249" s="40"/>
      <c r="N249" s="40"/>
      <c r="O249" s="40"/>
      <c r="P249" s="40"/>
      <c r="Q249" s="40"/>
      <c r="R249" s="40"/>
      <c r="S249" s="40"/>
      <c r="T249" s="40"/>
      <c r="U249" s="40"/>
    </row>
    <row r="250" ht="15.75" customHeight="1" spans="1:21">
      <c r="A250" s="40"/>
      <c r="B250" s="40"/>
      <c r="C250" s="40"/>
      <c r="D250" s="40"/>
      <c r="E250" s="40"/>
      <c r="F250" s="40"/>
      <c r="G250" s="40"/>
      <c r="H250" s="40"/>
      <c r="I250" s="40"/>
      <c r="J250" s="40"/>
      <c r="K250" s="40"/>
      <c r="L250" s="40"/>
      <c r="M250" s="40"/>
      <c r="N250" s="40"/>
      <c r="O250" s="40"/>
      <c r="P250" s="40"/>
      <c r="Q250" s="40"/>
      <c r="R250" s="40"/>
      <c r="S250" s="40"/>
      <c r="T250" s="40"/>
      <c r="U250" s="40"/>
    </row>
    <row r="251" ht="15.75" customHeight="1" spans="1:21">
      <c r="A251" s="40"/>
      <c r="B251" s="40"/>
      <c r="C251" s="40"/>
      <c r="D251" s="40"/>
      <c r="E251" s="40"/>
      <c r="F251" s="40"/>
      <c r="G251" s="40"/>
      <c r="H251" s="40"/>
      <c r="I251" s="40"/>
      <c r="J251" s="40"/>
      <c r="K251" s="40"/>
      <c r="L251" s="40"/>
      <c r="M251" s="40"/>
      <c r="N251" s="40"/>
      <c r="O251" s="40"/>
      <c r="P251" s="40"/>
      <c r="Q251" s="40"/>
      <c r="R251" s="40"/>
      <c r="S251" s="40"/>
      <c r="T251" s="40"/>
      <c r="U251" s="40"/>
    </row>
    <row r="252" ht="15.75" customHeight="1" spans="1:21">
      <c r="A252" s="40"/>
      <c r="B252" s="40"/>
      <c r="C252" s="40"/>
      <c r="D252" s="40"/>
      <c r="E252" s="40"/>
      <c r="F252" s="40"/>
      <c r="G252" s="40"/>
      <c r="H252" s="40"/>
      <c r="I252" s="40"/>
      <c r="J252" s="40"/>
      <c r="K252" s="40"/>
      <c r="L252" s="40"/>
      <c r="M252" s="40"/>
      <c r="N252" s="40"/>
      <c r="O252" s="40"/>
      <c r="P252" s="40"/>
      <c r="Q252" s="40"/>
      <c r="R252" s="40"/>
      <c r="S252" s="40"/>
      <c r="T252" s="40"/>
      <c r="U252" s="40"/>
    </row>
    <row r="253" ht="15.75" customHeight="1" spans="1:21">
      <c r="A253" s="40"/>
      <c r="B253" s="40"/>
      <c r="C253" s="40"/>
      <c r="D253" s="40"/>
      <c r="E253" s="40"/>
      <c r="F253" s="40"/>
      <c r="G253" s="40"/>
      <c r="H253" s="40"/>
      <c r="I253" s="40"/>
      <c r="J253" s="40"/>
      <c r="K253" s="40"/>
      <c r="L253" s="40"/>
      <c r="M253" s="40"/>
      <c r="N253" s="40"/>
      <c r="O253" s="40"/>
      <c r="P253" s="40"/>
      <c r="Q253" s="40"/>
      <c r="R253" s="40"/>
      <c r="S253" s="40"/>
      <c r="T253" s="40"/>
      <c r="U253" s="40"/>
    </row>
    <row r="254" ht="15.75" customHeight="1" spans="1:21">
      <c r="A254" s="40"/>
      <c r="B254" s="40"/>
      <c r="C254" s="40"/>
      <c r="D254" s="40"/>
      <c r="E254" s="40"/>
      <c r="F254" s="40"/>
      <c r="G254" s="40"/>
      <c r="H254" s="40"/>
      <c r="I254" s="40"/>
      <c r="J254" s="40"/>
      <c r="K254" s="40"/>
      <c r="L254" s="40"/>
      <c r="M254" s="40"/>
      <c r="N254" s="40"/>
      <c r="O254" s="40"/>
      <c r="P254" s="40"/>
      <c r="Q254" s="40"/>
      <c r="R254" s="40"/>
      <c r="S254" s="40"/>
      <c r="T254" s="40"/>
      <c r="U254" s="40"/>
    </row>
    <row r="255" ht="15.75" customHeight="1" spans="1:21">
      <c r="A255" s="40"/>
      <c r="B255" s="40"/>
      <c r="C255" s="40"/>
      <c r="D255" s="40"/>
      <c r="E255" s="40"/>
      <c r="F255" s="40"/>
      <c r="G255" s="40"/>
      <c r="H255" s="40"/>
      <c r="I255" s="40"/>
      <c r="J255" s="40"/>
      <c r="K255" s="40"/>
      <c r="L255" s="40"/>
      <c r="M255" s="40"/>
      <c r="N255" s="40"/>
      <c r="O255" s="40"/>
      <c r="P255" s="40"/>
      <c r="Q255" s="40"/>
      <c r="R255" s="40"/>
      <c r="S255" s="40"/>
      <c r="T255" s="40"/>
      <c r="U255" s="40"/>
    </row>
    <row r="256" ht="15.75" customHeight="1" spans="1:21">
      <c r="A256" s="40"/>
      <c r="B256" s="40"/>
      <c r="C256" s="40"/>
      <c r="D256" s="40"/>
      <c r="E256" s="40"/>
      <c r="F256" s="40"/>
      <c r="G256" s="40"/>
      <c r="H256" s="40"/>
      <c r="I256" s="40"/>
      <c r="J256" s="40"/>
      <c r="K256" s="40"/>
      <c r="L256" s="40"/>
      <c r="M256" s="40"/>
      <c r="N256" s="40"/>
      <c r="O256" s="40"/>
      <c r="P256" s="40"/>
      <c r="Q256" s="40"/>
      <c r="R256" s="40"/>
      <c r="S256" s="40"/>
      <c r="T256" s="40"/>
      <c r="U256" s="40"/>
    </row>
    <row r="257" ht="15.75" customHeight="1" spans="1:21">
      <c r="A257" s="40"/>
      <c r="B257" s="40"/>
      <c r="C257" s="40"/>
      <c r="D257" s="40"/>
      <c r="E257" s="40"/>
      <c r="F257" s="40"/>
      <c r="G257" s="40"/>
      <c r="H257" s="40"/>
      <c r="I257" s="40"/>
      <c r="J257" s="40"/>
      <c r="K257" s="40"/>
      <c r="L257" s="40"/>
      <c r="M257" s="40"/>
      <c r="N257" s="40"/>
      <c r="O257" s="40"/>
      <c r="P257" s="40"/>
      <c r="Q257" s="40"/>
      <c r="R257" s="40"/>
      <c r="S257" s="40"/>
      <c r="T257" s="40"/>
      <c r="U257" s="40"/>
    </row>
    <row r="258" ht="15.75" customHeight="1" spans="1:21">
      <c r="A258" s="40"/>
      <c r="B258" s="40"/>
      <c r="C258" s="40"/>
      <c r="D258" s="40"/>
      <c r="E258" s="40"/>
      <c r="F258" s="40"/>
      <c r="G258" s="40"/>
      <c r="H258" s="40"/>
      <c r="I258" s="40"/>
      <c r="J258" s="40"/>
      <c r="K258" s="40"/>
      <c r="L258" s="40"/>
      <c r="M258" s="40"/>
      <c r="N258" s="40"/>
      <c r="O258" s="40"/>
      <c r="P258" s="40"/>
      <c r="Q258" s="40"/>
      <c r="R258" s="40"/>
      <c r="S258" s="40"/>
      <c r="T258" s="40"/>
      <c r="U258" s="40"/>
    </row>
    <row r="259" ht="15.75" customHeight="1" spans="1:21">
      <c r="A259" s="40"/>
      <c r="B259" s="40"/>
      <c r="C259" s="40"/>
      <c r="D259" s="40"/>
      <c r="E259" s="40"/>
      <c r="F259" s="40"/>
      <c r="G259" s="40"/>
      <c r="H259" s="40"/>
      <c r="I259" s="40"/>
      <c r="J259" s="40"/>
      <c r="K259" s="40"/>
      <c r="L259" s="40"/>
      <c r="M259" s="40"/>
      <c r="N259" s="40"/>
      <c r="O259" s="40"/>
      <c r="P259" s="40"/>
      <c r="Q259" s="40"/>
      <c r="R259" s="40"/>
      <c r="S259" s="40"/>
      <c r="T259" s="40"/>
      <c r="U259" s="40"/>
    </row>
    <row r="260" ht="15.75" customHeight="1" spans="1:21">
      <c r="A260" s="40"/>
      <c r="B260" s="40"/>
      <c r="C260" s="40"/>
      <c r="D260" s="40"/>
      <c r="E260" s="40"/>
      <c r="F260" s="40"/>
      <c r="G260" s="40"/>
      <c r="H260" s="40"/>
      <c r="I260" s="40"/>
      <c r="J260" s="40"/>
      <c r="K260" s="40"/>
      <c r="L260" s="40"/>
      <c r="M260" s="40"/>
      <c r="N260" s="40"/>
      <c r="O260" s="40"/>
      <c r="P260" s="40"/>
      <c r="Q260" s="40"/>
      <c r="R260" s="40"/>
      <c r="S260" s="40"/>
      <c r="T260" s="40"/>
      <c r="U260" s="40"/>
    </row>
    <row r="261" ht="15.75" customHeight="1" spans="1:21">
      <c r="A261" s="40"/>
      <c r="B261" s="40"/>
      <c r="C261" s="40"/>
      <c r="D261" s="40"/>
      <c r="E261" s="40"/>
      <c r="F261" s="40"/>
      <c r="G261" s="40"/>
      <c r="H261" s="40"/>
      <c r="I261" s="40"/>
      <c r="J261" s="40"/>
      <c r="K261" s="40"/>
      <c r="L261" s="40"/>
      <c r="M261" s="40"/>
      <c r="N261" s="40"/>
      <c r="O261" s="40"/>
      <c r="P261" s="40"/>
      <c r="Q261" s="40"/>
      <c r="R261" s="40"/>
      <c r="S261" s="40"/>
      <c r="T261" s="40"/>
      <c r="U261" s="40"/>
    </row>
    <row r="262" ht="15.75" customHeight="1" spans="1:21">
      <c r="A262" s="40"/>
      <c r="B262" s="40"/>
      <c r="C262" s="40"/>
      <c r="D262" s="40"/>
      <c r="E262" s="40"/>
      <c r="F262" s="40"/>
      <c r="G262" s="40"/>
      <c r="H262" s="40"/>
      <c r="I262" s="40"/>
      <c r="J262" s="40"/>
      <c r="K262" s="40"/>
      <c r="L262" s="40"/>
      <c r="M262" s="40"/>
      <c r="N262" s="40"/>
      <c r="O262" s="40"/>
      <c r="P262" s="40"/>
      <c r="Q262" s="40"/>
      <c r="R262" s="40"/>
      <c r="S262" s="40"/>
      <c r="T262" s="40"/>
      <c r="U262" s="40"/>
    </row>
    <row r="263" ht="15.75" customHeight="1" spans="1:21">
      <c r="A263" s="40"/>
      <c r="B263" s="40"/>
      <c r="C263" s="40"/>
      <c r="D263" s="40"/>
      <c r="E263" s="40"/>
      <c r="F263" s="40"/>
      <c r="G263" s="40"/>
      <c r="H263" s="40"/>
      <c r="I263" s="40"/>
      <c r="J263" s="40"/>
      <c r="K263" s="40"/>
      <c r="L263" s="40"/>
      <c r="M263" s="40"/>
      <c r="N263" s="40"/>
      <c r="O263" s="40"/>
      <c r="P263" s="40"/>
      <c r="Q263" s="40"/>
      <c r="R263" s="40"/>
      <c r="S263" s="40"/>
      <c r="T263" s="40"/>
      <c r="U263" s="40"/>
    </row>
    <row r="264" ht="15.75" customHeight="1" spans="1:21">
      <c r="A264" s="40"/>
      <c r="B264" s="40"/>
      <c r="C264" s="40"/>
      <c r="D264" s="40"/>
      <c r="E264" s="40"/>
      <c r="F264" s="40"/>
      <c r="G264" s="40"/>
      <c r="H264" s="40"/>
      <c r="I264" s="40"/>
      <c r="J264" s="40"/>
      <c r="K264" s="40"/>
      <c r="L264" s="40"/>
      <c r="M264" s="40"/>
      <c r="N264" s="40"/>
      <c r="O264" s="40"/>
      <c r="P264" s="40"/>
      <c r="Q264" s="40"/>
      <c r="R264" s="40"/>
      <c r="S264" s="40"/>
      <c r="T264" s="40"/>
      <c r="U264" s="40"/>
    </row>
    <row r="265" ht="15.75" customHeight="1" spans="1:21">
      <c r="A265" s="40"/>
      <c r="B265" s="40"/>
      <c r="C265" s="40"/>
      <c r="D265" s="40"/>
      <c r="E265" s="40"/>
      <c r="F265" s="40"/>
      <c r="G265" s="40"/>
      <c r="H265" s="40"/>
      <c r="I265" s="40"/>
      <c r="J265" s="40"/>
      <c r="K265" s="40"/>
      <c r="L265" s="40"/>
      <c r="M265" s="40"/>
      <c r="N265" s="40"/>
      <c r="O265" s="40"/>
      <c r="P265" s="40"/>
      <c r="Q265" s="40"/>
      <c r="R265" s="40"/>
      <c r="S265" s="40"/>
      <c r="T265" s="40"/>
      <c r="U265" s="40"/>
    </row>
    <row r="266" ht="15.75" customHeight="1" spans="1:21">
      <c r="A266" s="40"/>
      <c r="B266" s="40"/>
      <c r="C266" s="40"/>
      <c r="D266" s="40"/>
      <c r="E266" s="40"/>
      <c r="F266" s="40"/>
      <c r="G266" s="40"/>
      <c r="H266" s="40"/>
      <c r="I266" s="40"/>
      <c r="J266" s="40"/>
      <c r="K266" s="40"/>
      <c r="L266" s="40"/>
      <c r="M266" s="40"/>
      <c r="N266" s="40"/>
      <c r="O266" s="40"/>
      <c r="P266" s="40"/>
      <c r="Q266" s="40"/>
      <c r="R266" s="40"/>
      <c r="S266" s="40"/>
      <c r="T266" s="40"/>
      <c r="U266" s="40"/>
    </row>
    <row r="267" ht="15.75" customHeight="1" spans="1:21">
      <c r="A267" s="40"/>
      <c r="B267" s="40"/>
      <c r="C267" s="40"/>
      <c r="D267" s="40"/>
      <c r="E267" s="40"/>
      <c r="F267" s="40"/>
      <c r="G267" s="40"/>
      <c r="H267" s="40"/>
      <c r="I267" s="40"/>
      <c r="J267" s="40"/>
      <c r="K267" s="40"/>
      <c r="L267" s="40"/>
      <c r="M267" s="40"/>
      <c r="N267" s="40"/>
      <c r="O267" s="40"/>
      <c r="P267" s="40"/>
      <c r="Q267" s="40"/>
      <c r="R267" s="40"/>
      <c r="S267" s="40"/>
      <c r="T267" s="40"/>
      <c r="U267" s="40"/>
    </row>
    <row r="268" ht="15.75" customHeight="1" spans="1:21">
      <c r="A268" s="40"/>
      <c r="B268" s="40"/>
      <c r="C268" s="40"/>
      <c r="D268" s="40"/>
      <c r="E268" s="40"/>
      <c r="F268" s="40"/>
      <c r="G268" s="40"/>
      <c r="H268" s="40"/>
      <c r="I268" s="40"/>
      <c r="J268" s="40"/>
      <c r="K268" s="40"/>
      <c r="L268" s="40"/>
      <c r="M268" s="40"/>
      <c r="N268" s="40"/>
      <c r="O268" s="40"/>
      <c r="P268" s="40"/>
      <c r="Q268" s="40"/>
      <c r="R268" s="40"/>
      <c r="S268" s="40"/>
      <c r="T268" s="40"/>
      <c r="U268" s="40"/>
    </row>
    <row r="269" ht="15.75" customHeight="1" spans="1:21">
      <c r="A269" s="40"/>
      <c r="B269" s="40"/>
      <c r="C269" s="40"/>
      <c r="D269" s="40"/>
      <c r="E269" s="40"/>
      <c r="F269" s="40"/>
      <c r="G269" s="40"/>
      <c r="H269" s="40"/>
      <c r="I269" s="40"/>
      <c r="J269" s="40"/>
      <c r="K269" s="40"/>
      <c r="L269" s="40"/>
      <c r="M269" s="40"/>
      <c r="N269" s="40"/>
      <c r="O269" s="40"/>
      <c r="P269" s="40"/>
      <c r="Q269" s="40"/>
      <c r="R269" s="40"/>
      <c r="S269" s="40"/>
      <c r="T269" s="40"/>
      <c r="U269" s="40"/>
    </row>
    <row r="270" ht="15.75" customHeight="1" spans="1:21">
      <c r="A270" s="40"/>
      <c r="B270" s="40"/>
      <c r="C270" s="40"/>
      <c r="D270" s="40"/>
      <c r="E270" s="40"/>
      <c r="F270" s="40"/>
      <c r="G270" s="40"/>
      <c r="H270" s="40"/>
      <c r="I270" s="40"/>
      <c r="J270" s="40"/>
      <c r="K270" s="40"/>
      <c r="L270" s="40"/>
      <c r="M270" s="40"/>
      <c r="N270" s="40"/>
      <c r="O270" s="40"/>
      <c r="P270" s="40"/>
      <c r="Q270" s="40"/>
      <c r="R270" s="40"/>
      <c r="S270" s="40"/>
      <c r="T270" s="40"/>
      <c r="U270" s="40"/>
    </row>
    <row r="271" ht="15.75" customHeight="1" spans="1:21">
      <c r="A271" s="40"/>
      <c r="B271" s="40"/>
      <c r="C271" s="40"/>
      <c r="D271" s="40"/>
      <c r="E271" s="40"/>
      <c r="F271" s="40"/>
      <c r="G271" s="40"/>
      <c r="H271" s="40"/>
      <c r="I271" s="40"/>
      <c r="J271" s="40"/>
      <c r="K271" s="40"/>
      <c r="L271" s="40"/>
      <c r="M271" s="40"/>
      <c r="N271" s="40"/>
      <c r="O271" s="40"/>
      <c r="P271" s="40"/>
      <c r="Q271" s="40"/>
      <c r="R271" s="40"/>
      <c r="S271" s="40"/>
      <c r="T271" s="40"/>
      <c r="U271" s="40"/>
    </row>
    <row r="272" ht="15.75" customHeight="1" spans="1:21">
      <c r="A272" s="40"/>
      <c r="B272" s="40"/>
      <c r="C272" s="40"/>
      <c r="D272" s="40"/>
      <c r="E272" s="40"/>
      <c r="F272" s="40"/>
      <c r="G272" s="40"/>
      <c r="H272" s="40"/>
      <c r="I272" s="40"/>
      <c r="J272" s="40"/>
      <c r="K272" s="40"/>
      <c r="L272" s="40"/>
      <c r="M272" s="40"/>
      <c r="N272" s="40"/>
      <c r="O272" s="40"/>
      <c r="P272" s="40"/>
      <c r="Q272" s="40"/>
      <c r="R272" s="40"/>
      <c r="S272" s="40"/>
      <c r="T272" s="40"/>
      <c r="U272" s="40"/>
    </row>
    <row r="273" ht="15.75" customHeight="1" spans="1:21">
      <c r="A273" s="40"/>
      <c r="B273" s="40"/>
      <c r="C273" s="40"/>
      <c r="D273" s="40"/>
      <c r="E273" s="40"/>
      <c r="F273" s="40"/>
      <c r="G273" s="40"/>
      <c r="H273" s="40"/>
      <c r="I273" s="40"/>
      <c r="J273" s="40"/>
      <c r="K273" s="40"/>
      <c r="L273" s="40"/>
      <c r="M273" s="40"/>
      <c r="N273" s="40"/>
      <c r="O273" s="40"/>
      <c r="P273" s="40"/>
      <c r="Q273" s="40"/>
      <c r="R273" s="40"/>
      <c r="S273" s="40"/>
      <c r="T273" s="40"/>
      <c r="U273" s="40"/>
    </row>
    <row r="274" ht="15.75" customHeight="1" spans="1:21">
      <c r="A274" s="40"/>
      <c r="B274" s="40"/>
      <c r="C274" s="40"/>
      <c r="D274" s="40"/>
      <c r="E274" s="40"/>
      <c r="F274" s="40"/>
      <c r="G274" s="40"/>
      <c r="H274" s="40"/>
      <c r="I274" s="40"/>
      <c r="J274" s="40"/>
      <c r="K274" s="40"/>
      <c r="L274" s="40"/>
      <c r="M274" s="40"/>
      <c r="N274" s="40"/>
      <c r="O274" s="40"/>
      <c r="P274" s="40"/>
      <c r="Q274" s="40"/>
      <c r="R274" s="40"/>
      <c r="S274" s="40"/>
      <c r="T274" s="40"/>
      <c r="U274" s="40"/>
    </row>
    <row r="275" ht="15.75" customHeight="1" spans="1:21">
      <c r="A275" s="40"/>
      <c r="B275" s="40"/>
      <c r="C275" s="40"/>
      <c r="D275" s="40"/>
      <c r="E275" s="40"/>
      <c r="F275" s="40"/>
      <c r="G275" s="40"/>
      <c r="H275" s="40"/>
      <c r="I275" s="40"/>
      <c r="J275" s="40"/>
      <c r="K275" s="40"/>
      <c r="L275" s="40"/>
      <c r="M275" s="40"/>
      <c r="N275" s="40"/>
      <c r="O275" s="40"/>
      <c r="P275" s="40"/>
      <c r="Q275" s="40"/>
      <c r="R275" s="40"/>
      <c r="S275" s="40"/>
      <c r="T275" s="40"/>
      <c r="U275" s="40"/>
    </row>
    <row r="276" ht="15.75" customHeight="1" spans="1:21">
      <c r="A276" s="40"/>
      <c r="B276" s="40"/>
      <c r="C276" s="40"/>
      <c r="D276" s="40"/>
      <c r="E276" s="40"/>
      <c r="F276" s="40"/>
      <c r="G276" s="40"/>
      <c r="H276" s="40"/>
      <c r="I276" s="40"/>
      <c r="J276" s="40"/>
      <c r="K276" s="40"/>
      <c r="L276" s="40"/>
      <c r="M276" s="40"/>
      <c r="N276" s="40"/>
      <c r="O276" s="40"/>
      <c r="P276" s="40"/>
      <c r="Q276" s="40"/>
      <c r="R276" s="40"/>
      <c r="S276" s="40"/>
      <c r="T276" s="40"/>
      <c r="U276" s="40"/>
    </row>
    <row r="277" ht="15.75" customHeight="1" spans="1:21">
      <c r="A277" s="40"/>
      <c r="B277" s="40"/>
      <c r="C277" s="40"/>
      <c r="D277" s="40"/>
      <c r="E277" s="40"/>
      <c r="F277" s="40"/>
      <c r="G277" s="40"/>
      <c r="H277" s="40"/>
      <c r="I277" s="40"/>
      <c r="J277" s="40"/>
      <c r="K277" s="40"/>
      <c r="L277" s="40"/>
      <c r="M277" s="40"/>
      <c r="N277" s="40"/>
      <c r="O277" s="40"/>
      <c r="P277" s="40"/>
      <c r="Q277" s="40"/>
      <c r="R277" s="40"/>
      <c r="S277" s="40"/>
      <c r="T277" s="40"/>
      <c r="U277" s="40"/>
    </row>
    <row r="278" ht="15.75" customHeight="1" spans="1:21">
      <c r="A278" s="40"/>
      <c r="B278" s="40"/>
      <c r="C278" s="40"/>
      <c r="D278" s="40"/>
      <c r="E278" s="40"/>
      <c r="F278" s="40"/>
      <c r="G278" s="40"/>
      <c r="H278" s="40"/>
      <c r="I278" s="40"/>
      <c r="J278" s="40"/>
      <c r="K278" s="40"/>
      <c r="L278" s="40"/>
      <c r="M278" s="40"/>
      <c r="N278" s="40"/>
      <c r="O278" s="40"/>
      <c r="P278" s="40"/>
      <c r="Q278" s="40"/>
      <c r="R278" s="40"/>
      <c r="S278" s="40"/>
      <c r="T278" s="40"/>
      <c r="U278" s="40"/>
    </row>
    <row r="279" ht="15.75" customHeight="1" spans="1:21">
      <c r="A279" s="40"/>
      <c r="B279" s="40"/>
      <c r="C279" s="40"/>
      <c r="D279" s="40"/>
      <c r="E279" s="40"/>
      <c r="F279" s="40"/>
      <c r="G279" s="40"/>
      <c r="H279" s="40"/>
      <c r="I279" s="40"/>
      <c r="J279" s="40"/>
      <c r="K279" s="40"/>
      <c r="L279" s="40"/>
      <c r="M279" s="40"/>
      <c r="N279" s="40"/>
      <c r="O279" s="40"/>
      <c r="P279" s="40"/>
      <c r="Q279" s="40"/>
      <c r="R279" s="40"/>
      <c r="S279" s="40"/>
      <c r="T279" s="40"/>
      <c r="U279" s="40"/>
    </row>
    <row r="280" ht="15.75" customHeight="1" spans="1:21">
      <c r="A280" s="40"/>
      <c r="B280" s="40"/>
      <c r="C280" s="40"/>
      <c r="D280" s="40"/>
      <c r="E280" s="40"/>
      <c r="F280" s="40"/>
      <c r="G280" s="40"/>
      <c r="H280" s="40"/>
      <c r="I280" s="40"/>
      <c r="J280" s="40"/>
      <c r="K280" s="40"/>
      <c r="L280" s="40"/>
      <c r="M280" s="40"/>
      <c r="N280" s="40"/>
      <c r="O280" s="40"/>
      <c r="P280" s="40"/>
      <c r="Q280" s="40"/>
      <c r="R280" s="40"/>
      <c r="S280" s="40"/>
      <c r="T280" s="40"/>
      <c r="U280" s="40"/>
    </row>
    <row r="281" ht="15.75" customHeight="1" spans="1:21">
      <c r="A281" s="40"/>
      <c r="B281" s="40"/>
      <c r="C281" s="40"/>
      <c r="D281" s="40"/>
      <c r="E281" s="40"/>
      <c r="F281" s="40"/>
      <c r="G281" s="40"/>
      <c r="H281" s="40"/>
      <c r="I281" s="40"/>
      <c r="J281" s="40"/>
      <c r="K281" s="40"/>
      <c r="L281" s="40"/>
      <c r="M281" s="40"/>
      <c r="N281" s="40"/>
      <c r="O281" s="40"/>
      <c r="P281" s="40"/>
      <c r="Q281" s="40"/>
      <c r="R281" s="40"/>
      <c r="S281" s="40"/>
      <c r="T281" s="40"/>
      <c r="U281" s="40"/>
    </row>
    <row r="282" ht="15.75" customHeight="1" spans="1:21">
      <c r="A282" s="40"/>
      <c r="B282" s="40"/>
      <c r="C282" s="40"/>
      <c r="D282" s="40"/>
      <c r="E282" s="40"/>
      <c r="F282" s="40"/>
      <c r="G282" s="40"/>
      <c r="H282" s="40"/>
      <c r="I282" s="40"/>
      <c r="J282" s="40"/>
      <c r="K282" s="40"/>
      <c r="L282" s="40"/>
      <c r="M282" s="40"/>
      <c r="N282" s="40"/>
      <c r="O282" s="40"/>
      <c r="P282" s="40"/>
      <c r="Q282" s="40"/>
      <c r="R282" s="40"/>
      <c r="S282" s="40"/>
      <c r="T282" s="40"/>
      <c r="U282" s="40"/>
    </row>
    <row r="283" ht="15.75" customHeight="1" spans="1:21">
      <c r="A283" s="40"/>
      <c r="B283" s="40"/>
      <c r="C283" s="40"/>
      <c r="D283" s="40"/>
      <c r="E283" s="40"/>
      <c r="F283" s="40"/>
      <c r="G283" s="40"/>
      <c r="H283" s="40"/>
      <c r="I283" s="40"/>
      <c r="J283" s="40"/>
      <c r="K283" s="40"/>
      <c r="L283" s="40"/>
      <c r="M283" s="40"/>
      <c r="N283" s="40"/>
      <c r="O283" s="40"/>
      <c r="P283" s="40"/>
      <c r="Q283" s="40"/>
      <c r="R283" s="40"/>
      <c r="S283" s="40"/>
      <c r="T283" s="40"/>
      <c r="U283" s="40"/>
    </row>
    <row r="284" ht="15.75" customHeight="1" spans="1:21">
      <c r="A284" s="40"/>
      <c r="B284" s="40"/>
      <c r="C284" s="40"/>
      <c r="D284" s="40"/>
      <c r="E284" s="40"/>
      <c r="F284" s="40"/>
      <c r="G284" s="40"/>
      <c r="H284" s="40"/>
      <c r="I284" s="40"/>
      <c r="J284" s="40"/>
      <c r="K284" s="40"/>
      <c r="L284" s="40"/>
      <c r="M284" s="40"/>
      <c r="N284" s="40"/>
      <c r="O284" s="40"/>
      <c r="P284" s="40"/>
      <c r="Q284" s="40"/>
      <c r="R284" s="40"/>
      <c r="S284" s="40"/>
      <c r="T284" s="40"/>
      <c r="U284" s="40"/>
    </row>
    <row r="285" ht="15.75" customHeight="1" spans="1:21">
      <c r="A285" s="40"/>
      <c r="B285" s="40"/>
      <c r="C285" s="40"/>
      <c r="D285" s="40"/>
      <c r="E285" s="40"/>
      <c r="F285" s="40"/>
      <c r="G285" s="40"/>
      <c r="H285" s="40"/>
      <c r="I285" s="40"/>
      <c r="J285" s="40"/>
      <c r="K285" s="40"/>
      <c r="L285" s="40"/>
      <c r="M285" s="40"/>
      <c r="N285" s="40"/>
      <c r="O285" s="40"/>
      <c r="P285" s="40"/>
      <c r="Q285" s="40"/>
      <c r="R285" s="40"/>
      <c r="S285" s="40"/>
      <c r="T285" s="40"/>
      <c r="U285" s="40"/>
    </row>
    <row r="286" ht="15.75" customHeight="1" spans="1:21">
      <c r="A286" s="40"/>
      <c r="B286" s="40"/>
      <c r="C286" s="40"/>
      <c r="D286" s="40"/>
      <c r="E286" s="40"/>
      <c r="F286" s="40"/>
      <c r="G286" s="40"/>
      <c r="H286" s="40"/>
      <c r="I286" s="40"/>
      <c r="J286" s="40"/>
      <c r="K286" s="40"/>
      <c r="L286" s="40"/>
      <c r="M286" s="40"/>
      <c r="N286" s="40"/>
      <c r="O286" s="40"/>
      <c r="P286" s="40"/>
      <c r="Q286" s="40"/>
      <c r="R286" s="40"/>
      <c r="S286" s="40"/>
      <c r="T286" s="40"/>
      <c r="U286" s="40"/>
    </row>
    <row r="287" ht="15.75" customHeight="1" spans="1:21">
      <c r="A287" s="40"/>
      <c r="B287" s="40"/>
      <c r="C287" s="40"/>
      <c r="D287" s="40"/>
      <c r="E287" s="40"/>
      <c r="F287" s="40"/>
      <c r="G287" s="40"/>
      <c r="H287" s="40"/>
      <c r="I287" s="40"/>
      <c r="J287" s="40"/>
      <c r="K287" s="40"/>
      <c r="L287" s="40"/>
      <c r="M287" s="40"/>
      <c r="N287" s="40"/>
      <c r="O287" s="40"/>
      <c r="P287" s="40"/>
      <c r="Q287" s="40"/>
      <c r="R287" s="40"/>
      <c r="S287" s="40"/>
      <c r="T287" s="40"/>
      <c r="U287" s="40"/>
    </row>
    <row r="288" ht="15.75" customHeight="1" spans="1:21">
      <c r="A288" s="40"/>
      <c r="B288" s="40"/>
      <c r="C288" s="40"/>
      <c r="D288" s="40"/>
      <c r="E288" s="40"/>
      <c r="F288" s="40"/>
      <c r="G288" s="40"/>
      <c r="H288" s="40"/>
      <c r="I288" s="40"/>
      <c r="J288" s="40"/>
      <c r="K288" s="40"/>
      <c r="L288" s="40"/>
      <c r="M288" s="40"/>
      <c r="N288" s="40"/>
      <c r="O288" s="40"/>
      <c r="P288" s="40"/>
      <c r="Q288" s="40"/>
      <c r="R288" s="40"/>
      <c r="S288" s="40"/>
      <c r="T288" s="40"/>
      <c r="U288" s="40"/>
    </row>
    <row r="289" ht="15.75" customHeight="1" spans="1:21">
      <c r="A289" s="40"/>
      <c r="B289" s="40"/>
      <c r="C289" s="40"/>
      <c r="D289" s="40"/>
      <c r="E289" s="40"/>
      <c r="F289" s="40"/>
      <c r="G289" s="40"/>
      <c r="H289" s="40"/>
      <c r="I289" s="40"/>
      <c r="J289" s="40"/>
      <c r="K289" s="40"/>
      <c r="L289" s="40"/>
      <c r="M289" s="40"/>
      <c r="N289" s="40"/>
      <c r="O289" s="40"/>
      <c r="P289" s="40"/>
      <c r="Q289" s="40"/>
      <c r="R289" s="40"/>
      <c r="S289" s="40"/>
      <c r="T289" s="40"/>
      <c r="U289" s="40"/>
    </row>
    <row r="290" ht="15.75" customHeight="1" spans="1:21">
      <c r="A290" s="40"/>
      <c r="B290" s="40"/>
      <c r="C290" s="40"/>
      <c r="D290" s="40"/>
      <c r="E290" s="40"/>
      <c r="F290" s="40"/>
      <c r="G290" s="40"/>
      <c r="H290" s="40"/>
      <c r="I290" s="40"/>
      <c r="J290" s="40"/>
      <c r="K290" s="40"/>
      <c r="L290" s="40"/>
      <c r="M290" s="40"/>
      <c r="N290" s="40"/>
      <c r="O290" s="40"/>
      <c r="P290" s="40"/>
      <c r="Q290" s="40"/>
      <c r="R290" s="40"/>
      <c r="S290" s="40"/>
      <c r="T290" s="40"/>
      <c r="U290" s="40"/>
    </row>
    <row r="291" ht="15.75" customHeight="1" spans="1:21">
      <c r="A291" s="40"/>
      <c r="B291" s="40"/>
      <c r="C291" s="40"/>
      <c r="D291" s="40"/>
      <c r="E291" s="40"/>
      <c r="F291" s="40"/>
      <c r="G291" s="40"/>
      <c r="H291" s="40"/>
      <c r="I291" s="40"/>
      <c r="J291" s="40"/>
      <c r="K291" s="40"/>
      <c r="L291" s="40"/>
      <c r="M291" s="40"/>
      <c r="N291" s="40"/>
      <c r="O291" s="40"/>
      <c r="P291" s="40"/>
      <c r="Q291" s="40"/>
      <c r="R291" s="40"/>
      <c r="S291" s="40"/>
      <c r="T291" s="40"/>
      <c r="U291" s="40"/>
    </row>
    <row r="292" ht="15.75" customHeight="1" spans="1:21">
      <c r="A292" s="40"/>
      <c r="B292" s="40"/>
      <c r="C292" s="40"/>
      <c r="D292" s="40"/>
      <c r="E292" s="40"/>
      <c r="F292" s="40"/>
      <c r="G292" s="40"/>
      <c r="H292" s="40"/>
      <c r="I292" s="40"/>
      <c r="J292" s="40"/>
      <c r="K292" s="40"/>
      <c r="L292" s="40"/>
      <c r="M292" s="40"/>
      <c r="N292" s="40"/>
      <c r="O292" s="40"/>
      <c r="P292" s="40"/>
      <c r="Q292" s="40"/>
      <c r="R292" s="40"/>
      <c r="S292" s="40"/>
      <c r="T292" s="40"/>
      <c r="U292" s="40"/>
    </row>
    <row r="293" ht="15.75" customHeight="1" spans="1:21">
      <c r="A293" s="40"/>
      <c r="B293" s="40"/>
      <c r="C293" s="40"/>
      <c r="D293" s="40"/>
      <c r="E293" s="40"/>
      <c r="F293" s="40"/>
      <c r="G293" s="40"/>
      <c r="H293" s="40"/>
      <c r="I293" s="40"/>
      <c r="J293" s="40"/>
      <c r="K293" s="40"/>
      <c r="L293" s="40"/>
      <c r="M293" s="40"/>
      <c r="N293" s="40"/>
      <c r="O293" s="40"/>
      <c r="P293" s="40"/>
      <c r="Q293" s="40"/>
      <c r="R293" s="40"/>
      <c r="S293" s="40"/>
      <c r="T293" s="40"/>
      <c r="U293" s="40"/>
    </row>
    <row r="294" ht="15.75" customHeight="1" spans="1:21">
      <c r="A294" s="40"/>
      <c r="B294" s="40"/>
      <c r="C294" s="40"/>
      <c r="D294" s="40"/>
      <c r="E294" s="40"/>
      <c r="F294" s="40"/>
      <c r="G294" s="40"/>
      <c r="H294" s="40"/>
      <c r="I294" s="40"/>
      <c r="J294" s="40"/>
      <c r="K294" s="40"/>
      <c r="L294" s="40"/>
      <c r="M294" s="40"/>
      <c r="N294" s="40"/>
      <c r="O294" s="40"/>
      <c r="P294" s="40"/>
      <c r="Q294" s="40"/>
      <c r="R294" s="40"/>
      <c r="S294" s="40"/>
      <c r="T294" s="40"/>
      <c r="U294" s="40"/>
    </row>
    <row r="295" ht="15.75" customHeight="1" spans="1:21">
      <c r="A295" s="40"/>
      <c r="B295" s="40"/>
      <c r="C295" s="40"/>
      <c r="D295" s="40"/>
      <c r="E295" s="40"/>
      <c r="F295" s="40"/>
      <c r="G295" s="40"/>
      <c r="H295" s="40"/>
      <c r="I295" s="40"/>
      <c r="J295" s="40"/>
      <c r="K295" s="40"/>
      <c r="L295" s="40"/>
      <c r="M295" s="40"/>
      <c r="N295" s="40"/>
      <c r="O295" s="40"/>
      <c r="P295" s="40"/>
      <c r="Q295" s="40"/>
      <c r="R295" s="40"/>
      <c r="S295" s="40"/>
      <c r="T295" s="40"/>
      <c r="U295" s="40"/>
    </row>
    <row r="296" ht="15.75" customHeight="1" spans="1:21">
      <c r="A296" s="40"/>
      <c r="B296" s="40"/>
      <c r="C296" s="40"/>
      <c r="D296" s="40"/>
      <c r="E296" s="40"/>
      <c r="F296" s="40"/>
      <c r="G296" s="40"/>
      <c r="H296" s="40"/>
      <c r="I296" s="40"/>
      <c r="J296" s="40"/>
      <c r="K296" s="40"/>
      <c r="L296" s="40"/>
      <c r="M296" s="40"/>
      <c r="N296" s="40"/>
      <c r="O296" s="40"/>
      <c r="P296" s="40"/>
      <c r="Q296" s="40"/>
      <c r="R296" s="40"/>
      <c r="S296" s="40"/>
      <c r="T296" s="40"/>
      <c r="U296" s="40"/>
    </row>
    <row r="297" ht="15.75" customHeight="1" spans="1:21">
      <c r="A297" s="40"/>
      <c r="B297" s="40"/>
      <c r="C297" s="40"/>
      <c r="D297" s="40"/>
      <c r="E297" s="40"/>
      <c r="F297" s="40"/>
      <c r="G297" s="40"/>
      <c r="H297" s="40"/>
      <c r="I297" s="40"/>
      <c r="J297" s="40"/>
      <c r="K297" s="40"/>
      <c r="L297" s="40"/>
      <c r="M297" s="40"/>
      <c r="N297" s="40"/>
      <c r="O297" s="40"/>
      <c r="P297" s="40"/>
      <c r="Q297" s="40"/>
      <c r="R297" s="40"/>
      <c r="S297" s="40"/>
      <c r="T297" s="40"/>
      <c r="U297" s="40"/>
    </row>
    <row r="298" ht="15.75" customHeight="1" spans="1:21">
      <c r="A298" s="40"/>
      <c r="B298" s="40"/>
      <c r="C298" s="40"/>
      <c r="D298" s="40"/>
      <c r="E298" s="40"/>
      <c r="F298" s="40"/>
      <c r="G298" s="40"/>
      <c r="H298" s="40"/>
      <c r="I298" s="40"/>
      <c r="J298" s="40"/>
      <c r="K298" s="40"/>
      <c r="L298" s="40"/>
      <c r="M298" s="40"/>
      <c r="N298" s="40"/>
      <c r="O298" s="40"/>
      <c r="P298" s="40"/>
      <c r="Q298" s="40"/>
      <c r="R298" s="40"/>
      <c r="S298" s="40"/>
      <c r="T298" s="40"/>
      <c r="U298" s="40"/>
    </row>
    <row r="299" ht="15.75" customHeight="1" spans="1:21">
      <c r="A299" s="40"/>
      <c r="B299" s="40"/>
      <c r="C299" s="40"/>
      <c r="D299" s="40"/>
      <c r="E299" s="40"/>
      <c r="F299" s="40"/>
      <c r="G299" s="40"/>
      <c r="H299" s="40"/>
      <c r="I299" s="40"/>
      <c r="J299" s="40"/>
      <c r="K299" s="40"/>
      <c r="L299" s="40"/>
      <c r="M299" s="40"/>
      <c r="N299" s="40"/>
      <c r="O299" s="40"/>
      <c r="P299" s="40"/>
      <c r="Q299" s="40"/>
      <c r="R299" s="40"/>
      <c r="S299" s="40"/>
      <c r="T299" s="40"/>
      <c r="U299" s="40"/>
    </row>
    <row r="300" ht="15.75" customHeight="1" spans="1:21">
      <c r="A300" s="40"/>
      <c r="B300" s="40"/>
      <c r="C300" s="40"/>
      <c r="D300" s="40"/>
      <c r="E300" s="40"/>
      <c r="F300" s="40"/>
      <c r="G300" s="40"/>
      <c r="H300" s="40"/>
      <c r="I300" s="40"/>
      <c r="J300" s="40"/>
      <c r="K300" s="40"/>
      <c r="L300" s="40"/>
      <c r="M300" s="40"/>
      <c r="N300" s="40"/>
      <c r="O300" s="40"/>
      <c r="P300" s="40"/>
      <c r="Q300" s="40"/>
      <c r="R300" s="40"/>
      <c r="S300" s="40"/>
      <c r="T300" s="40"/>
      <c r="U300" s="40"/>
    </row>
    <row r="301" ht="15.75" customHeight="1" spans="1:21">
      <c r="A301" s="40"/>
      <c r="B301" s="40"/>
      <c r="C301" s="40"/>
      <c r="D301" s="40"/>
      <c r="E301" s="40"/>
      <c r="F301" s="40"/>
      <c r="G301" s="40"/>
      <c r="H301" s="40"/>
      <c r="I301" s="40"/>
      <c r="J301" s="40"/>
      <c r="K301" s="40"/>
      <c r="L301" s="40"/>
      <c r="M301" s="40"/>
      <c r="N301" s="40"/>
      <c r="O301" s="40"/>
      <c r="P301" s="40"/>
      <c r="Q301" s="40"/>
      <c r="R301" s="40"/>
      <c r="S301" s="40"/>
      <c r="T301" s="40"/>
      <c r="U301" s="40"/>
    </row>
    <row r="302" ht="15.75" customHeight="1" spans="1:21">
      <c r="A302" s="40"/>
      <c r="B302" s="40"/>
      <c r="C302" s="40"/>
      <c r="D302" s="40"/>
      <c r="E302" s="40"/>
      <c r="F302" s="40"/>
      <c r="G302" s="40"/>
      <c r="H302" s="40"/>
      <c r="I302" s="40"/>
      <c r="J302" s="40"/>
      <c r="K302" s="40"/>
      <c r="L302" s="40"/>
      <c r="M302" s="40"/>
      <c r="N302" s="40"/>
      <c r="O302" s="40"/>
      <c r="P302" s="40"/>
      <c r="Q302" s="40"/>
      <c r="R302" s="40"/>
      <c r="S302" s="40"/>
      <c r="T302" s="40"/>
      <c r="U302" s="40"/>
    </row>
    <row r="303" ht="15.75" customHeight="1" spans="1:21">
      <c r="A303" s="40"/>
      <c r="B303" s="40"/>
      <c r="C303" s="40"/>
      <c r="D303" s="40"/>
      <c r="E303" s="40"/>
      <c r="F303" s="40"/>
      <c r="G303" s="40"/>
      <c r="H303" s="40"/>
      <c r="I303" s="40"/>
      <c r="J303" s="40"/>
      <c r="K303" s="40"/>
      <c r="L303" s="40"/>
      <c r="M303" s="40"/>
      <c r="N303" s="40"/>
      <c r="O303" s="40"/>
      <c r="P303" s="40"/>
      <c r="Q303" s="40"/>
      <c r="R303" s="40"/>
      <c r="S303" s="40"/>
      <c r="T303" s="40"/>
      <c r="U303" s="40"/>
    </row>
    <row r="304" ht="15.75" customHeight="1" spans="1:21">
      <c r="A304" s="40"/>
      <c r="B304" s="40"/>
      <c r="C304" s="40"/>
      <c r="D304" s="40"/>
      <c r="E304" s="40"/>
      <c r="F304" s="40"/>
      <c r="G304" s="40"/>
      <c r="H304" s="40"/>
      <c r="I304" s="40"/>
      <c r="J304" s="40"/>
      <c r="K304" s="40"/>
      <c r="L304" s="40"/>
      <c r="M304" s="40"/>
      <c r="N304" s="40"/>
      <c r="O304" s="40"/>
      <c r="P304" s="40"/>
      <c r="Q304" s="40"/>
      <c r="R304" s="40"/>
      <c r="S304" s="40"/>
      <c r="T304" s="40"/>
      <c r="U304" s="40"/>
    </row>
    <row r="305" ht="15.75" customHeight="1" spans="1:21">
      <c r="A305" s="40"/>
      <c r="B305" s="40"/>
      <c r="C305" s="40"/>
      <c r="D305" s="40"/>
      <c r="E305" s="40"/>
      <c r="F305" s="40"/>
      <c r="G305" s="40"/>
      <c r="H305" s="40"/>
      <c r="I305" s="40"/>
      <c r="J305" s="40"/>
      <c r="K305" s="40"/>
      <c r="L305" s="40"/>
      <c r="M305" s="40"/>
      <c r="N305" s="40"/>
      <c r="O305" s="40"/>
      <c r="P305" s="40"/>
      <c r="Q305" s="40"/>
      <c r="R305" s="40"/>
      <c r="S305" s="40"/>
      <c r="T305" s="40"/>
      <c r="U305" s="40"/>
    </row>
    <row r="306" ht="15.75" customHeight="1" spans="1:21">
      <c r="A306" s="40"/>
      <c r="B306" s="40"/>
      <c r="C306" s="40"/>
      <c r="D306" s="40"/>
      <c r="E306" s="40"/>
      <c r="F306" s="40"/>
      <c r="G306" s="40"/>
      <c r="H306" s="40"/>
      <c r="I306" s="40"/>
      <c r="J306" s="40"/>
      <c r="K306" s="40"/>
      <c r="L306" s="40"/>
      <c r="M306" s="40"/>
      <c r="N306" s="40"/>
      <c r="O306" s="40"/>
      <c r="P306" s="40"/>
      <c r="Q306" s="40"/>
      <c r="R306" s="40"/>
      <c r="S306" s="40"/>
      <c r="T306" s="40"/>
      <c r="U306" s="40"/>
    </row>
    <row r="307" ht="15.75" customHeight="1" spans="1:21">
      <c r="A307" s="40"/>
      <c r="B307" s="40"/>
      <c r="C307" s="40"/>
      <c r="D307" s="40"/>
      <c r="E307" s="40"/>
      <c r="F307" s="40"/>
      <c r="G307" s="40"/>
      <c r="H307" s="40"/>
      <c r="I307" s="40"/>
      <c r="J307" s="40"/>
      <c r="K307" s="40"/>
      <c r="L307" s="40"/>
      <c r="M307" s="40"/>
      <c r="N307" s="40"/>
      <c r="O307" s="40"/>
      <c r="P307" s="40"/>
      <c r="Q307" s="40"/>
      <c r="R307" s="40"/>
      <c r="S307" s="40"/>
      <c r="T307" s="40"/>
      <c r="U307" s="40"/>
    </row>
    <row r="308" ht="15.75" customHeight="1" spans="1:21">
      <c r="A308" s="40"/>
      <c r="B308" s="40"/>
      <c r="C308" s="40"/>
      <c r="D308" s="40"/>
      <c r="E308" s="40"/>
      <c r="F308" s="40"/>
      <c r="G308" s="40"/>
      <c r="H308" s="40"/>
      <c r="I308" s="40"/>
      <c r="J308" s="40"/>
      <c r="K308" s="40"/>
      <c r="L308" s="40"/>
      <c r="M308" s="40"/>
      <c r="N308" s="40"/>
      <c r="O308" s="40"/>
      <c r="P308" s="40"/>
      <c r="Q308" s="40"/>
      <c r="R308" s="40"/>
      <c r="S308" s="40"/>
      <c r="T308" s="40"/>
      <c r="U308" s="40"/>
    </row>
    <row r="309" ht="15.75" customHeight="1" spans="1:21">
      <c r="A309" s="40"/>
      <c r="B309" s="40"/>
      <c r="C309" s="40"/>
      <c r="D309" s="40"/>
      <c r="E309" s="40"/>
      <c r="F309" s="40"/>
      <c r="G309" s="40"/>
      <c r="H309" s="40"/>
      <c r="I309" s="40"/>
      <c r="J309" s="40"/>
      <c r="K309" s="40"/>
      <c r="L309" s="40"/>
      <c r="M309" s="40"/>
      <c r="N309" s="40"/>
      <c r="O309" s="40"/>
      <c r="P309" s="40"/>
      <c r="Q309" s="40"/>
      <c r="R309" s="40"/>
      <c r="S309" s="40"/>
      <c r="T309" s="40"/>
      <c r="U309" s="40"/>
    </row>
    <row r="310" ht="15.75" customHeight="1" spans="1:21">
      <c r="A310" s="40"/>
      <c r="B310" s="40"/>
      <c r="C310" s="40"/>
      <c r="D310" s="40"/>
      <c r="E310" s="40"/>
      <c r="F310" s="40"/>
      <c r="G310" s="40"/>
      <c r="H310" s="40"/>
      <c r="I310" s="40"/>
      <c r="J310" s="40"/>
      <c r="K310" s="40"/>
      <c r="L310" s="40"/>
      <c r="M310" s="40"/>
      <c r="N310" s="40"/>
      <c r="O310" s="40"/>
      <c r="P310" s="40"/>
      <c r="Q310" s="40"/>
      <c r="R310" s="40"/>
      <c r="S310" s="40"/>
      <c r="T310" s="40"/>
      <c r="U310" s="40"/>
    </row>
    <row r="311" ht="15.75" customHeight="1" spans="1:21">
      <c r="A311" s="40"/>
      <c r="B311" s="40"/>
      <c r="C311" s="40"/>
      <c r="D311" s="40"/>
      <c r="E311" s="40"/>
      <c r="F311" s="40"/>
      <c r="G311" s="40"/>
      <c r="H311" s="40"/>
      <c r="I311" s="40"/>
      <c r="J311" s="40"/>
      <c r="K311" s="40"/>
      <c r="L311" s="40"/>
      <c r="M311" s="40"/>
      <c r="N311" s="40"/>
      <c r="O311" s="40"/>
      <c r="P311" s="40"/>
      <c r="Q311" s="40"/>
      <c r="R311" s="40"/>
      <c r="S311" s="40"/>
      <c r="T311" s="40"/>
      <c r="U311" s="40"/>
    </row>
    <row r="312" ht="15.75" customHeight="1" spans="1:21">
      <c r="A312" s="40"/>
      <c r="B312" s="40"/>
      <c r="C312" s="40"/>
      <c r="D312" s="40"/>
      <c r="E312" s="40"/>
      <c r="F312" s="40"/>
      <c r="G312" s="40"/>
      <c r="H312" s="40"/>
      <c r="I312" s="40"/>
      <c r="J312" s="40"/>
      <c r="K312" s="40"/>
      <c r="L312" s="40"/>
      <c r="M312" s="40"/>
      <c r="N312" s="40"/>
      <c r="O312" s="40"/>
      <c r="P312" s="40"/>
      <c r="Q312" s="40"/>
      <c r="R312" s="40"/>
      <c r="S312" s="40"/>
      <c r="T312" s="40"/>
      <c r="U312" s="40"/>
    </row>
    <row r="313" ht="15.75" customHeight="1" spans="1:21">
      <c r="A313" s="40"/>
      <c r="B313" s="40"/>
      <c r="C313" s="40"/>
      <c r="D313" s="40"/>
      <c r="E313" s="40"/>
      <c r="F313" s="40"/>
      <c r="G313" s="40"/>
      <c r="H313" s="40"/>
      <c r="I313" s="40"/>
      <c r="J313" s="40"/>
      <c r="K313" s="40"/>
      <c r="L313" s="40"/>
      <c r="M313" s="40"/>
      <c r="N313" s="40"/>
      <c r="O313" s="40"/>
      <c r="P313" s="40"/>
      <c r="Q313" s="40"/>
      <c r="R313" s="40"/>
      <c r="S313" s="40"/>
      <c r="T313" s="40"/>
      <c r="U313" s="40"/>
    </row>
    <row r="314" ht="15.75" customHeight="1" spans="1:21">
      <c r="A314" s="40"/>
      <c r="B314" s="40"/>
      <c r="C314" s="40"/>
      <c r="D314" s="40"/>
      <c r="E314" s="40"/>
      <c r="F314" s="40"/>
      <c r="G314" s="40"/>
      <c r="H314" s="40"/>
      <c r="I314" s="40"/>
      <c r="J314" s="40"/>
      <c r="K314" s="40"/>
      <c r="L314" s="40"/>
      <c r="M314" s="40"/>
      <c r="N314" s="40"/>
      <c r="O314" s="40"/>
      <c r="P314" s="40"/>
      <c r="Q314" s="40"/>
      <c r="R314" s="40"/>
      <c r="S314" s="40"/>
      <c r="T314" s="40"/>
      <c r="U314" s="40"/>
    </row>
    <row r="315" ht="15.75" customHeight="1" spans="1:21">
      <c r="A315" s="40"/>
      <c r="B315" s="40"/>
      <c r="C315" s="40"/>
      <c r="D315" s="40"/>
      <c r="E315" s="40"/>
      <c r="F315" s="40"/>
      <c r="G315" s="40"/>
      <c r="H315" s="40"/>
      <c r="I315" s="40"/>
      <c r="J315" s="40"/>
      <c r="K315" s="40"/>
      <c r="L315" s="40"/>
      <c r="M315" s="40"/>
      <c r="N315" s="40"/>
      <c r="O315" s="40"/>
      <c r="P315" s="40"/>
      <c r="Q315" s="40"/>
      <c r="R315" s="40"/>
      <c r="S315" s="40"/>
      <c r="T315" s="40"/>
      <c r="U315" s="40"/>
    </row>
    <row r="316" ht="15.75" customHeight="1" spans="1:21">
      <c r="A316" s="40"/>
      <c r="B316" s="40"/>
      <c r="C316" s="40"/>
      <c r="D316" s="40"/>
      <c r="E316" s="40"/>
      <c r="F316" s="40"/>
      <c r="G316" s="40"/>
      <c r="H316" s="40"/>
      <c r="I316" s="40"/>
      <c r="J316" s="40"/>
      <c r="K316" s="40"/>
      <c r="L316" s="40"/>
      <c r="M316" s="40"/>
      <c r="N316" s="40"/>
      <c r="O316" s="40"/>
      <c r="P316" s="40"/>
      <c r="Q316" s="40"/>
      <c r="R316" s="40"/>
      <c r="S316" s="40"/>
      <c r="T316" s="40"/>
      <c r="U316" s="40"/>
    </row>
    <row r="317" ht="15.75" customHeight="1" spans="1:21">
      <c r="A317" s="40"/>
      <c r="B317" s="40"/>
      <c r="C317" s="40"/>
      <c r="D317" s="40"/>
      <c r="E317" s="40"/>
      <c r="F317" s="40"/>
      <c r="G317" s="40"/>
      <c r="H317" s="40"/>
      <c r="I317" s="40"/>
      <c r="J317" s="40"/>
      <c r="K317" s="40"/>
      <c r="L317" s="40"/>
      <c r="M317" s="40"/>
      <c r="N317" s="40"/>
      <c r="O317" s="40"/>
      <c r="P317" s="40"/>
      <c r="Q317" s="40"/>
      <c r="R317" s="40"/>
      <c r="S317" s="40"/>
      <c r="T317" s="40"/>
      <c r="U317" s="40"/>
    </row>
    <row r="318" ht="15.75" customHeight="1" spans="1:21">
      <c r="A318" s="40"/>
      <c r="B318" s="40"/>
      <c r="C318" s="40"/>
      <c r="D318" s="40"/>
      <c r="E318" s="40"/>
      <c r="F318" s="40"/>
      <c r="G318" s="40"/>
      <c r="H318" s="40"/>
      <c r="I318" s="40"/>
      <c r="J318" s="40"/>
      <c r="K318" s="40"/>
      <c r="L318" s="40"/>
      <c r="M318" s="40"/>
      <c r="N318" s="40"/>
      <c r="O318" s="40"/>
      <c r="P318" s="40"/>
      <c r="Q318" s="40"/>
      <c r="R318" s="40"/>
      <c r="S318" s="40"/>
      <c r="T318" s="40"/>
      <c r="U318" s="40"/>
    </row>
    <row r="319" ht="15.75" customHeight="1" spans="1:21">
      <c r="A319" s="40"/>
      <c r="B319" s="40"/>
      <c r="C319" s="40"/>
      <c r="D319" s="40"/>
      <c r="E319" s="40"/>
      <c r="F319" s="40"/>
      <c r="G319" s="40"/>
      <c r="H319" s="40"/>
      <c r="I319" s="40"/>
      <c r="J319" s="40"/>
      <c r="K319" s="40"/>
      <c r="L319" s="40"/>
      <c r="M319" s="40"/>
      <c r="N319" s="40"/>
      <c r="O319" s="40"/>
      <c r="P319" s="40"/>
      <c r="Q319" s="40"/>
      <c r="R319" s="40"/>
      <c r="S319" s="40"/>
      <c r="T319" s="40"/>
      <c r="U319" s="40"/>
    </row>
    <row r="320" ht="15.75" customHeight="1" spans="1:21">
      <c r="A320" s="40"/>
      <c r="B320" s="40"/>
      <c r="C320" s="40"/>
      <c r="D320" s="40"/>
      <c r="E320" s="40"/>
      <c r="F320" s="40"/>
      <c r="G320" s="40"/>
      <c r="H320" s="40"/>
      <c r="I320" s="40"/>
      <c r="J320" s="40"/>
      <c r="K320" s="40"/>
      <c r="L320" s="40"/>
      <c r="M320" s="40"/>
      <c r="N320" s="40"/>
      <c r="O320" s="40"/>
      <c r="P320" s="40"/>
      <c r="Q320" s="40"/>
      <c r="R320" s="40"/>
      <c r="S320" s="40"/>
      <c r="T320" s="40"/>
      <c r="U320" s="40"/>
    </row>
    <row r="321" ht="15.75" customHeight="1" spans="1:21">
      <c r="A321" s="40"/>
      <c r="B321" s="40"/>
      <c r="C321" s="40"/>
      <c r="D321" s="40"/>
      <c r="E321" s="40"/>
      <c r="F321" s="40"/>
      <c r="G321" s="40"/>
      <c r="H321" s="40"/>
      <c r="I321" s="40"/>
      <c r="J321" s="40"/>
      <c r="K321" s="40"/>
      <c r="L321" s="40"/>
      <c r="M321" s="40"/>
      <c r="N321" s="40"/>
      <c r="O321" s="40"/>
      <c r="P321" s="40"/>
      <c r="Q321" s="40"/>
      <c r="R321" s="40"/>
      <c r="S321" s="40"/>
      <c r="T321" s="40"/>
      <c r="U321" s="40"/>
    </row>
    <row r="322" ht="15.75" customHeight="1" spans="1:21">
      <c r="A322" s="40"/>
      <c r="B322" s="40"/>
      <c r="C322" s="40"/>
      <c r="D322" s="40"/>
      <c r="E322" s="40"/>
      <c r="F322" s="40"/>
      <c r="G322" s="40"/>
      <c r="H322" s="40"/>
      <c r="I322" s="40"/>
      <c r="J322" s="40"/>
      <c r="K322" s="40"/>
      <c r="L322" s="40"/>
      <c r="M322" s="40"/>
      <c r="N322" s="40"/>
      <c r="O322" s="40"/>
      <c r="P322" s="40"/>
      <c r="Q322" s="40"/>
      <c r="R322" s="40"/>
      <c r="S322" s="40"/>
      <c r="T322" s="40"/>
      <c r="U322" s="40"/>
    </row>
    <row r="323" ht="15.75" customHeight="1" spans="1:21">
      <c r="A323" s="40"/>
      <c r="B323" s="40"/>
      <c r="C323" s="40"/>
      <c r="D323" s="40"/>
      <c r="E323" s="40"/>
      <c r="F323" s="40"/>
      <c r="G323" s="40"/>
      <c r="H323" s="40"/>
      <c r="I323" s="40"/>
      <c r="J323" s="40"/>
      <c r="K323" s="40"/>
      <c r="L323" s="40"/>
      <c r="M323" s="40"/>
      <c r="N323" s="40"/>
      <c r="O323" s="40"/>
      <c r="P323" s="40"/>
      <c r="Q323" s="40"/>
      <c r="R323" s="40"/>
      <c r="S323" s="40"/>
      <c r="T323" s="40"/>
      <c r="U323" s="40"/>
    </row>
    <row r="324" ht="15.75" customHeight="1" spans="1:21">
      <c r="A324" s="40"/>
      <c r="B324" s="40"/>
      <c r="C324" s="40"/>
      <c r="D324" s="40"/>
      <c r="E324" s="40"/>
      <c r="F324" s="40"/>
      <c r="G324" s="40"/>
      <c r="H324" s="40"/>
      <c r="I324" s="40"/>
      <c r="J324" s="40"/>
      <c r="K324" s="40"/>
      <c r="L324" s="40"/>
      <c r="M324" s="40"/>
      <c r="N324" s="40"/>
      <c r="O324" s="40"/>
      <c r="P324" s="40"/>
      <c r="Q324" s="40"/>
      <c r="R324" s="40"/>
      <c r="S324" s="40"/>
      <c r="T324" s="40"/>
      <c r="U324" s="40"/>
    </row>
    <row r="325" ht="15.75" customHeight="1" spans="1:21">
      <c r="A325" s="40"/>
      <c r="B325" s="40"/>
      <c r="C325" s="40"/>
      <c r="D325" s="40"/>
      <c r="E325" s="40"/>
      <c r="F325" s="40"/>
      <c r="G325" s="40"/>
      <c r="H325" s="40"/>
      <c r="I325" s="40"/>
      <c r="J325" s="40"/>
      <c r="K325" s="40"/>
      <c r="L325" s="40"/>
      <c r="M325" s="40"/>
      <c r="N325" s="40"/>
      <c r="O325" s="40"/>
      <c r="P325" s="40"/>
      <c r="Q325" s="40"/>
      <c r="R325" s="40"/>
      <c r="S325" s="40"/>
      <c r="T325" s="40"/>
      <c r="U325" s="40"/>
    </row>
    <row r="326" ht="15.75" customHeight="1" spans="1:21">
      <c r="A326" s="40"/>
      <c r="B326" s="40"/>
      <c r="C326" s="40"/>
      <c r="D326" s="40"/>
      <c r="E326" s="40"/>
      <c r="F326" s="40"/>
      <c r="G326" s="40"/>
      <c r="H326" s="40"/>
      <c r="I326" s="40"/>
      <c r="J326" s="40"/>
      <c r="K326" s="40"/>
      <c r="L326" s="40"/>
      <c r="M326" s="40"/>
      <c r="N326" s="40"/>
      <c r="O326" s="40"/>
      <c r="P326" s="40"/>
      <c r="Q326" s="40"/>
      <c r="R326" s="40"/>
      <c r="S326" s="40"/>
      <c r="T326" s="40"/>
      <c r="U326" s="40"/>
    </row>
    <row r="327" ht="15.75" customHeight="1" spans="1:21">
      <c r="A327" s="40"/>
      <c r="B327" s="40"/>
      <c r="C327" s="40"/>
      <c r="D327" s="40"/>
      <c r="E327" s="40"/>
      <c r="F327" s="40"/>
      <c r="G327" s="40"/>
      <c r="H327" s="40"/>
      <c r="I327" s="40"/>
      <c r="J327" s="40"/>
      <c r="K327" s="40"/>
      <c r="L327" s="40"/>
      <c r="M327" s="40"/>
      <c r="N327" s="40"/>
      <c r="O327" s="40"/>
      <c r="P327" s="40"/>
      <c r="Q327" s="40"/>
      <c r="R327" s="40"/>
      <c r="S327" s="40"/>
      <c r="T327" s="40"/>
      <c r="U327" s="40"/>
    </row>
    <row r="328" ht="15.75" customHeight="1" spans="1:21">
      <c r="A328" s="40"/>
      <c r="B328" s="40"/>
      <c r="C328" s="40"/>
      <c r="D328" s="40"/>
      <c r="E328" s="40"/>
      <c r="F328" s="40"/>
      <c r="G328" s="40"/>
      <c r="H328" s="40"/>
      <c r="I328" s="40"/>
      <c r="J328" s="40"/>
      <c r="K328" s="40"/>
      <c r="L328" s="40"/>
      <c r="M328" s="40"/>
      <c r="N328" s="40"/>
      <c r="O328" s="40"/>
      <c r="P328" s="40"/>
      <c r="Q328" s="40"/>
      <c r="R328" s="40"/>
      <c r="S328" s="40"/>
      <c r="T328" s="40"/>
      <c r="U328" s="40"/>
    </row>
    <row r="329" ht="15.75" customHeight="1" spans="1:21">
      <c r="A329" s="40"/>
      <c r="B329" s="40"/>
      <c r="C329" s="40"/>
      <c r="D329" s="40"/>
      <c r="E329" s="40"/>
      <c r="F329" s="40"/>
      <c r="G329" s="40"/>
      <c r="H329" s="40"/>
      <c r="I329" s="40"/>
      <c r="J329" s="40"/>
      <c r="K329" s="40"/>
      <c r="L329" s="40"/>
      <c r="M329" s="40"/>
      <c r="N329" s="40"/>
      <c r="O329" s="40"/>
      <c r="P329" s="40"/>
      <c r="Q329" s="40"/>
      <c r="R329" s="40"/>
      <c r="S329" s="40"/>
      <c r="T329" s="40"/>
      <c r="U329" s="40"/>
    </row>
    <row r="330" ht="15.75" customHeight="1" spans="1:21">
      <c r="A330" s="40"/>
      <c r="B330" s="40"/>
      <c r="C330" s="40"/>
      <c r="D330" s="40"/>
      <c r="E330" s="40"/>
      <c r="F330" s="40"/>
      <c r="G330" s="40"/>
      <c r="H330" s="40"/>
      <c r="I330" s="40"/>
      <c r="J330" s="40"/>
      <c r="K330" s="40"/>
      <c r="L330" s="40"/>
      <c r="M330" s="40"/>
      <c r="N330" s="40"/>
      <c r="O330" s="40"/>
      <c r="P330" s="40"/>
      <c r="Q330" s="40"/>
      <c r="R330" s="40"/>
      <c r="S330" s="40"/>
      <c r="T330" s="40"/>
      <c r="U330" s="40"/>
    </row>
    <row r="331" ht="15.75" customHeight="1" spans="1:21">
      <c r="A331" s="40"/>
      <c r="B331" s="40"/>
      <c r="C331" s="40"/>
      <c r="D331" s="40"/>
      <c r="E331" s="40"/>
      <c r="F331" s="40"/>
      <c r="G331" s="40"/>
      <c r="H331" s="40"/>
      <c r="I331" s="40"/>
      <c r="J331" s="40"/>
      <c r="K331" s="40"/>
      <c r="L331" s="40"/>
      <c r="M331" s="40"/>
      <c r="N331" s="40"/>
      <c r="O331" s="40"/>
      <c r="P331" s="40"/>
      <c r="Q331" s="40"/>
      <c r="R331" s="40"/>
      <c r="S331" s="40"/>
      <c r="T331" s="40"/>
      <c r="U331" s="40"/>
    </row>
    <row r="332" ht="15.75" customHeight="1" spans="1:21">
      <c r="A332" s="40"/>
      <c r="B332" s="40"/>
      <c r="C332" s="40"/>
      <c r="D332" s="40"/>
      <c r="E332" s="40"/>
      <c r="F332" s="40"/>
      <c r="G332" s="40"/>
      <c r="H332" s="40"/>
      <c r="I332" s="40"/>
      <c r="J332" s="40"/>
      <c r="K332" s="40"/>
      <c r="L332" s="40"/>
      <c r="M332" s="40"/>
      <c r="N332" s="40"/>
      <c r="O332" s="40"/>
      <c r="P332" s="40"/>
      <c r="Q332" s="40"/>
      <c r="R332" s="40"/>
      <c r="S332" s="40"/>
      <c r="T332" s="40"/>
      <c r="U332" s="40"/>
    </row>
    <row r="333" ht="15.75" customHeight="1" spans="1:21">
      <c r="A333" s="40"/>
      <c r="B333" s="40"/>
      <c r="C333" s="40"/>
      <c r="D333" s="40"/>
      <c r="E333" s="40"/>
      <c r="F333" s="40"/>
      <c r="G333" s="40"/>
      <c r="H333" s="40"/>
      <c r="I333" s="40"/>
      <c r="J333" s="40"/>
      <c r="K333" s="40"/>
      <c r="L333" s="40"/>
      <c r="M333" s="40"/>
      <c r="N333" s="40"/>
      <c r="O333" s="40"/>
      <c r="P333" s="40"/>
      <c r="Q333" s="40"/>
      <c r="R333" s="40"/>
      <c r="S333" s="40"/>
      <c r="T333" s="40"/>
      <c r="U333" s="40"/>
    </row>
    <row r="334" ht="15.75" customHeight="1" spans="1:21">
      <c r="A334" s="40"/>
      <c r="B334" s="40"/>
      <c r="C334" s="40"/>
      <c r="D334" s="40"/>
      <c r="E334" s="40"/>
      <c r="F334" s="40"/>
      <c r="G334" s="40"/>
      <c r="H334" s="40"/>
      <c r="I334" s="40"/>
      <c r="J334" s="40"/>
      <c r="K334" s="40"/>
      <c r="L334" s="40"/>
      <c r="M334" s="40"/>
      <c r="N334" s="40"/>
      <c r="O334" s="40"/>
      <c r="P334" s="40"/>
      <c r="Q334" s="40"/>
      <c r="R334" s="40"/>
      <c r="S334" s="40"/>
      <c r="T334" s="40"/>
      <c r="U334" s="40"/>
    </row>
    <row r="335" ht="15.75" customHeight="1" spans="1:21">
      <c r="A335" s="40"/>
      <c r="B335" s="40"/>
      <c r="C335" s="40"/>
      <c r="D335" s="40"/>
      <c r="E335" s="40"/>
      <c r="F335" s="40"/>
      <c r="G335" s="40"/>
      <c r="H335" s="40"/>
      <c r="I335" s="40"/>
      <c r="J335" s="40"/>
      <c r="K335" s="40"/>
      <c r="L335" s="40"/>
      <c r="M335" s="40"/>
      <c r="N335" s="40"/>
      <c r="O335" s="40"/>
      <c r="P335" s="40"/>
      <c r="Q335" s="40"/>
      <c r="R335" s="40"/>
      <c r="S335" s="40"/>
      <c r="T335" s="40"/>
      <c r="U335" s="40"/>
    </row>
    <row r="336" ht="15.75" customHeight="1" spans="1:21">
      <c r="A336" s="40"/>
      <c r="B336" s="40"/>
      <c r="C336" s="40"/>
      <c r="D336" s="40"/>
      <c r="E336" s="40"/>
      <c r="F336" s="40"/>
      <c r="G336" s="40"/>
      <c r="H336" s="40"/>
      <c r="I336" s="40"/>
      <c r="J336" s="40"/>
      <c r="K336" s="40"/>
      <c r="L336" s="40"/>
      <c r="M336" s="40"/>
      <c r="N336" s="40"/>
      <c r="O336" s="40"/>
      <c r="P336" s="40"/>
      <c r="Q336" s="40"/>
      <c r="R336" s="40"/>
      <c r="S336" s="40"/>
      <c r="T336" s="40"/>
      <c r="U336" s="40"/>
    </row>
    <row r="337" ht="15.75" customHeight="1" spans="1:21">
      <c r="A337" s="40"/>
      <c r="B337" s="40"/>
      <c r="C337" s="40"/>
      <c r="D337" s="40"/>
      <c r="E337" s="40"/>
      <c r="F337" s="40"/>
      <c r="G337" s="40"/>
      <c r="H337" s="40"/>
      <c r="I337" s="40"/>
      <c r="J337" s="40"/>
      <c r="K337" s="40"/>
      <c r="L337" s="40"/>
      <c r="M337" s="40"/>
      <c r="N337" s="40"/>
      <c r="O337" s="40"/>
      <c r="P337" s="40"/>
      <c r="Q337" s="40"/>
      <c r="R337" s="40"/>
      <c r="S337" s="40"/>
      <c r="T337" s="40"/>
      <c r="U337" s="40"/>
    </row>
    <row r="338" ht="15.75" customHeight="1" spans="1:21">
      <c r="A338" s="40"/>
      <c r="B338" s="40"/>
      <c r="C338" s="40"/>
      <c r="D338" s="40"/>
      <c r="E338" s="40"/>
      <c r="F338" s="40"/>
      <c r="G338" s="40"/>
      <c r="H338" s="40"/>
      <c r="I338" s="40"/>
      <c r="J338" s="40"/>
      <c r="K338" s="40"/>
      <c r="L338" s="40"/>
      <c r="M338" s="40"/>
      <c r="N338" s="40"/>
      <c r="O338" s="40"/>
      <c r="P338" s="40"/>
      <c r="Q338" s="40"/>
      <c r="R338" s="40"/>
      <c r="S338" s="40"/>
      <c r="T338" s="40"/>
      <c r="U338" s="40"/>
    </row>
    <row r="339" ht="15.75" customHeight="1" spans="1:21">
      <c r="A339" s="40"/>
      <c r="B339" s="40"/>
      <c r="C339" s="40"/>
      <c r="D339" s="40"/>
      <c r="E339" s="40"/>
      <c r="F339" s="40"/>
      <c r="G339" s="40"/>
      <c r="H339" s="40"/>
      <c r="I339" s="40"/>
      <c r="J339" s="40"/>
      <c r="K339" s="40"/>
      <c r="L339" s="40"/>
      <c r="M339" s="40"/>
      <c r="N339" s="40"/>
      <c r="O339" s="40"/>
      <c r="P339" s="40"/>
      <c r="Q339" s="40"/>
      <c r="R339" s="40"/>
      <c r="S339" s="40"/>
      <c r="T339" s="40"/>
      <c r="U339" s="40"/>
    </row>
    <row r="340" ht="15.75" customHeight="1" spans="1:21">
      <c r="A340" s="40"/>
      <c r="B340" s="40"/>
      <c r="C340" s="40"/>
      <c r="D340" s="40"/>
      <c r="E340" s="40"/>
      <c r="F340" s="40"/>
      <c r="G340" s="40"/>
      <c r="H340" s="40"/>
      <c r="I340" s="40"/>
      <c r="J340" s="40"/>
      <c r="K340" s="40"/>
      <c r="L340" s="40"/>
      <c r="M340" s="40"/>
      <c r="N340" s="40"/>
      <c r="O340" s="40"/>
      <c r="P340" s="40"/>
      <c r="Q340" s="40"/>
      <c r="R340" s="40"/>
      <c r="S340" s="40"/>
      <c r="T340" s="40"/>
      <c r="U340" s="40"/>
    </row>
    <row r="341" ht="15.75" customHeight="1" spans="1:21">
      <c r="A341" s="40"/>
      <c r="B341" s="40"/>
      <c r="C341" s="40"/>
      <c r="D341" s="40"/>
      <c r="E341" s="40"/>
      <c r="F341" s="40"/>
      <c r="G341" s="40"/>
      <c r="H341" s="40"/>
      <c r="I341" s="40"/>
      <c r="J341" s="40"/>
      <c r="K341" s="40"/>
      <c r="L341" s="40"/>
      <c r="M341" s="40"/>
      <c r="N341" s="40"/>
      <c r="O341" s="40"/>
      <c r="P341" s="40"/>
      <c r="Q341" s="40"/>
      <c r="R341" s="40"/>
      <c r="S341" s="40"/>
      <c r="T341" s="40"/>
      <c r="U341" s="40"/>
    </row>
    <row r="342" ht="15.75" customHeight="1" spans="1:21">
      <c r="A342" s="40"/>
      <c r="B342" s="40"/>
      <c r="C342" s="40"/>
      <c r="D342" s="40"/>
      <c r="E342" s="40"/>
      <c r="F342" s="40"/>
      <c r="G342" s="40"/>
      <c r="H342" s="40"/>
      <c r="I342" s="40"/>
      <c r="J342" s="40"/>
      <c r="K342" s="40"/>
      <c r="L342" s="40"/>
      <c r="M342" s="40"/>
      <c r="N342" s="40"/>
      <c r="O342" s="40"/>
      <c r="P342" s="40"/>
      <c r="Q342" s="40"/>
      <c r="R342" s="40"/>
      <c r="S342" s="40"/>
      <c r="T342" s="40"/>
      <c r="U342" s="40"/>
    </row>
    <row r="343" ht="15.75" customHeight="1" spans="1:21">
      <c r="A343" s="40"/>
      <c r="B343" s="40"/>
      <c r="C343" s="40"/>
      <c r="D343" s="40"/>
      <c r="E343" s="40"/>
      <c r="F343" s="40"/>
      <c r="G343" s="40"/>
      <c r="H343" s="40"/>
      <c r="I343" s="40"/>
      <c r="J343" s="40"/>
      <c r="K343" s="40"/>
      <c r="L343" s="40"/>
      <c r="M343" s="40"/>
      <c r="N343" s="40"/>
      <c r="O343" s="40"/>
      <c r="P343" s="40"/>
      <c r="Q343" s="40"/>
      <c r="R343" s="40"/>
      <c r="S343" s="40"/>
      <c r="T343" s="40"/>
      <c r="U343" s="40"/>
    </row>
    <row r="344" ht="15.75" customHeight="1" spans="1:21">
      <c r="A344" s="40"/>
      <c r="B344" s="40"/>
      <c r="C344" s="40"/>
      <c r="D344" s="40"/>
      <c r="E344" s="40"/>
      <c r="F344" s="40"/>
      <c r="G344" s="40"/>
      <c r="H344" s="40"/>
      <c r="I344" s="40"/>
      <c r="J344" s="40"/>
      <c r="K344" s="40"/>
      <c r="L344" s="40"/>
      <c r="M344" s="40"/>
      <c r="N344" s="40"/>
      <c r="O344" s="40"/>
      <c r="P344" s="40"/>
      <c r="Q344" s="40"/>
      <c r="R344" s="40"/>
      <c r="S344" s="40"/>
      <c r="T344" s="40"/>
      <c r="U344" s="40"/>
    </row>
    <row r="345" ht="15.75" customHeight="1" spans="1:21">
      <c r="A345" s="40"/>
      <c r="B345" s="40"/>
      <c r="C345" s="40"/>
      <c r="D345" s="40"/>
      <c r="E345" s="40"/>
      <c r="F345" s="40"/>
      <c r="G345" s="40"/>
      <c r="H345" s="40"/>
      <c r="I345" s="40"/>
      <c r="J345" s="40"/>
      <c r="K345" s="40"/>
      <c r="L345" s="40"/>
      <c r="M345" s="40"/>
      <c r="N345" s="40"/>
      <c r="O345" s="40"/>
      <c r="P345" s="40"/>
      <c r="Q345" s="40"/>
      <c r="R345" s="40"/>
      <c r="S345" s="40"/>
      <c r="T345" s="40"/>
      <c r="U345" s="40"/>
    </row>
    <row r="346" ht="15.75" customHeight="1" spans="1:21">
      <c r="A346" s="40"/>
      <c r="B346" s="40"/>
      <c r="C346" s="40"/>
      <c r="D346" s="40"/>
      <c r="E346" s="40"/>
      <c r="F346" s="40"/>
      <c r="G346" s="40"/>
      <c r="H346" s="40"/>
      <c r="I346" s="40"/>
      <c r="J346" s="40"/>
      <c r="K346" s="40"/>
      <c r="L346" s="40"/>
      <c r="M346" s="40"/>
      <c r="N346" s="40"/>
      <c r="O346" s="40"/>
      <c r="P346" s="40"/>
      <c r="Q346" s="40"/>
      <c r="R346" s="40"/>
      <c r="S346" s="40"/>
      <c r="T346" s="40"/>
      <c r="U346" s="40"/>
    </row>
    <row r="347" ht="15.75" customHeight="1" spans="1:21">
      <c r="A347" s="40"/>
      <c r="B347" s="40"/>
      <c r="C347" s="40"/>
      <c r="D347" s="40"/>
      <c r="E347" s="40"/>
      <c r="F347" s="40"/>
      <c r="G347" s="40"/>
      <c r="H347" s="40"/>
      <c r="I347" s="40"/>
      <c r="J347" s="40"/>
      <c r="K347" s="40"/>
      <c r="L347" s="40"/>
      <c r="M347" s="40"/>
      <c r="N347" s="40"/>
      <c r="O347" s="40"/>
      <c r="P347" s="40"/>
      <c r="Q347" s="40"/>
      <c r="R347" s="40"/>
      <c r="S347" s="40"/>
      <c r="T347" s="40"/>
      <c r="U347" s="40"/>
    </row>
    <row r="348" ht="15.75" customHeight="1" spans="1:21">
      <c r="A348" s="40"/>
      <c r="B348" s="40"/>
      <c r="C348" s="40"/>
      <c r="D348" s="40"/>
      <c r="E348" s="40"/>
      <c r="F348" s="40"/>
      <c r="G348" s="40"/>
      <c r="H348" s="40"/>
      <c r="I348" s="40"/>
      <c r="J348" s="40"/>
      <c r="K348" s="40"/>
      <c r="L348" s="40"/>
      <c r="M348" s="40"/>
      <c r="N348" s="40"/>
      <c r="O348" s="40"/>
      <c r="P348" s="40"/>
      <c r="Q348" s="40"/>
      <c r="R348" s="40"/>
      <c r="S348" s="40"/>
      <c r="T348" s="40"/>
      <c r="U348" s="40"/>
    </row>
    <row r="349" ht="15.75" customHeight="1" spans="1:21">
      <c r="A349" s="40"/>
      <c r="B349" s="40"/>
      <c r="C349" s="40"/>
      <c r="D349" s="40"/>
      <c r="E349" s="40"/>
      <c r="F349" s="40"/>
      <c r="G349" s="40"/>
      <c r="H349" s="40"/>
      <c r="I349" s="40"/>
      <c r="J349" s="40"/>
      <c r="K349" s="40"/>
      <c r="L349" s="40"/>
      <c r="M349" s="40"/>
      <c r="N349" s="40"/>
      <c r="O349" s="40"/>
      <c r="P349" s="40"/>
      <c r="Q349" s="40"/>
      <c r="R349" s="40"/>
      <c r="S349" s="40"/>
      <c r="T349" s="40"/>
      <c r="U349" s="40"/>
    </row>
    <row r="350" ht="15.75" customHeight="1" spans="1:21">
      <c r="A350" s="40"/>
      <c r="B350" s="40"/>
      <c r="C350" s="40"/>
      <c r="D350" s="40"/>
      <c r="E350" s="40"/>
      <c r="F350" s="40"/>
      <c r="G350" s="40"/>
      <c r="H350" s="40"/>
      <c r="I350" s="40"/>
      <c r="J350" s="40"/>
      <c r="K350" s="40"/>
      <c r="L350" s="40"/>
      <c r="M350" s="40"/>
      <c r="N350" s="40"/>
      <c r="O350" s="40"/>
      <c r="P350" s="40"/>
      <c r="Q350" s="40"/>
      <c r="R350" s="40"/>
      <c r="S350" s="40"/>
      <c r="T350" s="40"/>
      <c r="U350" s="40"/>
    </row>
    <row r="351" ht="15.75" customHeight="1" spans="1:21">
      <c r="A351" s="40"/>
      <c r="B351" s="40"/>
      <c r="C351" s="40"/>
      <c r="D351" s="40"/>
      <c r="E351" s="40"/>
      <c r="F351" s="40"/>
      <c r="G351" s="40"/>
      <c r="H351" s="40"/>
      <c r="I351" s="40"/>
      <c r="J351" s="40"/>
      <c r="K351" s="40"/>
      <c r="L351" s="40"/>
      <c r="M351" s="40"/>
      <c r="N351" s="40"/>
      <c r="O351" s="40"/>
      <c r="P351" s="40"/>
      <c r="Q351" s="40"/>
      <c r="R351" s="40"/>
      <c r="S351" s="40"/>
      <c r="T351" s="40"/>
      <c r="U351" s="40"/>
    </row>
    <row r="352" ht="15.75" customHeight="1" spans="1:21">
      <c r="A352" s="40"/>
      <c r="B352" s="40"/>
      <c r="C352" s="40"/>
      <c r="D352" s="40"/>
      <c r="E352" s="40"/>
      <c r="F352" s="40"/>
      <c r="G352" s="40"/>
      <c r="H352" s="40"/>
      <c r="I352" s="40"/>
      <c r="J352" s="40"/>
      <c r="K352" s="40"/>
      <c r="L352" s="40"/>
      <c r="M352" s="40"/>
      <c r="N352" s="40"/>
      <c r="O352" s="40"/>
      <c r="P352" s="40"/>
      <c r="Q352" s="40"/>
      <c r="R352" s="40"/>
      <c r="S352" s="40"/>
      <c r="T352" s="40"/>
      <c r="U352" s="40"/>
    </row>
    <row r="353" ht="15.75" customHeight="1" spans="1:21">
      <c r="A353" s="40"/>
      <c r="B353" s="40"/>
      <c r="C353" s="40"/>
      <c r="D353" s="40"/>
      <c r="E353" s="40"/>
      <c r="F353" s="40"/>
      <c r="G353" s="40"/>
      <c r="H353" s="40"/>
      <c r="I353" s="40"/>
      <c r="J353" s="40"/>
      <c r="K353" s="40"/>
      <c r="L353" s="40"/>
      <c r="M353" s="40"/>
      <c r="N353" s="40"/>
      <c r="O353" s="40"/>
      <c r="P353" s="40"/>
      <c r="Q353" s="40"/>
      <c r="R353" s="40"/>
      <c r="S353" s="40"/>
      <c r="T353" s="40"/>
      <c r="U353" s="40"/>
    </row>
    <row r="354" ht="15.75" customHeight="1" spans="1:21">
      <c r="A354" s="40"/>
      <c r="B354" s="40"/>
      <c r="C354" s="40"/>
      <c r="D354" s="40"/>
      <c r="E354" s="40"/>
      <c r="F354" s="40"/>
      <c r="G354" s="40"/>
      <c r="H354" s="40"/>
      <c r="I354" s="40"/>
      <c r="J354" s="40"/>
      <c r="K354" s="40"/>
      <c r="L354" s="40"/>
      <c r="M354" s="40"/>
      <c r="N354" s="40"/>
      <c r="O354" s="40"/>
      <c r="P354" s="40"/>
      <c r="Q354" s="40"/>
      <c r="R354" s="40"/>
      <c r="S354" s="40"/>
      <c r="T354" s="40"/>
      <c r="U354" s="40"/>
    </row>
    <row r="355" ht="15.75" customHeight="1" spans="1:21">
      <c r="A355" s="40"/>
      <c r="B355" s="40"/>
      <c r="C355" s="40"/>
      <c r="D355" s="40"/>
      <c r="E355" s="40"/>
      <c r="F355" s="40"/>
      <c r="G355" s="40"/>
      <c r="H355" s="40"/>
      <c r="I355" s="40"/>
      <c r="J355" s="40"/>
      <c r="K355" s="40"/>
      <c r="L355" s="40"/>
      <c r="M355" s="40"/>
      <c r="N355" s="40"/>
      <c r="O355" s="40"/>
      <c r="P355" s="40"/>
      <c r="Q355" s="40"/>
      <c r="R355" s="40"/>
      <c r="S355" s="40"/>
      <c r="T355" s="40"/>
      <c r="U355" s="40"/>
    </row>
    <row r="356" ht="15.75" customHeight="1" spans="1:21">
      <c r="A356" s="40"/>
      <c r="B356" s="40"/>
      <c r="C356" s="40"/>
      <c r="D356" s="40"/>
      <c r="E356" s="40"/>
      <c r="F356" s="40"/>
      <c r="G356" s="40"/>
      <c r="H356" s="40"/>
      <c r="I356" s="40"/>
      <c r="J356" s="40"/>
      <c r="K356" s="40"/>
      <c r="L356" s="40"/>
      <c r="M356" s="40"/>
      <c r="N356" s="40"/>
      <c r="O356" s="40"/>
      <c r="P356" s="40"/>
      <c r="Q356" s="40"/>
      <c r="R356" s="40"/>
      <c r="S356" s="40"/>
      <c r="T356" s="40"/>
      <c r="U356" s="40"/>
    </row>
    <row r="357" ht="15.75" customHeight="1" spans="1:21">
      <c r="A357" s="40"/>
      <c r="B357" s="40"/>
      <c r="C357" s="40"/>
      <c r="D357" s="40"/>
      <c r="E357" s="40"/>
      <c r="F357" s="40"/>
      <c r="G357" s="40"/>
      <c r="H357" s="40"/>
      <c r="I357" s="40"/>
      <c r="J357" s="40"/>
      <c r="K357" s="40"/>
      <c r="L357" s="40"/>
      <c r="M357" s="40"/>
      <c r="N357" s="40"/>
      <c r="O357" s="40"/>
      <c r="P357" s="40"/>
      <c r="Q357" s="40"/>
      <c r="R357" s="40"/>
      <c r="S357" s="40"/>
      <c r="T357" s="40"/>
      <c r="U357" s="40"/>
    </row>
    <row r="358" ht="15.75" customHeight="1" spans="1:21">
      <c r="A358" s="40"/>
      <c r="B358" s="40"/>
      <c r="C358" s="40"/>
      <c r="D358" s="40"/>
      <c r="E358" s="40"/>
      <c r="F358" s="40"/>
      <c r="G358" s="40"/>
      <c r="H358" s="40"/>
      <c r="I358" s="40"/>
      <c r="J358" s="40"/>
      <c r="K358" s="40"/>
      <c r="L358" s="40"/>
      <c r="M358" s="40"/>
      <c r="N358" s="40"/>
      <c r="O358" s="40"/>
      <c r="P358" s="40"/>
      <c r="Q358" s="40"/>
      <c r="R358" s="40"/>
      <c r="S358" s="40"/>
      <c r="T358" s="40"/>
      <c r="U358" s="40"/>
    </row>
    <row r="359" ht="15.75" customHeight="1" spans="1:21">
      <c r="A359" s="40"/>
      <c r="B359" s="40"/>
      <c r="C359" s="40"/>
      <c r="D359" s="40"/>
      <c r="E359" s="40"/>
      <c r="F359" s="40"/>
      <c r="G359" s="40"/>
      <c r="H359" s="40"/>
      <c r="I359" s="40"/>
      <c r="J359" s="40"/>
      <c r="K359" s="40"/>
      <c r="L359" s="40"/>
      <c r="M359" s="40"/>
      <c r="N359" s="40"/>
      <c r="O359" s="40"/>
      <c r="P359" s="40"/>
      <c r="Q359" s="40"/>
      <c r="R359" s="40"/>
      <c r="S359" s="40"/>
      <c r="T359" s="40"/>
      <c r="U359" s="40"/>
    </row>
    <row r="360" ht="15.75" customHeight="1" spans="1:21">
      <c r="A360" s="40"/>
      <c r="B360" s="40"/>
      <c r="C360" s="40"/>
      <c r="D360" s="40"/>
      <c r="E360" s="40"/>
      <c r="F360" s="40"/>
      <c r="G360" s="40"/>
      <c r="H360" s="40"/>
      <c r="I360" s="40"/>
      <c r="J360" s="40"/>
      <c r="K360" s="40"/>
      <c r="L360" s="40"/>
      <c r="M360" s="40"/>
      <c r="N360" s="40"/>
      <c r="O360" s="40"/>
      <c r="P360" s="40"/>
      <c r="Q360" s="40"/>
      <c r="R360" s="40"/>
      <c r="S360" s="40"/>
      <c r="T360" s="40"/>
      <c r="U360" s="40"/>
    </row>
    <row r="361" ht="15.75" customHeight="1" spans="1:21">
      <c r="A361" s="40"/>
      <c r="B361" s="40"/>
      <c r="C361" s="40"/>
      <c r="D361" s="40"/>
      <c r="E361" s="40"/>
      <c r="F361" s="40"/>
      <c r="G361" s="40"/>
      <c r="H361" s="40"/>
      <c r="I361" s="40"/>
      <c r="J361" s="40"/>
      <c r="K361" s="40"/>
      <c r="L361" s="40"/>
      <c r="M361" s="40"/>
      <c r="N361" s="40"/>
      <c r="O361" s="40"/>
      <c r="P361" s="40"/>
      <c r="Q361" s="40"/>
      <c r="R361" s="40"/>
      <c r="S361" s="40"/>
      <c r="T361" s="40"/>
      <c r="U361" s="40"/>
    </row>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108">
    <mergeCell ref="A1:G1"/>
    <mergeCell ref="A2:G2"/>
    <mergeCell ref="A4:G4"/>
    <mergeCell ref="A5:G5"/>
    <mergeCell ref="A6:G6"/>
    <mergeCell ref="A7:G7"/>
    <mergeCell ref="A8:B8"/>
    <mergeCell ref="C8:G8"/>
    <mergeCell ref="A9:B9"/>
    <mergeCell ref="C9:G9"/>
    <mergeCell ref="A11:G11"/>
    <mergeCell ref="A12:B12"/>
    <mergeCell ref="C12:G12"/>
    <mergeCell ref="A13:B13"/>
    <mergeCell ref="C13:G13"/>
    <mergeCell ref="A14:B14"/>
    <mergeCell ref="C14:G14"/>
    <mergeCell ref="A15:B15"/>
    <mergeCell ref="C15:G15"/>
    <mergeCell ref="A16:B16"/>
    <mergeCell ref="C16:G16"/>
    <mergeCell ref="A18:D18"/>
    <mergeCell ref="A30:C30"/>
    <mergeCell ref="B31:C31"/>
    <mergeCell ref="B32:C32"/>
    <mergeCell ref="B33:C33"/>
    <mergeCell ref="B34:C34"/>
    <mergeCell ref="B35:C35"/>
    <mergeCell ref="B36:C36"/>
    <mergeCell ref="B37:C37"/>
    <mergeCell ref="B38:C38"/>
    <mergeCell ref="B39:D39"/>
    <mergeCell ref="A40:C40"/>
    <mergeCell ref="A41:B41"/>
    <mergeCell ref="A47:C47"/>
    <mergeCell ref="A60:C60"/>
    <mergeCell ref="B61:C61"/>
    <mergeCell ref="B62:C62"/>
    <mergeCell ref="B63:C63"/>
    <mergeCell ref="B64:C64"/>
    <mergeCell ref="B65:C65"/>
    <mergeCell ref="B66:C66"/>
    <mergeCell ref="A68:C68"/>
    <mergeCell ref="B69:C69"/>
    <mergeCell ref="B70:C70"/>
    <mergeCell ref="B71:C71"/>
    <mergeCell ref="B72:C72"/>
    <mergeCell ref="B73:C73"/>
    <mergeCell ref="A75:C75"/>
    <mergeCell ref="B76:C76"/>
    <mergeCell ref="B77:C77"/>
    <mergeCell ref="B78:C78"/>
    <mergeCell ref="B79:C79"/>
    <mergeCell ref="B80:C80"/>
    <mergeCell ref="B81:C81"/>
    <mergeCell ref="B82:C82"/>
    <mergeCell ref="B83:C83"/>
    <mergeCell ref="A85:C85"/>
    <mergeCell ref="B86:C86"/>
    <mergeCell ref="B87:C87"/>
    <mergeCell ref="B88:C88"/>
    <mergeCell ref="B89:C89"/>
    <mergeCell ref="B90:C90"/>
    <mergeCell ref="B91:C91"/>
    <mergeCell ref="B92:C92"/>
    <mergeCell ref="B93:C93"/>
    <mergeCell ref="A95:C95"/>
    <mergeCell ref="B96:C96"/>
    <mergeCell ref="B97:C97"/>
    <mergeCell ref="B98:C98"/>
    <mergeCell ref="A100:C100"/>
    <mergeCell ref="B101:C101"/>
    <mergeCell ref="B102:C102"/>
    <mergeCell ref="B103:C103"/>
    <mergeCell ref="B104:C104"/>
    <mergeCell ref="A106:C106"/>
    <mergeCell ref="B107:C107"/>
    <mergeCell ref="B108:C108"/>
    <mergeCell ref="B109:C109"/>
    <mergeCell ref="B110:C110"/>
    <mergeCell ref="B111:C111"/>
    <mergeCell ref="B112:C112"/>
    <mergeCell ref="A114:B114"/>
    <mergeCell ref="A125:L125"/>
    <mergeCell ref="A126:C126"/>
    <mergeCell ref="B127:C127"/>
    <mergeCell ref="B128:C128"/>
    <mergeCell ref="B129:C129"/>
    <mergeCell ref="B130:C130"/>
    <mergeCell ref="B131:C131"/>
    <mergeCell ref="B132:C132"/>
    <mergeCell ref="B133:C133"/>
    <mergeCell ref="B134:C134"/>
    <mergeCell ref="B135:C135"/>
    <mergeCell ref="B136:C136"/>
    <mergeCell ref="A139:B139"/>
    <mergeCell ref="A150:L150"/>
    <mergeCell ref="A151:C151"/>
    <mergeCell ref="B152:C152"/>
    <mergeCell ref="B153:C153"/>
    <mergeCell ref="B154:C154"/>
    <mergeCell ref="B155:C155"/>
    <mergeCell ref="B156:C156"/>
    <mergeCell ref="B157:C157"/>
    <mergeCell ref="B158:C158"/>
    <mergeCell ref="B159:C159"/>
    <mergeCell ref="B160:C160"/>
    <mergeCell ref="B161:C161"/>
  </mergeCells>
  <pageMargins left="0.511805555555556" right="0.511805555555556" top="0.869444444444444" bottom="0.786805555555556" header="0" footer="0"/>
  <pageSetup paperSize="9" scale="72" orientation="landscape" horizontalDpi="600"/>
  <headerFooter>
    <oddHeader>&amp;CNegrito itálico"Processo 23069.182202/2024-57
PE 90036/2025</oddHeader>
    <oddFooter>&amp;L&amp;A</oddFooter>
  </headerFooter>
  <colBreaks count="1" manualBreakCount="1">
    <brk id="12" max="160" man="1"/>
  </colBreaks>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05"/>
  <sheetViews>
    <sheetView tabSelected="1" topLeftCell="A14" workbookViewId="0">
      <selection activeCell="E32" sqref="E32"/>
    </sheetView>
  </sheetViews>
  <sheetFormatPr defaultColWidth="14.4285714285714" defaultRowHeight="15" customHeight="1"/>
  <cols>
    <col min="1" max="1" width="5.14285714285714" customWidth="1"/>
    <col min="2" max="2" width="41.2857142857143" customWidth="1"/>
    <col min="3" max="3" width="7.71428571428571" customWidth="1"/>
    <col min="4" max="4" width="16.1428571428571" customWidth="1"/>
    <col min="5" max="5" width="17.7142857142857" customWidth="1"/>
    <col min="6" max="6" width="14.5714285714286" customWidth="1"/>
    <col min="7" max="7" width="16.5714285714286" customWidth="1"/>
    <col min="8" max="8" width="15.4285714285714" customWidth="1"/>
    <col min="9" max="26" width="11.4285714285714" customWidth="1"/>
  </cols>
  <sheetData>
    <row r="1" spans="1:26">
      <c r="A1" s="1" t="s">
        <v>531</v>
      </c>
      <c r="I1" s="8"/>
      <c r="J1" s="8"/>
      <c r="K1" s="8"/>
      <c r="L1" s="8"/>
      <c r="M1" s="8"/>
      <c r="N1" s="8"/>
      <c r="O1" s="8"/>
      <c r="P1" s="8"/>
      <c r="Q1" s="8"/>
      <c r="R1" s="8"/>
      <c r="S1" s="8"/>
      <c r="T1" s="8"/>
      <c r="U1" s="8"/>
      <c r="V1" s="8"/>
      <c r="W1" s="8"/>
      <c r="X1" s="8"/>
      <c r="Y1" s="8"/>
      <c r="Z1" s="8"/>
    </row>
    <row r="2" spans="1:26">
      <c r="A2" s="2" t="s">
        <v>532</v>
      </c>
      <c r="I2" s="8"/>
      <c r="J2" s="8"/>
      <c r="K2" s="8"/>
      <c r="L2" s="8"/>
      <c r="M2" s="8"/>
      <c r="N2" s="8"/>
      <c r="O2" s="8"/>
      <c r="P2" s="8"/>
      <c r="Q2" s="8"/>
      <c r="R2" s="8"/>
      <c r="S2" s="8"/>
      <c r="T2" s="8"/>
      <c r="U2" s="8"/>
      <c r="V2" s="8"/>
      <c r="W2" s="8"/>
      <c r="X2" s="8"/>
      <c r="Y2" s="8"/>
      <c r="Z2" s="8"/>
    </row>
    <row r="3" spans="1:26">
      <c r="A3" s="2" t="s">
        <v>533</v>
      </c>
      <c r="I3" s="8"/>
      <c r="J3" s="8"/>
      <c r="K3" s="8"/>
      <c r="L3" s="8"/>
      <c r="M3" s="8"/>
      <c r="N3" s="8"/>
      <c r="O3" s="8"/>
      <c r="P3" s="8"/>
      <c r="Q3" s="8"/>
      <c r="R3" s="8"/>
      <c r="S3" s="8"/>
      <c r="T3" s="8"/>
      <c r="U3" s="8"/>
      <c r="V3" s="8"/>
      <c r="W3" s="8"/>
      <c r="X3" s="8"/>
      <c r="Y3" s="8"/>
      <c r="Z3" s="8"/>
    </row>
    <row r="4" spans="1:26">
      <c r="A4" s="3" t="s">
        <v>534</v>
      </c>
      <c r="I4" s="8"/>
      <c r="J4" s="8"/>
      <c r="K4" s="8"/>
      <c r="L4" s="8"/>
      <c r="M4" s="8"/>
      <c r="N4" s="8"/>
      <c r="O4" s="8"/>
      <c r="P4" s="8"/>
      <c r="Q4" s="8"/>
      <c r="R4" s="8"/>
      <c r="S4" s="8"/>
      <c r="T4" s="8"/>
      <c r="U4" s="8"/>
      <c r="V4" s="8"/>
      <c r="W4" s="8"/>
      <c r="X4" s="8"/>
      <c r="Y4" s="8"/>
      <c r="Z4" s="8"/>
    </row>
    <row r="5" ht="24" customHeight="1" spans="1:26">
      <c r="A5" s="4" t="s">
        <v>535</v>
      </c>
      <c r="I5" s="8"/>
      <c r="J5" s="8"/>
      <c r="K5" s="8"/>
      <c r="L5" s="8"/>
      <c r="M5" s="8"/>
      <c r="N5" s="8"/>
      <c r="O5" s="8"/>
      <c r="P5" s="8"/>
      <c r="Q5" s="8"/>
      <c r="R5" s="8"/>
      <c r="S5" s="8"/>
      <c r="T5" s="8"/>
      <c r="U5" s="8"/>
      <c r="V5" s="8"/>
      <c r="W5" s="8"/>
      <c r="X5" s="8"/>
      <c r="Y5" s="8"/>
      <c r="Z5" s="8"/>
    </row>
    <row r="6" ht="38.25" customHeight="1" spans="1:26">
      <c r="A6" s="5" t="s">
        <v>2</v>
      </c>
      <c r="I6" s="8"/>
      <c r="J6" s="8"/>
      <c r="K6" s="8"/>
      <c r="L6" s="8"/>
      <c r="M6" s="8"/>
      <c r="N6" s="8"/>
      <c r="O6" s="8"/>
      <c r="P6" s="8"/>
      <c r="Q6" s="8"/>
      <c r="R6" s="8"/>
      <c r="S6" s="8"/>
      <c r="T6" s="8"/>
      <c r="U6" s="8"/>
      <c r="V6" s="8"/>
      <c r="W6" s="8"/>
      <c r="X6" s="8"/>
      <c r="Y6" s="8"/>
      <c r="Z6" s="8"/>
    </row>
    <row r="7" spans="1:26">
      <c r="A7" s="6" t="s">
        <v>536</v>
      </c>
      <c r="H7" s="7"/>
      <c r="I7" s="8"/>
      <c r="J7" s="8"/>
      <c r="K7" s="8"/>
      <c r="L7" s="8"/>
      <c r="M7" s="8"/>
      <c r="N7" s="8"/>
      <c r="O7" s="8"/>
      <c r="P7" s="8"/>
      <c r="Q7" s="8"/>
      <c r="R7" s="8"/>
      <c r="S7" s="8"/>
      <c r="T7" s="8"/>
      <c r="U7" s="8"/>
      <c r="V7" s="8"/>
      <c r="W7" s="8"/>
      <c r="X7" s="8"/>
      <c r="Y7" s="8"/>
      <c r="Z7" s="8"/>
    </row>
    <row r="8" ht="15.75" spans="1:26">
      <c r="A8" s="8"/>
      <c r="B8" s="9"/>
      <c r="C8" s="8"/>
      <c r="D8" s="8"/>
      <c r="E8" s="8"/>
      <c r="F8" s="8"/>
      <c r="G8" s="9"/>
      <c r="H8" s="8"/>
      <c r="I8" s="8"/>
      <c r="J8" s="8"/>
      <c r="K8" s="8"/>
      <c r="L8" s="8"/>
      <c r="M8" s="8"/>
      <c r="N8" s="8"/>
      <c r="O8" s="8"/>
      <c r="P8" s="8"/>
      <c r="Q8" s="8"/>
      <c r="R8" s="8"/>
      <c r="S8" s="8"/>
      <c r="T8" s="8"/>
      <c r="U8" s="8"/>
      <c r="V8" s="8"/>
      <c r="W8" s="8"/>
      <c r="X8" s="8"/>
      <c r="Y8" s="8"/>
      <c r="Z8" s="8"/>
    </row>
    <row r="9" spans="1:26">
      <c r="A9" s="10" t="s">
        <v>537</v>
      </c>
      <c r="B9" s="11"/>
      <c r="C9" s="11"/>
      <c r="D9" s="11"/>
      <c r="E9" s="11"/>
      <c r="F9" s="11"/>
      <c r="G9" s="11"/>
      <c r="H9" s="12"/>
      <c r="I9" s="8"/>
      <c r="J9" s="8"/>
      <c r="K9" s="8"/>
      <c r="L9" s="8"/>
      <c r="M9" s="8"/>
      <c r="N9" s="8"/>
      <c r="O9" s="8"/>
      <c r="P9" s="8"/>
      <c r="Q9" s="8"/>
      <c r="R9" s="8"/>
      <c r="S9" s="8"/>
      <c r="T9" s="8"/>
      <c r="U9" s="8"/>
      <c r="V9" s="8"/>
      <c r="W9" s="8"/>
      <c r="X9" s="8"/>
      <c r="Y9" s="8"/>
      <c r="Z9" s="8"/>
    </row>
    <row r="10" ht="30" spans="1:26">
      <c r="A10" s="13" t="s">
        <v>237</v>
      </c>
      <c r="B10" s="14" t="s">
        <v>196</v>
      </c>
      <c r="C10" s="14" t="s">
        <v>538</v>
      </c>
      <c r="D10" s="14" t="s">
        <v>198</v>
      </c>
      <c r="E10" s="14" t="s">
        <v>539</v>
      </c>
      <c r="F10" s="14" t="s">
        <v>540</v>
      </c>
      <c r="G10" s="14" t="s">
        <v>541</v>
      </c>
      <c r="H10" s="15" t="s">
        <v>542</v>
      </c>
      <c r="I10" s="8"/>
      <c r="J10" s="8"/>
      <c r="K10" s="8"/>
      <c r="L10" s="8"/>
      <c r="M10" s="8"/>
      <c r="N10" s="8"/>
      <c r="O10" s="8"/>
      <c r="P10" s="8"/>
      <c r="Q10" s="8"/>
      <c r="R10" s="8"/>
      <c r="S10" s="8"/>
      <c r="T10" s="8"/>
      <c r="U10" s="8"/>
      <c r="V10" s="8"/>
      <c r="W10" s="8"/>
      <c r="X10" s="8"/>
      <c r="Y10" s="8"/>
      <c r="Z10" s="8"/>
    </row>
    <row r="11" ht="15.75" spans="1:26">
      <c r="A11" s="16">
        <v>1</v>
      </c>
      <c r="B11" s="17" t="str">
        <f>'Anexo II-B Salários'!B8</f>
        <v>Almoxarife</v>
      </c>
      <c r="C11" s="17">
        <f>'Anexo II-B Salários'!D8</f>
        <v>10</v>
      </c>
      <c r="D11" s="17">
        <f>C11</f>
        <v>10</v>
      </c>
      <c r="E11" s="18">
        <f>'An IV A Custo G1'!D160</f>
        <v>7648.28865760087</v>
      </c>
      <c r="F11" s="18">
        <f>E11*D11</f>
        <v>76482.8865760087</v>
      </c>
      <c r="G11" s="18">
        <f>12*F11</f>
        <v>917794.638912104</v>
      </c>
      <c r="H11" s="19">
        <f>24*F11</f>
        <v>1835589.27782421</v>
      </c>
      <c r="I11" s="8"/>
      <c r="J11" s="8"/>
      <c r="K11" s="8"/>
      <c r="L11" s="8"/>
      <c r="M11" s="8"/>
      <c r="N11" s="8"/>
      <c r="O11" s="8"/>
      <c r="P11" s="8"/>
      <c r="Q11" s="8"/>
      <c r="R11" s="8"/>
      <c r="S11" s="8"/>
      <c r="T11" s="8"/>
      <c r="U11" s="8"/>
      <c r="V11" s="8"/>
      <c r="W11" s="8"/>
      <c r="X11" s="8"/>
      <c r="Y11" s="8"/>
      <c r="Z11" s="8"/>
    </row>
    <row r="12" ht="15.75" spans="1:26">
      <c r="A12" s="16">
        <v>2</v>
      </c>
      <c r="B12" s="17" t="str">
        <f>'Anexo II-B Salários'!B9</f>
        <v>Líder de Almoxarife</v>
      </c>
      <c r="C12" s="17">
        <f>'Anexo II-B Salários'!D9</f>
        <v>1</v>
      </c>
      <c r="D12" s="17">
        <f t="shared" ref="D12:D28" si="0">C12</f>
        <v>1</v>
      </c>
      <c r="E12" s="18">
        <f>'An IV A Custo G1'!E160</f>
        <v>8422.40796537958</v>
      </c>
      <c r="F12" s="18">
        <f t="shared" ref="F12:F22" si="1">E12*D12</f>
        <v>8422.40796537958</v>
      </c>
      <c r="G12" s="18">
        <f t="shared" ref="G12:G22" si="2">12*F12</f>
        <v>101068.895584555</v>
      </c>
      <c r="H12" s="19">
        <f t="shared" ref="H12:H23" si="3">24*F12</f>
        <v>202137.79116911</v>
      </c>
      <c r="I12" s="8"/>
      <c r="J12" s="8"/>
      <c r="K12" s="8"/>
      <c r="L12" s="8"/>
      <c r="M12" s="8"/>
      <c r="N12" s="8"/>
      <c r="O12" s="8"/>
      <c r="P12" s="8"/>
      <c r="Q12" s="8"/>
      <c r="R12" s="8"/>
      <c r="S12" s="8"/>
      <c r="T12" s="8"/>
      <c r="U12" s="8"/>
      <c r="V12" s="8"/>
      <c r="W12" s="8"/>
      <c r="X12" s="8"/>
      <c r="Y12" s="8"/>
      <c r="Z12" s="8"/>
    </row>
    <row r="13" ht="15.75" spans="1:26">
      <c r="A13" s="16">
        <v>3</v>
      </c>
      <c r="B13" s="17" t="str">
        <f>'Anexo II-B Salários'!B10</f>
        <v>Auxiliar de Logística</v>
      </c>
      <c r="C13" s="17">
        <f>'Anexo II-B Salários'!D10</f>
        <v>17</v>
      </c>
      <c r="D13" s="17">
        <f t="shared" si="0"/>
        <v>17</v>
      </c>
      <c r="E13" s="18">
        <f>'An IV A Custo G1'!F160</f>
        <v>6005.32004927924</v>
      </c>
      <c r="F13" s="18">
        <f t="shared" si="1"/>
        <v>102090.440837747</v>
      </c>
      <c r="G13" s="18">
        <f t="shared" si="2"/>
        <v>1225085.29005297</v>
      </c>
      <c r="H13" s="19">
        <f t="shared" si="3"/>
        <v>2450170.58010593</v>
      </c>
      <c r="I13" s="8"/>
      <c r="J13" s="8"/>
      <c r="K13" s="8"/>
      <c r="L13" s="8"/>
      <c r="M13" s="8"/>
      <c r="N13" s="8"/>
      <c r="O13" s="8"/>
      <c r="P13" s="8"/>
      <c r="Q13" s="8"/>
      <c r="R13" s="8"/>
      <c r="S13" s="8"/>
      <c r="T13" s="8"/>
      <c r="U13" s="8"/>
      <c r="V13" s="8"/>
      <c r="W13" s="8"/>
      <c r="X13" s="8"/>
      <c r="Y13" s="8"/>
      <c r="Z13" s="8"/>
    </row>
    <row r="14" ht="15.75" spans="1:26">
      <c r="A14" s="16">
        <v>4</v>
      </c>
      <c r="B14" s="17" t="str">
        <f>'Anexo II-B Salários'!B11</f>
        <v>Líder de Auxiliar de Logística</v>
      </c>
      <c r="C14" s="17">
        <f>'Anexo II-B Salários'!D11</f>
        <v>1</v>
      </c>
      <c r="D14" s="17">
        <f t="shared" si="0"/>
        <v>1</v>
      </c>
      <c r="E14" s="18">
        <f>'An IV A Custo G1'!G160</f>
        <v>6547.29053513811</v>
      </c>
      <c r="F14" s="18">
        <f t="shared" si="1"/>
        <v>6547.29053513811</v>
      </c>
      <c r="G14" s="18">
        <f t="shared" si="2"/>
        <v>78567.4864216573</v>
      </c>
      <c r="H14" s="19">
        <f t="shared" si="3"/>
        <v>157134.972843315</v>
      </c>
      <c r="I14" s="8"/>
      <c r="J14" s="8"/>
      <c r="K14" s="8"/>
      <c r="L14" s="8"/>
      <c r="M14" s="8"/>
      <c r="N14" s="8"/>
      <c r="O14" s="8"/>
      <c r="P14" s="8"/>
      <c r="Q14" s="8"/>
      <c r="R14" s="8"/>
      <c r="S14" s="8"/>
      <c r="T14" s="8"/>
      <c r="U14" s="8"/>
      <c r="V14" s="8"/>
      <c r="W14" s="8"/>
      <c r="X14" s="8"/>
      <c r="Y14" s="8"/>
      <c r="Z14" s="8"/>
    </row>
    <row r="15" ht="15.75" spans="1:26">
      <c r="A15" s="16">
        <v>5</v>
      </c>
      <c r="B15" s="17" t="str">
        <f>'Anexo II-B Salários'!B12</f>
        <v>Copeiro</v>
      </c>
      <c r="C15" s="17">
        <f>'Anexo II-B Salários'!D12</f>
        <v>2</v>
      </c>
      <c r="D15" s="17">
        <f t="shared" si="0"/>
        <v>2</v>
      </c>
      <c r="E15" s="20">
        <f>'An IV A Custo G1'!H160</f>
        <v>4933.84735777633</v>
      </c>
      <c r="F15" s="18">
        <f t="shared" si="1"/>
        <v>9867.69471555265</v>
      </c>
      <c r="G15" s="18">
        <f t="shared" si="2"/>
        <v>118412.336586632</v>
      </c>
      <c r="H15" s="19">
        <f t="shared" si="3"/>
        <v>236824.673173264</v>
      </c>
      <c r="I15" s="8"/>
      <c r="J15" s="8"/>
      <c r="K15" s="8"/>
      <c r="L15" s="8"/>
      <c r="M15" s="8"/>
      <c r="N15" s="8"/>
      <c r="O15" s="8"/>
      <c r="P15" s="8"/>
      <c r="Q15" s="8"/>
      <c r="R15" s="8"/>
      <c r="S15" s="8"/>
      <c r="T15" s="8"/>
      <c r="U15" s="8"/>
      <c r="V15" s="8"/>
      <c r="W15" s="8"/>
      <c r="X15" s="8"/>
      <c r="Y15" s="8"/>
      <c r="Z15" s="8"/>
    </row>
    <row r="16" ht="15.75" spans="1:26">
      <c r="A16" s="16">
        <v>6</v>
      </c>
      <c r="B16" s="17" t="str">
        <f>'Anexo II-B Salários'!B13</f>
        <v>Líder de Copeiro</v>
      </c>
      <c r="C16" s="17">
        <f>'Anexo II-B Salários'!D13</f>
        <v>1</v>
      </c>
      <c r="D16" s="17">
        <f t="shared" si="0"/>
        <v>1</v>
      </c>
      <c r="E16" s="20">
        <f>'An IV A Custo G1'!I160</f>
        <v>6938.85069810928</v>
      </c>
      <c r="F16" s="18">
        <f t="shared" si="1"/>
        <v>6938.85069810928</v>
      </c>
      <c r="G16" s="18">
        <f t="shared" si="2"/>
        <v>83266.2083773113</v>
      </c>
      <c r="H16" s="19">
        <f t="shared" si="3"/>
        <v>166532.416754623</v>
      </c>
      <c r="I16" s="8"/>
      <c r="J16" s="8"/>
      <c r="K16" s="8"/>
      <c r="L16" s="8"/>
      <c r="M16" s="8"/>
      <c r="N16" s="8"/>
      <c r="O16" s="8"/>
      <c r="P16" s="8"/>
      <c r="Q16" s="8"/>
      <c r="R16" s="8"/>
      <c r="S16" s="8"/>
      <c r="T16" s="8"/>
      <c r="U16" s="8"/>
      <c r="V16" s="8"/>
      <c r="W16" s="8"/>
      <c r="X16" s="8"/>
      <c r="Y16" s="8"/>
      <c r="Z16" s="8"/>
    </row>
    <row r="17" ht="15.75" spans="1:26">
      <c r="A17" s="16">
        <v>7</v>
      </c>
      <c r="B17" s="21" t="str">
        <f>'Anexo II-B Salários'!B14</f>
        <v>Auxiliar de Escriturário</v>
      </c>
      <c r="C17" s="21">
        <f>'Anexo II-B Salários'!D14</f>
        <v>16</v>
      </c>
      <c r="D17" s="17">
        <f t="shared" si="0"/>
        <v>16</v>
      </c>
      <c r="E17" s="20">
        <f>'An IV A Custo G1'!J160</f>
        <v>6159.55688973844</v>
      </c>
      <c r="F17" s="18">
        <f t="shared" si="1"/>
        <v>98552.9102358151</v>
      </c>
      <c r="G17" s="18">
        <f t="shared" si="2"/>
        <v>1182634.92282978</v>
      </c>
      <c r="H17" s="19">
        <f t="shared" si="3"/>
        <v>2365269.84565956</v>
      </c>
      <c r="I17" s="8"/>
      <c r="J17" s="8"/>
      <c r="K17" s="8"/>
      <c r="L17" s="8"/>
      <c r="M17" s="8"/>
      <c r="N17" s="8"/>
      <c r="O17" s="8"/>
      <c r="P17" s="8"/>
      <c r="Q17" s="8"/>
      <c r="R17" s="8"/>
      <c r="S17" s="8"/>
      <c r="T17" s="8"/>
      <c r="U17" s="8"/>
      <c r="V17" s="8"/>
      <c r="W17" s="8"/>
      <c r="X17" s="8"/>
      <c r="Y17" s="8"/>
      <c r="Z17" s="8"/>
    </row>
    <row r="18" ht="15.75" spans="1:26">
      <c r="A18" s="16">
        <v>8</v>
      </c>
      <c r="B18" s="17" t="str">
        <f>'Anexo II-B Salários'!B15</f>
        <v>Guardião de Piscina</v>
      </c>
      <c r="C18" s="17">
        <f>'Anexo II-B Salários'!D15</f>
        <v>1</v>
      </c>
      <c r="D18" s="17">
        <f t="shared" si="0"/>
        <v>1</v>
      </c>
      <c r="E18" s="20">
        <f>'An IV A Custo G1'!K160</f>
        <v>4869.70904433253</v>
      </c>
      <c r="F18" s="18">
        <f t="shared" si="1"/>
        <v>4869.70904433253</v>
      </c>
      <c r="G18" s="18">
        <f t="shared" si="2"/>
        <v>58436.5085319903</v>
      </c>
      <c r="H18" s="19">
        <f t="shared" si="3"/>
        <v>116873.017063981</v>
      </c>
      <c r="I18" s="8"/>
      <c r="J18" s="8"/>
      <c r="K18" s="8"/>
      <c r="L18" s="8"/>
      <c r="M18" s="8"/>
      <c r="N18" s="8"/>
      <c r="O18" s="8"/>
      <c r="P18" s="8"/>
      <c r="Q18" s="8"/>
      <c r="R18" s="8"/>
      <c r="S18" s="8"/>
      <c r="T18" s="8"/>
      <c r="U18" s="8"/>
      <c r="V18" s="8"/>
      <c r="W18" s="8"/>
      <c r="X18" s="8"/>
      <c r="Y18" s="8"/>
      <c r="Z18" s="8"/>
    </row>
    <row r="19" ht="15.75" spans="1:26">
      <c r="A19" s="16">
        <v>9</v>
      </c>
      <c r="B19" s="17" t="str">
        <f>'Anexo II-B Salários'!B16</f>
        <v>Auxiliar de Mecânica</v>
      </c>
      <c r="C19" s="17">
        <f>'Anexo II-B Salários'!D16</f>
        <v>1</v>
      </c>
      <c r="D19" s="17">
        <f t="shared" si="0"/>
        <v>1</v>
      </c>
      <c r="E19" s="20">
        <f>'An IV A Custo G1'!L160</f>
        <v>4862.55361974451</v>
      </c>
      <c r="F19" s="18">
        <f t="shared" si="1"/>
        <v>4862.55361974451</v>
      </c>
      <c r="G19" s="18">
        <f t="shared" si="2"/>
        <v>58350.6434369342</v>
      </c>
      <c r="H19" s="19">
        <f t="shared" si="3"/>
        <v>116701.286873868</v>
      </c>
      <c r="I19" s="8"/>
      <c r="J19" s="8"/>
      <c r="K19" s="8"/>
      <c r="L19" s="8"/>
      <c r="M19" s="8"/>
      <c r="N19" s="8"/>
      <c r="O19" s="8"/>
      <c r="P19" s="8"/>
      <c r="Q19" s="8"/>
      <c r="R19" s="8"/>
      <c r="S19" s="8"/>
      <c r="T19" s="8"/>
      <c r="U19" s="8"/>
      <c r="V19" s="8"/>
      <c r="W19" s="8"/>
      <c r="X19" s="8"/>
      <c r="Y19" s="8"/>
      <c r="Z19" s="8"/>
    </row>
    <row r="20" ht="15.75" spans="1:26">
      <c r="A20" s="16">
        <v>10</v>
      </c>
      <c r="B20" s="17" t="str">
        <f>'Anexo II-B Salários'!B17</f>
        <v>Agente Educacional</v>
      </c>
      <c r="C20" s="17">
        <f>'Anexo II-B Salários'!D17</f>
        <v>18</v>
      </c>
      <c r="D20" s="17">
        <f t="shared" si="0"/>
        <v>18</v>
      </c>
      <c r="E20" s="20">
        <f>'An IV A Custo G2'!D160</f>
        <v>5267.87920655632</v>
      </c>
      <c r="F20" s="18">
        <f t="shared" si="1"/>
        <v>94821.8257180137</v>
      </c>
      <c r="G20" s="18">
        <f t="shared" si="2"/>
        <v>1137861.90861616</v>
      </c>
      <c r="H20" s="19">
        <f t="shared" si="3"/>
        <v>2275723.81723233</v>
      </c>
      <c r="I20" s="8"/>
      <c r="J20" s="8"/>
      <c r="K20" s="8"/>
      <c r="L20" s="8"/>
      <c r="M20" s="8"/>
      <c r="N20" s="8"/>
      <c r="O20" s="8"/>
      <c r="P20" s="8"/>
      <c r="Q20" s="8"/>
      <c r="R20" s="8"/>
      <c r="S20" s="8"/>
      <c r="T20" s="8"/>
      <c r="U20" s="8"/>
      <c r="V20" s="8"/>
      <c r="W20" s="8"/>
      <c r="X20" s="8"/>
      <c r="Y20" s="8"/>
      <c r="Z20" s="8"/>
    </row>
    <row r="21" ht="15.75" spans="1:26">
      <c r="A21" s="16">
        <v>11</v>
      </c>
      <c r="B21" s="17" t="str">
        <f>'Anexo II-B Salários'!B18</f>
        <v>Auxiliar de desenvolvimento infantil</v>
      </c>
      <c r="C21" s="17">
        <f>'Anexo II-B Salários'!D18</f>
        <v>32</v>
      </c>
      <c r="D21" s="17">
        <f t="shared" si="0"/>
        <v>32</v>
      </c>
      <c r="E21" s="20">
        <f>'An IV A Custo G2'!E160</f>
        <v>7668.02896303189</v>
      </c>
      <c r="F21" s="18">
        <f t="shared" si="1"/>
        <v>245376.92681702</v>
      </c>
      <c r="G21" s="18">
        <f t="shared" si="2"/>
        <v>2944523.12180424</v>
      </c>
      <c r="H21" s="19">
        <f t="shared" si="3"/>
        <v>5889046.24360849</v>
      </c>
      <c r="I21" s="8"/>
      <c r="J21" s="8"/>
      <c r="K21" s="8"/>
      <c r="L21" s="8"/>
      <c r="M21" s="8"/>
      <c r="N21" s="8"/>
      <c r="O21" s="8"/>
      <c r="P21" s="8"/>
      <c r="Q21" s="8"/>
      <c r="R21" s="8"/>
      <c r="S21" s="8"/>
      <c r="T21" s="8"/>
      <c r="U21" s="8"/>
      <c r="V21" s="8"/>
      <c r="W21" s="8"/>
      <c r="X21" s="8"/>
      <c r="Y21" s="8"/>
      <c r="Z21" s="8"/>
    </row>
    <row r="22" ht="15.75" spans="1:26">
      <c r="A22" s="16">
        <v>12</v>
      </c>
      <c r="B22" s="22" t="str">
        <f>'Anexo II-B Salários'!B19</f>
        <v>Cuidador de Alunos</v>
      </c>
      <c r="C22" s="23">
        <f>'Anexo II-B Salários'!D19</f>
        <v>15</v>
      </c>
      <c r="D22" s="17">
        <f t="shared" si="0"/>
        <v>15</v>
      </c>
      <c r="E22" s="20">
        <f>'An IV A Custo G2'!F160</f>
        <v>5555.81825661819</v>
      </c>
      <c r="F22" s="18">
        <f t="shared" si="1"/>
        <v>83337.2738492728</v>
      </c>
      <c r="G22" s="18">
        <f t="shared" si="2"/>
        <v>1000047.28619127</v>
      </c>
      <c r="H22" s="19">
        <f t="shared" si="3"/>
        <v>2000094.57238255</v>
      </c>
      <c r="I22" s="8"/>
      <c r="J22" s="8"/>
      <c r="K22" s="8"/>
      <c r="L22" s="8"/>
      <c r="M22" s="8"/>
      <c r="N22" s="8"/>
      <c r="O22" s="8"/>
      <c r="P22" s="8"/>
      <c r="Q22" s="8"/>
      <c r="R22" s="8"/>
      <c r="S22" s="8"/>
      <c r="T22" s="8"/>
      <c r="U22" s="8"/>
      <c r="V22" s="8"/>
      <c r="W22" s="8"/>
      <c r="X22" s="8"/>
      <c r="Y22" s="8"/>
      <c r="Z22" s="8"/>
    </row>
    <row r="23" ht="15.75" spans="1:26">
      <c r="A23" s="24">
        <v>13</v>
      </c>
      <c r="B23" s="25" t="str">
        <f>'Anexo II-B Salários'!B20</f>
        <v>Orientador Educacional</v>
      </c>
      <c r="C23" s="26">
        <f>'Anexo II-B Salários'!D20</f>
        <v>1</v>
      </c>
      <c r="D23" s="27">
        <f t="shared" si="0"/>
        <v>1</v>
      </c>
      <c r="E23" s="20">
        <f>'An IV A Custo G2'!G160</f>
        <v>9518.77384909478</v>
      </c>
      <c r="F23" s="18">
        <f t="shared" ref="F23:F28" si="4">E23*D23</f>
        <v>9518.77384909478</v>
      </c>
      <c r="G23" s="18">
        <f t="shared" ref="G23" si="5">12*F23</f>
        <v>114225.286189137</v>
      </c>
      <c r="H23" s="19">
        <f t="shared" si="3"/>
        <v>228450.572378275</v>
      </c>
      <c r="I23" s="8"/>
      <c r="J23" s="8"/>
      <c r="K23" s="8"/>
      <c r="L23" s="8"/>
      <c r="M23" s="8"/>
      <c r="N23" s="8"/>
      <c r="O23" s="8"/>
      <c r="P23" s="8"/>
      <c r="Q23" s="8"/>
      <c r="R23" s="8"/>
      <c r="S23" s="8"/>
      <c r="T23" s="8"/>
      <c r="U23" s="8"/>
      <c r="V23" s="8"/>
      <c r="W23" s="8"/>
      <c r="X23" s="8"/>
      <c r="Y23" s="8"/>
      <c r="Z23" s="8"/>
    </row>
    <row r="24" ht="15.75" spans="1:26">
      <c r="A24" s="24">
        <v>14</v>
      </c>
      <c r="B24" s="28" t="str">
        <f>'Anexo II-B Salários'!B21</f>
        <v>Encarregado Geral</v>
      </c>
      <c r="C24" s="26">
        <f>'Anexo II-B Salários'!D21</f>
        <v>1</v>
      </c>
      <c r="D24" s="27">
        <f t="shared" si="0"/>
        <v>1</v>
      </c>
      <c r="E24" s="20">
        <f>'An IV A Custo G2'!H160</f>
        <v>11903.7320380706</v>
      </c>
      <c r="F24" s="18">
        <f t="shared" si="4"/>
        <v>11903.7320380706</v>
      </c>
      <c r="G24" s="18">
        <f t="shared" ref="G24:G29" si="6">12*F24</f>
        <v>142844.784456847</v>
      </c>
      <c r="H24" s="19">
        <f t="shared" ref="H24:H28" si="7">24*F24</f>
        <v>285689.568913694</v>
      </c>
      <c r="I24" s="8"/>
      <c r="J24" s="8"/>
      <c r="K24" s="8"/>
      <c r="L24" s="8"/>
      <c r="M24" s="8"/>
      <c r="N24" s="8"/>
      <c r="O24" s="8"/>
      <c r="P24" s="8"/>
      <c r="Q24" s="8"/>
      <c r="R24" s="8"/>
      <c r="S24" s="8"/>
      <c r="T24" s="8"/>
      <c r="U24" s="8"/>
      <c r="V24" s="8"/>
      <c r="W24" s="8"/>
      <c r="X24" s="8"/>
      <c r="Y24" s="8"/>
      <c r="Z24" s="8"/>
    </row>
    <row r="25" ht="15.75" spans="1:26">
      <c r="A25" s="24">
        <v>15</v>
      </c>
      <c r="B25" s="28" t="str">
        <f>'Anexo II-B Salários'!B22</f>
        <v>Técnico em Manutenção</v>
      </c>
      <c r="C25" s="26">
        <f>'Anexo II-B Salários'!D22</f>
        <v>1</v>
      </c>
      <c r="D25" s="27">
        <f t="shared" si="0"/>
        <v>1</v>
      </c>
      <c r="E25" s="20">
        <f>'An IV A Custo G2'!I160</f>
        <v>10538.2330888852</v>
      </c>
      <c r="F25" s="18">
        <f t="shared" si="4"/>
        <v>10538.2330888852</v>
      </c>
      <c r="G25" s="18">
        <f t="shared" si="6"/>
        <v>126458.797066622</v>
      </c>
      <c r="H25" s="19">
        <f t="shared" si="7"/>
        <v>252917.594133244</v>
      </c>
      <c r="I25" s="8"/>
      <c r="J25" s="8"/>
      <c r="K25" s="8"/>
      <c r="L25" s="8"/>
      <c r="M25" s="8"/>
      <c r="N25" s="8"/>
      <c r="O25" s="8"/>
      <c r="P25" s="8"/>
      <c r="Q25" s="8"/>
      <c r="R25" s="8"/>
      <c r="S25" s="8"/>
      <c r="T25" s="8"/>
      <c r="U25" s="8"/>
      <c r="V25" s="8"/>
      <c r="W25" s="8"/>
      <c r="X25" s="8"/>
      <c r="Y25" s="8"/>
      <c r="Z25" s="8"/>
    </row>
    <row r="26" ht="15.75" spans="1:26">
      <c r="A26" s="24">
        <v>16</v>
      </c>
      <c r="B26" s="28" t="str">
        <f>'Anexo II-B Salários'!B23</f>
        <v>Bombeiro Hidráulico</v>
      </c>
      <c r="C26" s="26">
        <f>'Anexo II-B Salários'!D23</f>
        <v>1</v>
      </c>
      <c r="D26" s="27">
        <f t="shared" si="0"/>
        <v>1</v>
      </c>
      <c r="E26" s="20">
        <f>'An IV A Custo G2'!J160</f>
        <v>6442.04663039224</v>
      </c>
      <c r="F26" s="18">
        <f t="shared" si="4"/>
        <v>6442.04663039224</v>
      </c>
      <c r="G26" s="18">
        <f t="shared" si="6"/>
        <v>77304.5595647069</v>
      </c>
      <c r="H26" s="19">
        <f t="shared" si="7"/>
        <v>154609.119129414</v>
      </c>
      <c r="I26" s="8"/>
      <c r="J26" s="8"/>
      <c r="K26" s="8"/>
      <c r="L26" s="8"/>
      <c r="M26" s="8"/>
      <c r="N26" s="8"/>
      <c r="O26" s="8"/>
      <c r="P26" s="8"/>
      <c r="Q26" s="8"/>
      <c r="R26" s="8"/>
      <c r="S26" s="8"/>
      <c r="T26" s="8"/>
      <c r="U26" s="8"/>
      <c r="V26" s="8"/>
      <c r="W26" s="8"/>
      <c r="X26" s="8"/>
      <c r="Y26" s="8"/>
      <c r="Z26" s="8"/>
    </row>
    <row r="27" ht="16.5" spans="1:26">
      <c r="A27" s="24">
        <v>17</v>
      </c>
      <c r="B27" s="29" t="str">
        <f>'Anexo II-B Salários'!B24</f>
        <v>Ajudante de Manutenção</v>
      </c>
      <c r="C27" s="26">
        <f>'Anexo II-B Salários'!D24</f>
        <v>1</v>
      </c>
      <c r="D27" s="27">
        <f t="shared" si="0"/>
        <v>1</v>
      </c>
      <c r="E27" s="20">
        <f>'An IV A Custo G2'!K160</f>
        <v>5036.39473265747</v>
      </c>
      <c r="F27" s="18">
        <f t="shared" si="4"/>
        <v>5036.39473265747</v>
      </c>
      <c r="G27" s="18">
        <f t="shared" si="6"/>
        <v>60436.7367918897</v>
      </c>
      <c r="H27" s="19">
        <f t="shared" si="7"/>
        <v>120873.473583779</v>
      </c>
      <c r="I27" s="8"/>
      <c r="J27" s="8"/>
      <c r="K27" s="8"/>
      <c r="L27" s="8"/>
      <c r="M27" s="8"/>
      <c r="N27" s="8"/>
      <c r="O27" s="8"/>
      <c r="P27" s="8"/>
      <c r="Q27" s="8"/>
      <c r="R27" s="8"/>
      <c r="S27" s="8"/>
      <c r="T27" s="8"/>
      <c r="U27" s="8"/>
      <c r="V27" s="8"/>
      <c r="W27" s="8"/>
      <c r="X27" s="8"/>
      <c r="Y27" s="8"/>
      <c r="Z27" s="8"/>
    </row>
    <row r="28" ht="16.5" spans="1:26">
      <c r="A28" s="24">
        <v>18</v>
      </c>
      <c r="B28" s="29" t="str">
        <f>'Anexo II-B Salários'!B25</f>
        <v>Operador de Trator</v>
      </c>
      <c r="C28" s="26">
        <f>'Anexo II-B Salários'!D25</f>
        <v>1</v>
      </c>
      <c r="D28" s="27">
        <f t="shared" si="0"/>
        <v>1</v>
      </c>
      <c r="E28" s="20">
        <f>'An IV A Custo G2'!L160</f>
        <v>7524.70556939092</v>
      </c>
      <c r="F28" s="18">
        <f t="shared" si="4"/>
        <v>7524.70556939092</v>
      </c>
      <c r="G28" s="18">
        <f t="shared" si="6"/>
        <v>90296.466832691</v>
      </c>
      <c r="H28" s="19">
        <f t="shared" si="7"/>
        <v>180592.933665382</v>
      </c>
      <c r="I28" s="8"/>
      <c r="J28" s="8"/>
      <c r="K28" s="8"/>
      <c r="L28" s="8"/>
      <c r="M28" s="8"/>
      <c r="N28" s="8"/>
      <c r="O28" s="8"/>
      <c r="P28" s="8"/>
      <c r="Q28" s="8"/>
      <c r="R28" s="8"/>
      <c r="S28" s="8"/>
      <c r="T28" s="8"/>
      <c r="U28" s="8"/>
      <c r="V28" s="8"/>
      <c r="W28" s="8"/>
      <c r="X28" s="8"/>
      <c r="Y28" s="8"/>
      <c r="Z28" s="8"/>
    </row>
    <row r="29" ht="28.5" customHeight="1" spans="1:26">
      <c r="A29" s="30" t="s">
        <v>192</v>
      </c>
      <c r="B29" s="31"/>
      <c r="C29" s="32">
        <f>SUM(C11:C28)</f>
        <v>121</v>
      </c>
      <c r="D29" s="32">
        <f>SUM(D11:D28)</f>
        <v>121</v>
      </c>
      <c r="E29" s="33"/>
      <c r="F29" s="33">
        <f>SUM(F11:F28)</f>
        <v>793134.656520625</v>
      </c>
      <c r="G29" s="33">
        <f t="shared" si="6"/>
        <v>9517615.87824751</v>
      </c>
      <c r="H29" s="34">
        <f>SUM(H11:H28)</f>
        <v>19035231.756495</v>
      </c>
      <c r="I29" s="8"/>
      <c r="J29" s="8"/>
      <c r="K29" s="8"/>
      <c r="L29" s="8"/>
      <c r="M29" s="8"/>
      <c r="N29" s="8"/>
      <c r="O29" s="8"/>
      <c r="P29" s="8"/>
      <c r="Q29" s="8"/>
      <c r="R29" s="8"/>
      <c r="S29" s="8"/>
      <c r="T29" s="8"/>
      <c r="U29" s="8"/>
      <c r="V29" s="8"/>
      <c r="W29" s="8"/>
      <c r="X29" s="8"/>
      <c r="Y29" s="8"/>
      <c r="Z29" s="8"/>
    </row>
    <row r="30" ht="15.75" customHeight="1" spans="1:26">
      <c r="A30" s="8"/>
      <c r="B30" s="9"/>
      <c r="C30" s="8"/>
      <c r="D30" s="8"/>
      <c r="E30" s="8"/>
      <c r="F30" s="35"/>
      <c r="G30" s="36"/>
      <c r="H30" s="8"/>
      <c r="I30" s="8"/>
      <c r="J30" s="8"/>
      <c r="K30" s="8"/>
      <c r="L30" s="8"/>
      <c r="M30" s="8"/>
      <c r="N30" s="8"/>
      <c r="O30" s="8"/>
      <c r="P30" s="8"/>
      <c r="Q30" s="8"/>
      <c r="R30" s="8"/>
      <c r="S30" s="8"/>
      <c r="T30" s="8"/>
      <c r="U30" s="8"/>
      <c r="V30" s="8"/>
      <c r="W30" s="8"/>
      <c r="X30" s="8"/>
      <c r="Y30" s="8"/>
      <c r="Z30" s="8"/>
    </row>
    <row r="31" ht="15.75" customHeight="1" spans="1:26">
      <c r="A31" s="37"/>
      <c r="B31" s="9"/>
      <c r="C31" s="8"/>
      <c r="D31" s="8"/>
      <c r="E31" s="8"/>
      <c r="F31" s="8"/>
      <c r="G31" s="9"/>
      <c r="H31" s="8"/>
      <c r="I31" s="8"/>
      <c r="J31" s="8"/>
      <c r="K31" s="8"/>
      <c r="L31" s="8"/>
      <c r="M31" s="8"/>
      <c r="N31" s="8"/>
      <c r="O31" s="8"/>
      <c r="P31" s="8"/>
      <c r="Q31" s="8"/>
      <c r="R31" s="8"/>
      <c r="S31" s="8"/>
      <c r="T31" s="8"/>
      <c r="U31" s="8"/>
      <c r="V31" s="8"/>
      <c r="W31" s="8"/>
      <c r="X31" s="8"/>
      <c r="Y31" s="8"/>
      <c r="Z31" s="8"/>
    </row>
    <row r="32" ht="15.75" customHeight="1" spans="1:26">
      <c r="A32" s="8"/>
      <c r="B32" s="9"/>
      <c r="C32" s="8"/>
      <c r="D32" s="8"/>
      <c r="E32" s="8"/>
      <c r="F32" s="8"/>
      <c r="G32" s="36"/>
      <c r="H32" s="8"/>
      <c r="I32" s="8"/>
      <c r="J32" s="8"/>
      <c r="K32" s="8"/>
      <c r="L32" s="8"/>
      <c r="M32" s="8"/>
      <c r="N32" s="8"/>
      <c r="O32" s="8"/>
      <c r="P32" s="8"/>
      <c r="Q32" s="8"/>
      <c r="R32" s="8"/>
      <c r="S32" s="8"/>
      <c r="T32" s="8"/>
      <c r="U32" s="8"/>
      <c r="V32" s="8"/>
      <c r="W32" s="8"/>
      <c r="X32" s="8"/>
      <c r="Y32" s="8"/>
      <c r="Z32" s="8"/>
    </row>
    <row r="33" ht="15.75" customHeight="1" spans="1:26">
      <c r="A33" s="8"/>
      <c r="B33" s="9"/>
      <c r="C33" s="8"/>
      <c r="D33" s="8"/>
      <c r="E33" s="8"/>
      <c r="F33" s="8"/>
      <c r="G33" s="9"/>
      <c r="H33" s="8"/>
      <c r="I33" s="8"/>
      <c r="J33" s="8"/>
      <c r="K33" s="8"/>
      <c r="L33" s="8"/>
      <c r="M33" s="8"/>
      <c r="N33" s="8"/>
      <c r="O33" s="8"/>
      <c r="P33" s="8"/>
      <c r="Q33" s="8"/>
      <c r="R33" s="8"/>
      <c r="S33" s="8"/>
      <c r="T33" s="8"/>
      <c r="U33" s="8"/>
      <c r="V33" s="8"/>
      <c r="W33" s="8"/>
      <c r="X33" s="8"/>
      <c r="Y33" s="8"/>
      <c r="Z33" s="8"/>
    </row>
    <row r="34" ht="15.75" customHeight="1" spans="1:26">
      <c r="A34" s="8"/>
      <c r="B34" s="9"/>
      <c r="C34" s="8"/>
      <c r="D34" s="8"/>
      <c r="E34" s="8"/>
      <c r="F34" s="8"/>
      <c r="G34" s="9"/>
      <c r="H34" s="8"/>
      <c r="I34" s="8"/>
      <c r="J34" s="8"/>
      <c r="K34" s="8"/>
      <c r="L34" s="8"/>
      <c r="M34" s="8"/>
      <c r="N34" s="8"/>
      <c r="O34" s="8"/>
      <c r="P34" s="8"/>
      <c r="Q34" s="8"/>
      <c r="R34" s="8"/>
      <c r="S34" s="8"/>
      <c r="T34" s="8"/>
      <c r="U34" s="8"/>
      <c r="V34" s="8"/>
      <c r="W34" s="8"/>
      <c r="X34" s="8"/>
      <c r="Y34" s="8"/>
      <c r="Z34" s="8"/>
    </row>
    <row r="35" ht="15.75" customHeight="1" spans="1:26">
      <c r="A35" s="8"/>
      <c r="B35" s="9"/>
      <c r="C35" s="8"/>
      <c r="D35" s="8"/>
      <c r="E35" s="8"/>
      <c r="F35" s="8"/>
      <c r="G35" s="9"/>
      <c r="H35" s="8"/>
      <c r="I35" s="8"/>
      <c r="J35" s="8"/>
      <c r="K35" s="8"/>
      <c r="L35" s="8"/>
      <c r="M35" s="8"/>
      <c r="N35" s="8"/>
      <c r="O35" s="8"/>
      <c r="P35" s="8"/>
      <c r="Q35" s="8"/>
      <c r="R35" s="8"/>
      <c r="S35" s="8"/>
      <c r="T35" s="8"/>
      <c r="U35" s="8"/>
      <c r="V35" s="8"/>
      <c r="W35" s="8"/>
      <c r="X35" s="8"/>
      <c r="Y35" s="8"/>
      <c r="Z35" s="8"/>
    </row>
    <row r="36" ht="15.75" customHeight="1" spans="1:26">
      <c r="A36" s="8"/>
      <c r="B36" s="9"/>
      <c r="C36" s="8"/>
      <c r="D36" s="8"/>
      <c r="E36" s="8"/>
      <c r="F36" s="8"/>
      <c r="G36" s="9"/>
      <c r="H36" s="8"/>
      <c r="I36" s="8"/>
      <c r="J36" s="8"/>
      <c r="K36" s="8"/>
      <c r="L36" s="8"/>
      <c r="M36" s="8"/>
      <c r="N36" s="8"/>
      <c r="O36" s="8"/>
      <c r="P36" s="8"/>
      <c r="Q36" s="8"/>
      <c r="R36" s="8"/>
      <c r="S36" s="8"/>
      <c r="T36" s="8"/>
      <c r="U36" s="8"/>
      <c r="V36" s="8"/>
      <c r="W36" s="8"/>
      <c r="X36" s="8"/>
      <c r="Y36" s="8"/>
      <c r="Z36" s="8"/>
    </row>
    <row r="37" ht="15.75" customHeight="1" spans="1:26">
      <c r="A37" s="8"/>
      <c r="B37" s="9"/>
      <c r="C37" s="8"/>
      <c r="D37" s="8"/>
      <c r="E37" s="8"/>
      <c r="F37" s="8"/>
      <c r="G37" s="9"/>
      <c r="H37" s="8"/>
      <c r="I37" s="8"/>
      <c r="J37" s="8"/>
      <c r="K37" s="8"/>
      <c r="L37" s="8"/>
      <c r="M37" s="8"/>
      <c r="N37" s="8"/>
      <c r="O37" s="8"/>
      <c r="P37" s="8"/>
      <c r="Q37" s="8"/>
      <c r="R37" s="8"/>
      <c r="S37" s="8"/>
      <c r="T37" s="8"/>
      <c r="U37" s="8"/>
      <c r="V37" s="8"/>
      <c r="W37" s="8"/>
      <c r="X37" s="8"/>
      <c r="Y37" s="8"/>
      <c r="Z37" s="8"/>
    </row>
    <row r="38" ht="15.75" customHeight="1" spans="1:26">
      <c r="A38" s="8"/>
      <c r="B38" s="9"/>
      <c r="C38" s="8"/>
      <c r="D38" s="8"/>
      <c r="E38" s="8"/>
      <c r="F38" s="8"/>
      <c r="G38" s="9"/>
      <c r="H38" s="8"/>
      <c r="I38" s="8"/>
      <c r="J38" s="8"/>
      <c r="K38" s="8"/>
      <c r="L38" s="8"/>
      <c r="M38" s="8"/>
      <c r="N38" s="8"/>
      <c r="O38" s="8"/>
      <c r="P38" s="8"/>
      <c r="Q38" s="8"/>
      <c r="R38" s="8"/>
      <c r="S38" s="8"/>
      <c r="T38" s="8"/>
      <c r="U38" s="8"/>
      <c r="V38" s="8"/>
      <c r="W38" s="8"/>
      <c r="X38" s="8"/>
      <c r="Y38" s="8"/>
      <c r="Z38" s="8"/>
    </row>
    <row r="39" ht="15.75" customHeight="1" spans="1:26">
      <c r="A39" s="8"/>
      <c r="B39" s="9"/>
      <c r="C39" s="8"/>
      <c r="D39" s="8"/>
      <c r="E39" s="8"/>
      <c r="F39" s="8"/>
      <c r="G39" s="9"/>
      <c r="H39" s="8"/>
      <c r="I39" s="8"/>
      <c r="J39" s="8"/>
      <c r="K39" s="8"/>
      <c r="L39" s="8"/>
      <c r="M39" s="8"/>
      <c r="N39" s="8"/>
      <c r="O39" s="8"/>
      <c r="P39" s="8"/>
      <c r="Q39" s="8"/>
      <c r="R39" s="8"/>
      <c r="S39" s="8"/>
      <c r="T39" s="8"/>
      <c r="U39" s="8"/>
      <c r="V39" s="8"/>
      <c r="W39" s="8"/>
      <c r="X39" s="8"/>
      <c r="Y39" s="8"/>
      <c r="Z39" s="8"/>
    </row>
    <row r="40" ht="15.75" customHeight="1" spans="1:26">
      <c r="A40" s="8"/>
      <c r="B40" s="9"/>
      <c r="C40" s="8"/>
      <c r="D40" s="8"/>
      <c r="E40" s="8"/>
      <c r="F40" s="8"/>
      <c r="G40" s="9"/>
      <c r="H40" s="8"/>
      <c r="I40" s="8"/>
      <c r="J40" s="8"/>
      <c r="K40" s="8"/>
      <c r="L40" s="8"/>
      <c r="M40" s="8"/>
      <c r="N40" s="8"/>
      <c r="O40" s="8"/>
      <c r="P40" s="8"/>
      <c r="Q40" s="8"/>
      <c r="R40" s="8"/>
      <c r="S40" s="8"/>
      <c r="T40" s="8"/>
      <c r="U40" s="8"/>
      <c r="V40" s="8"/>
      <c r="W40" s="8"/>
      <c r="X40" s="8"/>
      <c r="Y40" s="8"/>
      <c r="Z40" s="8"/>
    </row>
    <row r="41" ht="15.75" customHeight="1" spans="1:26">
      <c r="A41" s="8"/>
      <c r="B41" s="9"/>
      <c r="C41" s="8"/>
      <c r="D41" s="8"/>
      <c r="E41" s="8"/>
      <c r="F41" s="8"/>
      <c r="G41" s="9"/>
      <c r="H41" s="8"/>
      <c r="I41" s="8"/>
      <c r="J41" s="8"/>
      <c r="K41" s="8"/>
      <c r="L41" s="8"/>
      <c r="M41" s="8"/>
      <c r="N41" s="8"/>
      <c r="O41" s="8"/>
      <c r="P41" s="8"/>
      <c r="Q41" s="8"/>
      <c r="R41" s="8"/>
      <c r="S41" s="8"/>
      <c r="T41" s="8"/>
      <c r="U41" s="8"/>
      <c r="V41" s="8"/>
      <c r="W41" s="8"/>
      <c r="X41" s="8"/>
      <c r="Y41" s="8"/>
      <c r="Z41" s="8"/>
    </row>
    <row r="42" ht="15.75" customHeight="1" spans="1:26">
      <c r="A42" s="8"/>
      <c r="B42" s="9"/>
      <c r="C42" s="8"/>
      <c r="D42" s="8"/>
      <c r="E42" s="8"/>
      <c r="F42" s="8"/>
      <c r="G42" s="9"/>
      <c r="H42" s="8"/>
      <c r="I42" s="8"/>
      <c r="J42" s="8"/>
      <c r="K42" s="8"/>
      <c r="L42" s="8"/>
      <c r="M42" s="8"/>
      <c r="N42" s="8"/>
      <c r="O42" s="8"/>
      <c r="P42" s="8"/>
      <c r="Q42" s="8"/>
      <c r="R42" s="8"/>
      <c r="S42" s="8"/>
      <c r="T42" s="8"/>
      <c r="U42" s="8"/>
      <c r="V42" s="8"/>
      <c r="W42" s="8"/>
      <c r="X42" s="8"/>
      <c r="Y42" s="8"/>
      <c r="Z42" s="8"/>
    </row>
    <row r="43" ht="15.75" customHeight="1" spans="1:26">
      <c r="A43" s="8"/>
      <c r="B43" s="9"/>
      <c r="C43" s="8"/>
      <c r="D43" s="8"/>
      <c r="E43" s="8"/>
      <c r="F43" s="8"/>
      <c r="G43" s="9"/>
      <c r="H43" s="8"/>
      <c r="I43" s="8"/>
      <c r="J43" s="8"/>
      <c r="K43" s="8"/>
      <c r="L43" s="8"/>
      <c r="M43" s="8"/>
      <c r="N43" s="8"/>
      <c r="O43" s="8"/>
      <c r="P43" s="8"/>
      <c r="Q43" s="8"/>
      <c r="R43" s="8"/>
      <c r="S43" s="8"/>
      <c r="T43" s="8"/>
      <c r="U43" s="8"/>
      <c r="V43" s="8"/>
      <c r="W43" s="8"/>
      <c r="X43" s="8"/>
      <c r="Y43" s="8"/>
      <c r="Z43" s="8"/>
    </row>
    <row r="44" ht="15.75" customHeight="1" spans="1:26">
      <c r="A44" s="8"/>
      <c r="B44" s="9"/>
      <c r="C44" s="8"/>
      <c r="D44" s="8"/>
      <c r="E44" s="8"/>
      <c r="F44" s="8"/>
      <c r="G44" s="9"/>
      <c r="H44" s="8"/>
      <c r="I44" s="8"/>
      <c r="J44" s="8"/>
      <c r="K44" s="8"/>
      <c r="L44" s="8"/>
      <c r="M44" s="8"/>
      <c r="N44" s="8"/>
      <c r="O44" s="8"/>
      <c r="P44" s="8"/>
      <c r="Q44" s="8"/>
      <c r="R44" s="8"/>
      <c r="S44" s="8"/>
      <c r="T44" s="8"/>
      <c r="U44" s="8"/>
      <c r="V44" s="8"/>
      <c r="W44" s="8"/>
      <c r="X44" s="8"/>
      <c r="Y44" s="8"/>
      <c r="Z44" s="8"/>
    </row>
    <row r="45" ht="15.75" customHeight="1" spans="1:26">
      <c r="A45" s="8"/>
      <c r="B45" s="9"/>
      <c r="C45" s="8"/>
      <c r="D45" s="8"/>
      <c r="E45" s="8"/>
      <c r="F45" s="8"/>
      <c r="G45" s="9"/>
      <c r="H45" s="8"/>
      <c r="I45" s="8"/>
      <c r="J45" s="8"/>
      <c r="K45" s="8"/>
      <c r="L45" s="8"/>
      <c r="M45" s="8"/>
      <c r="N45" s="8"/>
      <c r="O45" s="8"/>
      <c r="P45" s="8"/>
      <c r="Q45" s="8"/>
      <c r="R45" s="8"/>
      <c r="S45" s="8"/>
      <c r="T45" s="8"/>
      <c r="U45" s="8"/>
      <c r="V45" s="8"/>
      <c r="W45" s="8"/>
      <c r="X45" s="8"/>
      <c r="Y45" s="8"/>
      <c r="Z45" s="8"/>
    </row>
    <row r="46" ht="15.75" customHeight="1" spans="1:26">
      <c r="A46" s="8"/>
      <c r="B46" s="9"/>
      <c r="C46" s="8"/>
      <c r="D46" s="8"/>
      <c r="E46" s="8"/>
      <c r="F46" s="8"/>
      <c r="G46" s="9"/>
      <c r="H46" s="8"/>
      <c r="I46" s="8"/>
      <c r="J46" s="8"/>
      <c r="K46" s="8"/>
      <c r="L46" s="8"/>
      <c r="M46" s="8"/>
      <c r="N46" s="8"/>
      <c r="O46" s="8"/>
      <c r="P46" s="8"/>
      <c r="Q46" s="8"/>
      <c r="R46" s="8"/>
      <c r="S46" s="8"/>
      <c r="T46" s="8"/>
      <c r="U46" s="8"/>
      <c r="V46" s="8"/>
      <c r="W46" s="8"/>
      <c r="X46" s="8"/>
      <c r="Y46" s="8"/>
      <c r="Z46" s="8"/>
    </row>
    <row r="47" ht="15.75" customHeight="1" spans="1:26">
      <c r="A47" s="8"/>
      <c r="B47" s="9"/>
      <c r="C47" s="8"/>
      <c r="D47" s="8"/>
      <c r="E47" s="8"/>
      <c r="F47" s="8"/>
      <c r="G47" s="9"/>
      <c r="H47" s="8"/>
      <c r="I47" s="8"/>
      <c r="J47" s="8"/>
      <c r="K47" s="8"/>
      <c r="L47" s="8"/>
      <c r="M47" s="8"/>
      <c r="N47" s="8"/>
      <c r="O47" s="8"/>
      <c r="P47" s="8"/>
      <c r="Q47" s="8"/>
      <c r="R47" s="8"/>
      <c r="S47" s="8"/>
      <c r="T47" s="8"/>
      <c r="U47" s="8"/>
      <c r="V47" s="8"/>
      <c r="W47" s="8"/>
      <c r="X47" s="8"/>
      <c r="Y47" s="8"/>
      <c r="Z47" s="8"/>
    </row>
    <row r="48" ht="15.75" customHeight="1" spans="1:26">
      <c r="A48" s="8"/>
      <c r="B48" s="9"/>
      <c r="C48" s="8"/>
      <c r="D48" s="8"/>
      <c r="E48" s="8"/>
      <c r="F48" s="8"/>
      <c r="G48" s="9"/>
      <c r="H48" s="8"/>
      <c r="I48" s="8"/>
      <c r="J48" s="8"/>
      <c r="K48" s="8"/>
      <c r="L48" s="8"/>
      <c r="M48" s="8"/>
      <c r="N48" s="8"/>
      <c r="O48" s="8"/>
      <c r="P48" s="8"/>
      <c r="Q48" s="8"/>
      <c r="R48" s="8"/>
      <c r="S48" s="8"/>
      <c r="T48" s="8"/>
      <c r="U48" s="8"/>
      <c r="V48" s="8"/>
      <c r="W48" s="8"/>
      <c r="X48" s="8"/>
      <c r="Y48" s="8"/>
      <c r="Z48" s="8"/>
    </row>
    <row r="49" ht="15.75" customHeight="1" spans="1:26">
      <c r="A49" s="8"/>
      <c r="B49" s="9"/>
      <c r="C49" s="8"/>
      <c r="D49" s="8"/>
      <c r="E49" s="8"/>
      <c r="F49" s="8"/>
      <c r="G49" s="9"/>
      <c r="H49" s="8"/>
      <c r="I49" s="8"/>
      <c r="J49" s="8"/>
      <c r="K49" s="8"/>
      <c r="L49" s="8"/>
      <c r="M49" s="8"/>
      <c r="N49" s="8"/>
      <c r="O49" s="8"/>
      <c r="P49" s="8"/>
      <c r="Q49" s="8"/>
      <c r="R49" s="8"/>
      <c r="S49" s="8"/>
      <c r="T49" s="8"/>
      <c r="U49" s="8"/>
      <c r="V49" s="8"/>
      <c r="W49" s="8"/>
      <c r="X49" s="8"/>
      <c r="Y49" s="8"/>
      <c r="Z49" s="8"/>
    </row>
    <row r="50" ht="15.75" customHeight="1" spans="1:26">
      <c r="A50" s="8"/>
      <c r="B50" s="9"/>
      <c r="C50" s="8"/>
      <c r="D50" s="8"/>
      <c r="E50" s="8"/>
      <c r="F50" s="8"/>
      <c r="G50" s="9"/>
      <c r="H50" s="8"/>
      <c r="I50" s="8"/>
      <c r="J50" s="8"/>
      <c r="K50" s="8"/>
      <c r="L50" s="8"/>
      <c r="M50" s="8"/>
      <c r="N50" s="8"/>
      <c r="O50" s="8"/>
      <c r="P50" s="8"/>
      <c r="Q50" s="8"/>
      <c r="R50" s="8"/>
      <c r="S50" s="8"/>
      <c r="T50" s="8"/>
      <c r="U50" s="8"/>
      <c r="V50" s="8"/>
      <c r="W50" s="8"/>
      <c r="X50" s="8"/>
      <c r="Y50" s="8"/>
      <c r="Z50" s="8"/>
    </row>
    <row r="51" ht="15.75" customHeight="1" spans="1:26">
      <c r="A51" s="8"/>
      <c r="B51" s="9"/>
      <c r="C51" s="8"/>
      <c r="D51" s="8"/>
      <c r="E51" s="8"/>
      <c r="F51" s="8"/>
      <c r="G51" s="9"/>
      <c r="H51" s="8"/>
      <c r="I51" s="8"/>
      <c r="J51" s="8"/>
      <c r="K51" s="8"/>
      <c r="L51" s="8"/>
      <c r="M51" s="8"/>
      <c r="N51" s="8"/>
      <c r="O51" s="8"/>
      <c r="P51" s="8"/>
      <c r="Q51" s="8"/>
      <c r="R51" s="8"/>
      <c r="S51" s="8"/>
      <c r="T51" s="8"/>
      <c r="U51" s="8"/>
      <c r="V51" s="8"/>
      <c r="W51" s="8"/>
      <c r="X51" s="8"/>
      <c r="Y51" s="8"/>
      <c r="Z51" s="8"/>
    </row>
    <row r="52" ht="15.75" customHeight="1" spans="1:26">
      <c r="A52" s="8"/>
      <c r="B52" s="9"/>
      <c r="C52" s="8"/>
      <c r="D52" s="8"/>
      <c r="E52" s="8"/>
      <c r="F52" s="8"/>
      <c r="G52" s="9"/>
      <c r="H52" s="8"/>
      <c r="I52" s="8"/>
      <c r="J52" s="8"/>
      <c r="K52" s="8"/>
      <c r="L52" s="8"/>
      <c r="M52" s="8"/>
      <c r="N52" s="8"/>
      <c r="O52" s="8"/>
      <c r="P52" s="8"/>
      <c r="Q52" s="8"/>
      <c r="R52" s="8"/>
      <c r="S52" s="8"/>
      <c r="T52" s="8"/>
      <c r="U52" s="8"/>
      <c r="V52" s="8"/>
      <c r="W52" s="8"/>
      <c r="X52" s="8"/>
      <c r="Y52" s="8"/>
      <c r="Z52" s="8"/>
    </row>
    <row r="53" ht="15.75" customHeight="1" spans="1:26">
      <c r="A53" s="8"/>
      <c r="B53" s="9"/>
      <c r="C53" s="8"/>
      <c r="D53" s="8"/>
      <c r="E53" s="8"/>
      <c r="F53" s="8"/>
      <c r="G53" s="9"/>
      <c r="H53" s="8"/>
      <c r="I53" s="8"/>
      <c r="J53" s="8"/>
      <c r="K53" s="8"/>
      <c r="L53" s="8"/>
      <c r="M53" s="8"/>
      <c r="N53" s="8"/>
      <c r="O53" s="8"/>
      <c r="P53" s="8"/>
      <c r="Q53" s="8"/>
      <c r="R53" s="8"/>
      <c r="S53" s="8"/>
      <c r="T53" s="8"/>
      <c r="U53" s="8"/>
      <c r="V53" s="8"/>
      <c r="W53" s="8"/>
      <c r="X53" s="8"/>
      <c r="Y53" s="8"/>
      <c r="Z53" s="8"/>
    </row>
    <row r="54" ht="15.75" customHeight="1" spans="1:26">
      <c r="A54" s="8"/>
      <c r="B54" s="9"/>
      <c r="C54" s="8"/>
      <c r="D54" s="8"/>
      <c r="E54" s="8"/>
      <c r="F54" s="8"/>
      <c r="G54" s="9"/>
      <c r="H54" s="8"/>
      <c r="I54" s="8"/>
      <c r="J54" s="8"/>
      <c r="K54" s="8"/>
      <c r="L54" s="8"/>
      <c r="M54" s="8"/>
      <c r="N54" s="8"/>
      <c r="O54" s="8"/>
      <c r="P54" s="8"/>
      <c r="Q54" s="8"/>
      <c r="R54" s="8"/>
      <c r="S54" s="8"/>
      <c r="T54" s="8"/>
      <c r="U54" s="8"/>
      <c r="V54" s="8"/>
      <c r="W54" s="8"/>
      <c r="X54" s="8"/>
      <c r="Y54" s="8"/>
      <c r="Z54" s="8"/>
    </row>
    <row r="55" ht="15.75" customHeight="1" spans="1:26">
      <c r="A55" s="8"/>
      <c r="B55" s="9"/>
      <c r="C55" s="8"/>
      <c r="D55" s="8"/>
      <c r="E55" s="8"/>
      <c r="F55" s="8"/>
      <c r="G55" s="9"/>
      <c r="H55" s="8"/>
      <c r="I55" s="8"/>
      <c r="J55" s="8"/>
      <c r="K55" s="8"/>
      <c r="L55" s="8"/>
      <c r="M55" s="8"/>
      <c r="N55" s="8"/>
      <c r="O55" s="8"/>
      <c r="P55" s="8"/>
      <c r="Q55" s="8"/>
      <c r="R55" s="8"/>
      <c r="S55" s="8"/>
      <c r="T55" s="8"/>
      <c r="U55" s="8"/>
      <c r="V55" s="8"/>
      <c r="W55" s="8"/>
      <c r="X55" s="8"/>
      <c r="Y55" s="8"/>
      <c r="Z55" s="8"/>
    </row>
    <row r="56" ht="15.75" customHeight="1" spans="1:26">
      <c r="A56" s="8"/>
      <c r="B56" s="9"/>
      <c r="C56" s="8"/>
      <c r="D56" s="8"/>
      <c r="E56" s="8"/>
      <c r="F56" s="8"/>
      <c r="G56" s="9"/>
      <c r="H56" s="8"/>
      <c r="I56" s="8"/>
      <c r="J56" s="8"/>
      <c r="K56" s="8"/>
      <c r="L56" s="8"/>
      <c r="M56" s="8"/>
      <c r="N56" s="8"/>
      <c r="O56" s="8"/>
      <c r="P56" s="8"/>
      <c r="Q56" s="8"/>
      <c r="R56" s="8"/>
      <c r="S56" s="8"/>
      <c r="T56" s="8"/>
      <c r="U56" s="8"/>
      <c r="V56" s="8"/>
      <c r="W56" s="8"/>
      <c r="X56" s="8"/>
      <c r="Y56" s="8"/>
      <c r="Z56" s="8"/>
    </row>
    <row r="57" ht="15.75" customHeight="1" spans="1:26">
      <c r="A57" s="8"/>
      <c r="B57" s="9"/>
      <c r="C57" s="8"/>
      <c r="D57" s="8"/>
      <c r="E57" s="8"/>
      <c r="F57" s="8"/>
      <c r="G57" s="9"/>
      <c r="H57" s="8"/>
      <c r="I57" s="8"/>
      <c r="J57" s="8"/>
      <c r="K57" s="8"/>
      <c r="L57" s="8"/>
      <c r="M57" s="8"/>
      <c r="N57" s="8"/>
      <c r="O57" s="8"/>
      <c r="P57" s="8"/>
      <c r="Q57" s="8"/>
      <c r="R57" s="8"/>
      <c r="S57" s="8"/>
      <c r="T57" s="8"/>
      <c r="U57" s="8"/>
      <c r="V57" s="8"/>
      <c r="W57" s="8"/>
      <c r="X57" s="8"/>
      <c r="Y57" s="8"/>
      <c r="Z57" s="8"/>
    </row>
    <row r="58" ht="15.75" customHeight="1" spans="1:26">
      <c r="A58" s="8"/>
      <c r="B58" s="9"/>
      <c r="C58" s="8"/>
      <c r="D58" s="8"/>
      <c r="E58" s="8"/>
      <c r="F58" s="8"/>
      <c r="G58" s="9"/>
      <c r="H58" s="8"/>
      <c r="I58" s="8"/>
      <c r="J58" s="8"/>
      <c r="K58" s="8"/>
      <c r="L58" s="8"/>
      <c r="M58" s="8"/>
      <c r="N58" s="8"/>
      <c r="O58" s="8"/>
      <c r="P58" s="8"/>
      <c r="Q58" s="8"/>
      <c r="R58" s="8"/>
      <c r="S58" s="8"/>
      <c r="T58" s="8"/>
      <c r="U58" s="8"/>
      <c r="V58" s="8"/>
      <c r="W58" s="8"/>
      <c r="X58" s="8"/>
      <c r="Y58" s="8"/>
      <c r="Z58" s="8"/>
    </row>
    <row r="59" ht="15.75" customHeight="1" spans="1:26">
      <c r="A59" s="8"/>
      <c r="B59" s="9"/>
      <c r="C59" s="8"/>
      <c r="D59" s="8"/>
      <c r="E59" s="8"/>
      <c r="F59" s="8"/>
      <c r="G59" s="9"/>
      <c r="H59" s="8"/>
      <c r="I59" s="8"/>
      <c r="J59" s="8"/>
      <c r="K59" s="8"/>
      <c r="L59" s="8"/>
      <c r="M59" s="8"/>
      <c r="N59" s="8"/>
      <c r="O59" s="8"/>
      <c r="P59" s="8"/>
      <c r="Q59" s="8"/>
      <c r="R59" s="8"/>
      <c r="S59" s="8"/>
      <c r="T59" s="8"/>
      <c r="U59" s="8"/>
      <c r="V59" s="8"/>
      <c r="W59" s="8"/>
      <c r="X59" s="8"/>
      <c r="Y59" s="8"/>
      <c r="Z59" s="8"/>
    </row>
    <row r="60" ht="15.75" customHeight="1" spans="1:26">
      <c r="A60" s="8"/>
      <c r="B60" s="9"/>
      <c r="C60" s="8"/>
      <c r="D60" s="8"/>
      <c r="E60" s="8"/>
      <c r="F60" s="8"/>
      <c r="G60" s="9"/>
      <c r="H60" s="8"/>
      <c r="I60" s="8"/>
      <c r="J60" s="8"/>
      <c r="K60" s="8"/>
      <c r="L60" s="8"/>
      <c r="M60" s="8"/>
      <c r="N60" s="8"/>
      <c r="O60" s="8"/>
      <c r="P60" s="8"/>
      <c r="Q60" s="8"/>
      <c r="R60" s="8"/>
      <c r="S60" s="8"/>
      <c r="T60" s="8"/>
      <c r="U60" s="8"/>
      <c r="V60" s="8"/>
      <c r="W60" s="8"/>
      <c r="X60" s="8"/>
      <c r="Y60" s="8"/>
      <c r="Z60" s="8"/>
    </row>
    <row r="61" ht="15.75" customHeight="1" spans="1:26">
      <c r="A61" s="8"/>
      <c r="B61" s="9"/>
      <c r="C61" s="8"/>
      <c r="D61" s="8"/>
      <c r="E61" s="8"/>
      <c r="F61" s="8"/>
      <c r="G61" s="9"/>
      <c r="H61" s="8"/>
      <c r="I61" s="8"/>
      <c r="J61" s="8"/>
      <c r="K61" s="8"/>
      <c r="L61" s="8"/>
      <c r="M61" s="8"/>
      <c r="N61" s="8"/>
      <c r="O61" s="8"/>
      <c r="P61" s="8"/>
      <c r="Q61" s="8"/>
      <c r="R61" s="8"/>
      <c r="S61" s="8"/>
      <c r="T61" s="8"/>
      <c r="U61" s="8"/>
      <c r="V61" s="8"/>
      <c r="W61" s="8"/>
      <c r="X61" s="8"/>
      <c r="Y61" s="8"/>
      <c r="Z61" s="8"/>
    </row>
    <row r="62" ht="15.75" customHeight="1" spans="1:26">
      <c r="A62" s="8"/>
      <c r="B62" s="9"/>
      <c r="C62" s="8"/>
      <c r="D62" s="8"/>
      <c r="E62" s="8"/>
      <c r="F62" s="8"/>
      <c r="G62" s="9"/>
      <c r="H62" s="8"/>
      <c r="I62" s="8"/>
      <c r="J62" s="8"/>
      <c r="K62" s="8"/>
      <c r="L62" s="8"/>
      <c r="M62" s="8"/>
      <c r="N62" s="8"/>
      <c r="O62" s="8"/>
      <c r="P62" s="8"/>
      <c r="Q62" s="8"/>
      <c r="R62" s="8"/>
      <c r="S62" s="8"/>
      <c r="T62" s="8"/>
      <c r="U62" s="8"/>
      <c r="V62" s="8"/>
      <c r="W62" s="8"/>
      <c r="X62" s="8"/>
      <c r="Y62" s="8"/>
      <c r="Z62" s="8"/>
    </row>
    <row r="63" ht="15.75" customHeight="1" spans="1:26">
      <c r="A63" s="8"/>
      <c r="B63" s="9"/>
      <c r="C63" s="8"/>
      <c r="D63" s="8"/>
      <c r="E63" s="8"/>
      <c r="F63" s="8"/>
      <c r="G63" s="9"/>
      <c r="H63" s="8"/>
      <c r="I63" s="8"/>
      <c r="J63" s="8"/>
      <c r="K63" s="8"/>
      <c r="L63" s="8"/>
      <c r="M63" s="8"/>
      <c r="N63" s="8"/>
      <c r="O63" s="8"/>
      <c r="P63" s="8"/>
      <c r="Q63" s="8"/>
      <c r="R63" s="8"/>
      <c r="S63" s="8"/>
      <c r="T63" s="8"/>
      <c r="U63" s="8"/>
      <c r="V63" s="8"/>
      <c r="W63" s="8"/>
      <c r="X63" s="8"/>
      <c r="Y63" s="8"/>
      <c r="Z63" s="8"/>
    </row>
    <row r="64" ht="15.75" customHeight="1" spans="1:26">
      <c r="A64" s="8"/>
      <c r="B64" s="9"/>
      <c r="C64" s="8"/>
      <c r="D64" s="8"/>
      <c r="E64" s="8"/>
      <c r="F64" s="8"/>
      <c r="G64" s="9"/>
      <c r="H64" s="8"/>
      <c r="I64" s="8"/>
      <c r="J64" s="8"/>
      <c r="K64" s="8"/>
      <c r="L64" s="8"/>
      <c r="M64" s="8"/>
      <c r="N64" s="8"/>
      <c r="O64" s="8"/>
      <c r="P64" s="8"/>
      <c r="Q64" s="8"/>
      <c r="R64" s="8"/>
      <c r="S64" s="8"/>
      <c r="T64" s="8"/>
      <c r="U64" s="8"/>
      <c r="V64" s="8"/>
      <c r="W64" s="8"/>
      <c r="X64" s="8"/>
      <c r="Y64" s="8"/>
      <c r="Z64" s="8"/>
    </row>
    <row r="65" ht="15.75" customHeight="1" spans="1:26">
      <c r="A65" s="8"/>
      <c r="B65" s="9"/>
      <c r="C65" s="8"/>
      <c r="D65" s="8"/>
      <c r="E65" s="8"/>
      <c r="F65" s="8"/>
      <c r="G65" s="9"/>
      <c r="H65" s="8"/>
      <c r="I65" s="8"/>
      <c r="J65" s="8"/>
      <c r="K65" s="8"/>
      <c r="L65" s="8"/>
      <c r="M65" s="8"/>
      <c r="N65" s="8"/>
      <c r="O65" s="8"/>
      <c r="P65" s="8"/>
      <c r="Q65" s="8"/>
      <c r="R65" s="8"/>
      <c r="S65" s="8"/>
      <c r="T65" s="8"/>
      <c r="U65" s="8"/>
      <c r="V65" s="8"/>
      <c r="W65" s="8"/>
      <c r="X65" s="8"/>
      <c r="Y65" s="8"/>
      <c r="Z65" s="8"/>
    </row>
    <row r="66" ht="15.75" customHeight="1" spans="1:26">
      <c r="A66" s="8"/>
      <c r="B66" s="9"/>
      <c r="C66" s="8"/>
      <c r="D66" s="8"/>
      <c r="E66" s="8"/>
      <c r="F66" s="8"/>
      <c r="G66" s="9"/>
      <c r="H66" s="8"/>
      <c r="I66" s="8"/>
      <c r="J66" s="8"/>
      <c r="K66" s="8"/>
      <c r="L66" s="8"/>
      <c r="M66" s="8"/>
      <c r="N66" s="8"/>
      <c r="O66" s="8"/>
      <c r="P66" s="8"/>
      <c r="Q66" s="8"/>
      <c r="R66" s="8"/>
      <c r="S66" s="8"/>
      <c r="T66" s="8"/>
      <c r="U66" s="8"/>
      <c r="V66" s="8"/>
      <c r="W66" s="8"/>
      <c r="X66" s="8"/>
      <c r="Y66" s="8"/>
      <c r="Z66" s="8"/>
    </row>
    <row r="67" ht="15.75" customHeight="1" spans="1:26">
      <c r="A67" s="8"/>
      <c r="B67" s="9"/>
      <c r="C67" s="8"/>
      <c r="D67" s="8"/>
      <c r="E67" s="8"/>
      <c r="F67" s="8"/>
      <c r="G67" s="9"/>
      <c r="H67" s="8"/>
      <c r="I67" s="8"/>
      <c r="J67" s="8"/>
      <c r="K67" s="8"/>
      <c r="L67" s="8"/>
      <c r="M67" s="8"/>
      <c r="N67" s="8"/>
      <c r="O67" s="8"/>
      <c r="P67" s="8"/>
      <c r="Q67" s="8"/>
      <c r="R67" s="8"/>
      <c r="S67" s="8"/>
      <c r="T67" s="8"/>
      <c r="U67" s="8"/>
      <c r="V67" s="8"/>
      <c r="W67" s="8"/>
      <c r="X67" s="8"/>
      <c r="Y67" s="8"/>
      <c r="Z67" s="8"/>
    </row>
    <row r="68" ht="15.75" customHeight="1" spans="1:26">
      <c r="A68" s="8"/>
      <c r="B68" s="9"/>
      <c r="C68" s="8"/>
      <c r="D68" s="8"/>
      <c r="E68" s="8"/>
      <c r="F68" s="8"/>
      <c r="G68" s="9"/>
      <c r="H68" s="8"/>
      <c r="I68" s="8"/>
      <c r="J68" s="8"/>
      <c r="K68" s="8"/>
      <c r="L68" s="8"/>
      <c r="M68" s="8"/>
      <c r="N68" s="8"/>
      <c r="O68" s="8"/>
      <c r="P68" s="8"/>
      <c r="Q68" s="8"/>
      <c r="R68" s="8"/>
      <c r="S68" s="8"/>
      <c r="T68" s="8"/>
      <c r="U68" s="8"/>
      <c r="V68" s="8"/>
      <c r="W68" s="8"/>
      <c r="X68" s="8"/>
      <c r="Y68" s="8"/>
      <c r="Z68" s="8"/>
    </row>
    <row r="69" ht="15.75" customHeight="1" spans="1:26">
      <c r="A69" s="8"/>
      <c r="B69" s="9"/>
      <c r="C69" s="8"/>
      <c r="D69" s="8"/>
      <c r="E69" s="8"/>
      <c r="F69" s="8"/>
      <c r="G69" s="9"/>
      <c r="H69" s="8"/>
      <c r="I69" s="8"/>
      <c r="J69" s="8"/>
      <c r="K69" s="8"/>
      <c r="L69" s="8"/>
      <c r="M69" s="8"/>
      <c r="N69" s="8"/>
      <c r="O69" s="8"/>
      <c r="P69" s="8"/>
      <c r="Q69" s="8"/>
      <c r="R69" s="8"/>
      <c r="S69" s="8"/>
      <c r="T69" s="8"/>
      <c r="U69" s="8"/>
      <c r="V69" s="8"/>
      <c r="W69" s="8"/>
      <c r="X69" s="8"/>
      <c r="Y69" s="8"/>
      <c r="Z69" s="8"/>
    </row>
    <row r="70" ht="15.75" customHeight="1" spans="1:26">
      <c r="A70" s="8"/>
      <c r="B70" s="9"/>
      <c r="C70" s="8"/>
      <c r="D70" s="8"/>
      <c r="E70" s="8"/>
      <c r="F70" s="8"/>
      <c r="G70" s="9"/>
      <c r="H70" s="8"/>
      <c r="I70" s="8"/>
      <c r="J70" s="8"/>
      <c r="K70" s="8"/>
      <c r="L70" s="8"/>
      <c r="M70" s="8"/>
      <c r="N70" s="8"/>
      <c r="O70" s="8"/>
      <c r="P70" s="8"/>
      <c r="Q70" s="8"/>
      <c r="R70" s="8"/>
      <c r="S70" s="8"/>
      <c r="T70" s="8"/>
      <c r="U70" s="8"/>
      <c r="V70" s="8"/>
      <c r="W70" s="8"/>
      <c r="X70" s="8"/>
      <c r="Y70" s="8"/>
      <c r="Z70" s="8"/>
    </row>
    <row r="71" ht="15.75" customHeight="1" spans="1:26">
      <c r="A71" s="8"/>
      <c r="B71" s="9"/>
      <c r="C71" s="8"/>
      <c r="D71" s="8"/>
      <c r="E71" s="8"/>
      <c r="F71" s="8"/>
      <c r="G71" s="9"/>
      <c r="H71" s="8"/>
      <c r="I71" s="8"/>
      <c r="J71" s="8"/>
      <c r="K71" s="8"/>
      <c r="L71" s="8"/>
      <c r="M71" s="8"/>
      <c r="N71" s="8"/>
      <c r="O71" s="8"/>
      <c r="P71" s="8"/>
      <c r="Q71" s="8"/>
      <c r="R71" s="8"/>
      <c r="S71" s="8"/>
      <c r="T71" s="8"/>
      <c r="U71" s="8"/>
      <c r="V71" s="8"/>
      <c r="W71" s="8"/>
      <c r="X71" s="8"/>
      <c r="Y71" s="8"/>
      <c r="Z71" s="8"/>
    </row>
    <row r="72" ht="15.75" customHeight="1" spans="1:26">
      <c r="A72" s="8"/>
      <c r="B72" s="9"/>
      <c r="C72" s="8"/>
      <c r="D72" s="8"/>
      <c r="E72" s="8"/>
      <c r="F72" s="8"/>
      <c r="G72" s="9"/>
      <c r="H72" s="8"/>
      <c r="I72" s="8"/>
      <c r="J72" s="8"/>
      <c r="K72" s="8"/>
      <c r="L72" s="8"/>
      <c r="M72" s="8"/>
      <c r="N72" s="8"/>
      <c r="O72" s="8"/>
      <c r="P72" s="8"/>
      <c r="Q72" s="8"/>
      <c r="R72" s="8"/>
      <c r="S72" s="8"/>
      <c r="T72" s="8"/>
      <c r="U72" s="8"/>
      <c r="V72" s="8"/>
      <c r="W72" s="8"/>
      <c r="X72" s="8"/>
      <c r="Y72" s="8"/>
      <c r="Z72" s="8"/>
    </row>
    <row r="73" ht="15.75" customHeight="1" spans="1:26">
      <c r="A73" s="8"/>
      <c r="B73" s="9"/>
      <c r="C73" s="8"/>
      <c r="D73" s="8"/>
      <c r="E73" s="8"/>
      <c r="F73" s="8"/>
      <c r="G73" s="9"/>
      <c r="H73" s="8"/>
      <c r="I73" s="8"/>
      <c r="J73" s="8"/>
      <c r="K73" s="8"/>
      <c r="L73" s="8"/>
      <c r="M73" s="8"/>
      <c r="N73" s="8"/>
      <c r="O73" s="8"/>
      <c r="P73" s="8"/>
      <c r="Q73" s="8"/>
      <c r="R73" s="8"/>
      <c r="S73" s="8"/>
      <c r="T73" s="8"/>
      <c r="U73" s="8"/>
      <c r="V73" s="8"/>
      <c r="W73" s="8"/>
      <c r="X73" s="8"/>
      <c r="Y73" s="8"/>
      <c r="Z73" s="8"/>
    </row>
    <row r="74" ht="15.75" customHeight="1" spans="1:26">
      <c r="A74" s="8"/>
      <c r="B74" s="9"/>
      <c r="C74" s="8"/>
      <c r="D74" s="8"/>
      <c r="E74" s="8"/>
      <c r="F74" s="8"/>
      <c r="G74" s="9"/>
      <c r="H74" s="8"/>
      <c r="I74" s="8"/>
      <c r="J74" s="8"/>
      <c r="K74" s="8"/>
      <c r="L74" s="8"/>
      <c r="M74" s="8"/>
      <c r="N74" s="8"/>
      <c r="O74" s="8"/>
      <c r="P74" s="8"/>
      <c r="Q74" s="8"/>
      <c r="R74" s="8"/>
      <c r="S74" s="8"/>
      <c r="T74" s="8"/>
      <c r="U74" s="8"/>
      <c r="V74" s="8"/>
      <c r="W74" s="8"/>
      <c r="X74" s="8"/>
      <c r="Y74" s="8"/>
      <c r="Z74" s="8"/>
    </row>
    <row r="75" ht="15.75" customHeight="1" spans="1:26">
      <c r="A75" s="8"/>
      <c r="B75" s="9"/>
      <c r="C75" s="8"/>
      <c r="D75" s="8"/>
      <c r="E75" s="8"/>
      <c r="F75" s="8"/>
      <c r="G75" s="9"/>
      <c r="H75" s="8"/>
      <c r="I75" s="8"/>
      <c r="J75" s="8"/>
      <c r="K75" s="8"/>
      <c r="L75" s="8"/>
      <c r="M75" s="8"/>
      <c r="N75" s="8"/>
      <c r="O75" s="8"/>
      <c r="P75" s="8"/>
      <c r="Q75" s="8"/>
      <c r="R75" s="8"/>
      <c r="S75" s="8"/>
      <c r="T75" s="8"/>
      <c r="U75" s="8"/>
      <c r="V75" s="8"/>
      <c r="W75" s="8"/>
      <c r="X75" s="8"/>
      <c r="Y75" s="8"/>
      <c r="Z75" s="8"/>
    </row>
    <row r="76" ht="15.75" customHeight="1" spans="1:26">
      <c r="A76" s="8"/>
      <c r="B76" s="9"/>
      <c r="C76" s="8"/>
      <c r="D76" s="8"/>
      <c r="E76" s="8"/>
      <c r="F76" s="8"/>
      <c r="G76" s="9"/>
      <c r="H76" s="8"/>
      <c r="I76" s="8"/>
      <c r="J76" s="8"/>
      <c r="K76" s="8"/>
      <c r="L76" s="8"/>
      <c r="M76" s="8"/>
      <c r="N76" s="8"/>
      <c r="O76" s="8"/>
      <c r="P76" s="8"/>
      <c r="Q76" s="8"/>
      <c r="R76" s="8"/>
      <c r="S76" s="8"/>
      <c r="T76" s="8"/>
      <c r="U76" s="8"/>
      <c r="V76" s="8"/>
      <c r="W76" s="8"/>
      <c r="X76" s="8"/>
      <c r="Y76" s="8"/>
      <c r="Z76" s="8"/>
    </row>
    <row r="77" ht="15.75" customHeight="1" spans="1:26">
      <c r="A77" s="8"/>
      <c r="B77" s="9"/>
      <c r="C77" s="8"/>
      <c r="D77" s="8"/>
      <c r="E77" s="8"/>
      <c r="F77" s="8"/>
      <c r="G77" s="9"/>
      <c r="H77" s="8"/>
      <c r="I77" s="8"/>
      <c r="J77" s="8"/>
      <c r="K77" s="8"/>
      <c r="L77" s="8"/>
      <c r="M77" s="8"/>
      <c r="N77" s="8"/>
      <c r="O77" s="8"/>
      <c r="P77" s="8"/>
      <c r="Q77" s="8"/>
      <c r="R77" s="8"/>
      <c r="S77" s="8"/>
      <c r="T77" s="8"/>
      <c r="U77" s="8"/>
      <c r="V77" s="8"/>
      <c r="W77" s="8"/>
      <c r="X77" s="8"/>
      <c r="Y77" s="8"/>
      <c r="Z77" s="8"/>
    </row>
    <row r="78" ht="15.75" customHeight="1" spans="1:26">
      <c r="A78" s="8"/>
      <c r="B78" s="9"/>
      <c r="C78" s="8"/>
      <c r="D78" s="8"/>
      <c r="E78" s="8"/>
      <c r="F78" s="8"/>
      <c r="G78" s="9"/>
      <c r="H78" s="8"/>
      <c r="I78" s="8"/>
      <c r="J78" s="8"/>
      <c r="K78" s="8"/>
      <c r="L78" s="8"/>
      <c r="M78" s="8"/>
      <c r="N78" s="8"/>
      <c r="O78" s="8"/>
      <c r="P78" s="8"/>
      <c r="Q78" s="8"/>
      <c r="R78" s="8"/>
      <c r="S78" s="8"/>
      <c r="T78" s="8"/>
      <c r="U78" s="8"/>
      <c r="V78" s="8"/>
      <c r="W78" s="8"/>
      <c r="X78" s="8"/>
      <c r="Y78" s="8"/>
      <c r="Z78" s="8"/>
    </row>
    <row r="79" ht="15.75" customHeight="1" spans="1:26">
      <c r="A79" s="8"/>
      <c r="B79" s="9"/>
      <c r="C79" s="8"/>
      <c r="D79" s="8"/>
      <c r="E79" s="8"/>
      <c r="F79" s="8"/>
      <c r="G79" s="9"/>
      <c r="H79" s="8"/>
      <c r="I79" s="8"/>
      <c r="J79" s="8"/>
      <c r="K79" s="8"/>
      <c r="L79" s="8"/>
      <c r="M79" s="8"/>
      <c r="N79" s="8"/>
      <c r="O79" s="8"/>
      <c r="P79" s="8"/>
      <c r="Q79" s="8"/>
      <c r="R79" s="8"/>
      <c r="S79" s="8"/>
      <c r="T79" s="8"/>
      <c r="U79" s="8"/>
      <c r="V79" s="8"/>
      <c r="W79" s="8"/>
      <c r="X79" s="8"/>
      <c r="Y79" s="8"/>
      <c r="Z79" s="8"/>
    </row>
    <row r="80" ht="15.75" customHeight="1" spans="1:26">
      <c r="A80" s="8"/>
      <c r="B80" s="9"/>
      <c r="C80" s="8"/>
      <c r="D80" s="8"/>
      <c r="E80" s="8"/>
      <c r="F80" s="8"/>
      <c r="G80" s="9"/>
      <c r="H80" s="8"/>
      <c r="I80" s="8"/>
      <c r="J80" s="8"/>
      <c r="K80" s="8"/>
      <c r="L80" s="8"/>
      <c r="M80" s="8"/>
      <c r="N80" s="8"/>
      <c r="O80" s="8"/>
      <c r="P80" s="8"/>
      <c r="Q80" s="8"/>
      <c r="R80" s="8"/>
      <c r="S80" s="8"/>
      <c r="T80" s="8"/>
      <c r="U80" s="8"/>
      <c r="V80" s="8"/>
      <c r="W80" s="8"/>
      <c r="X80" s="8"/>
      <c r="Y80" s="8"/>
      <c r="Z80" s="8"/>
    </row>
    <row r="81" ht="15.75" customHeight="1" spans="1:26">
      <c r="A81" s="8"/>
      <c r="B81" s="9"/>
      <c r="C81" s="8"/>
      <c r="D81" s="8"/>
      <c r="E81" s="8"/>
      <c r="F81" s="8"/>
      <c r="G81" s="9"/>
      <c r="H81" s="8"/>
      <c r="I81" s="8"/>
      <c r="J81" s="8"/>
      <c r="K81" s="8"/>
      <c r="L81" s="8"/>
      <c r="M81" s="8"/>
      <c r="N81" s="8"/>
      <c r="O81" s="8"/>
      <c r="P81" s="8"/>
      <c r="Q81" s="8"/>
      <c r="R81" s="8"/>
      <c r="S81" s="8"/>
      <c r="T81" s="8"/>
      <c r="U81" s="8"/>
      <c r="V81" s="8"/>
      <c r="W81" s="8"/>
      <c r="X81" s="8"/>
      <c r="Y81" s="8"/>
      <c r="Z81" s="8"/>
    </row>
    <row r="82" ht="15.75" customHeight="1" spans="1:26">
      <c r="A82" s="8"/>
      <c r="B82" s="9"/>
      <c r="C82" s="8"/>
      <c r="D82" s="8"/>
      <c r="E82" s="8"/>
      <c r="F82" s="8"/>
      <c r="G82" s="9"/>
      <c r="H82" s="8"/>
      <c r="I82" s="8"/>
      <c r="J82" s="8"/>
      <c r="K82" s="8"/>
      <c r="L82" s="8"/>
      <c r="M82" s="8"/>
      <c r="N82" s="8"/>
      <c r="O82" s="8"/>
      <c r="P82" s="8"/>
      <c r="Q82" s="8"/>
      <c r="R82" s="8"/>
      <c r="S82" s="8"/>
      <c r="T82" s="8"/>
      <c r="U82" s="8"/>
      <c r="V82" s="8"/>
      <c r="W82" s="8"/>
      <c r="X82" s="8"/>
      <c r="Y82" s="8"/>
      <c r="Z82" s="8"/>
    </row>
    <row r="83" ht="15.75" customHeight="1" spans="1:26">
      <c r="A83" s="8"/>
      <c r="B83" s="9"/>
      <c r="C83" s="8"/>
      <c r="D83" s="8"/>
      <c r="E83" s="8"/>
      <c r="F83" s="8"/>
      <c r="G83" s="9"/>
      <c r="H83" s="8"/>
      <c r="I83" s="8"/>
      <c r="J83" s="8"/>
      <c r="K83" s="8"/>
      <c r="L83" s="8"/>
      <c r="M83" s="8"/>
      <c r="N83" s="8"/>
      <c r="O83" s="8"/>
      <c r="P83" s="8"/>
      <c r="Q83" s="8"/>
      <c r="R83" s="8"/>
      <c r="S83" s="8"/>
      <c r="T83" s="8"/>
      <c r="U83" s="8"/>
      <c r="V83" s="8"/>
      <c r="W83" s="8"/>
      <c r="X83" s="8"/>
      <c r="Y83" s="8"/>
      <c r="Z83" s="8"/>
    </row>
    <row r="84" ht="15.75" customHeight="1" spans="1:26">
      <c r="A84" s="8"/>
      <c r="B84" s="9"/>
      <c r="C84" s="8"/>
      <c r="D84" s="8"/>
      <c r="E84" s="8"/>
      <c r="F84" s="8"/>
      <c r="G84" s="9"/>
      <c r="H84" s="8"/>
      <c r="I84" s="8"/>
      <c r="J84" s="8"/>
      <c r="K84" s="8"/>
      <c r="L84" s="8"/>
      <c r="M84" s="8"/>
      <c r="N84" s="8"/>
      <c r="O84" s="8"/>
      <c r="P84" s="8"/>
      <c r="Q84" s="8"/>
      <c r="R84" s="8"/>
      <c r="S84" s="8"/>
      <c r="T84" s="8"/>
      <c r="U84" s="8"/>
      <c r="V84" s="8"/>
      <c r="W84" s="8"/>
      <c r="X84" s="8"/>
      <c r="Y84" s="8"/>
      <c r="Z84" s="8"/>
    </row>
    <row r="85" ht="15.75" customHeight="1" spans="1:26">
      <c r="A85" s="8"/>
      <c r="B85" s="9"/>
      <c r="C85" s="8"/>
      <c r="D85" s="8"/>
      <c r="E85" s="8"/>
      <c r="F85" s="8"/>
      <c r="G85" s="9"/>
      <c r="H85" s="8"/>
      <c r="I85" s="8"/>
      <c r="J85" s="8"/>
      <c r="K85" s="8"/>
      <c r="L85" s="8"/>
      <c r="M85" s="8"/>
      <c r="N85" s="8"/>
      <c r="O85" s="8"/>
      <c r="P85" s="8"/>
      <c r="Q85" s="8"/>
      <c r="R85" s="8"/>
      <c r="S85" s="8"/>
      <c r="T85" s="8"/>
      <c r="U85" s="8"/>
      <c r="V85" s="8"/>
      <c r="W85" s="8"/>
      <c r="X85" s="8"/>
      <c r="Y85" s="8"/>
      <c r="Z85" s="8"/>
    </row>
    <row r="86" ht="15.75" customHeight="1" spans="1:26">
      <c r="A86" s="8"/>
      <c r="B86" s="9"/>
      <c r="C86" s="8"/>
      <c r="D86" s="8"/>
      <c r="E86" s="8"/>
      <c r="F86" s="8"/>
      <c r="G86" s="9"/>
      <c r="H86" s="8"/>
      <c r="I86" s="8"/>
      <c r="J86" s="8"/>
      <c r="K86" s="8"/>
      <c r="L86" s="8"/>
      <c r="M86" s="8"/>
      <c r="N86" s="8"/>
      <c r="O86" s="8"/>
      <c r="P86" s="8"/>
      <c r="Q86" s="8"/>
      <c r="R86" s="8"/>
      <c r="S86" s="8"/>
      <c r="T86" s="8"/>
      <c r="U86" s="8"/>
      <c r="V86" s="8"/>
      <c r="W86" s="8"/>
      <c r="X86" s="8"/>
      <c r="Y86" s="8"/>
      <c r="Z86" s="8"/>
    </row>
    <row r="87" ht="15.75" customHeight="1" spans="1:26">
      <c r="A87" s="8"/>
      <c r="B87" s="9"/>
      <c r="C87" s="8"/>
      <c r="D87" s="8"/>
      <c r="E87" s="8"/>
      <c r="F87" s="8"/>
      <c r="G87" s="9"/>
      <c r="H87" s="8"/>
      <c r="I87" s="8"/>
      <c r="J87" s="8"/>
      <c r="K87" s="8"/>
      <c r="L87" s="8"/>
      <c r="M87" s="8"/>
      <c r="N87" s="8"/>
      <c r="O87" s="8"/>
      <c r="P87" s="8"/>
      <c r="Q87" s="8"/>
      <c r="R87" s="8"/>
      <c r="S87" s="8"/>
      <c r="T87" s="8"/>
      <c r="U87" s="8"/>
      <c r="V87" s="8"/>
      <c r="W87" s="8"/>
      <c r="X87" s="8"/>
      <c r="Y87" s="8"/>
      <c r="Z87" s="8"/>
    </row>
    <row r="88" ht="15.75" customHeight="1" spans="1:26">
      <c r="A88" s="8"/>
      <c r="B88" s="9"/>
      <c r="C88" s="8"/>
      <c r="D88" s="8"/>
      <c r="E88" s="8"/>
      <c r="F88" s="8"/>
      <c r="G88" s="9"/>
      <c r="H88" s="8"/>
      <c r="I88" s="8"/>
      <c r="J88" s="8"/>
      <c r="K88" s="8"/>
      <c r="L88" s="8"/>
      <c r="M88" s="8"/>
      <c r="N88" s="8"/>
      <c r="O88" s="8"/>
      <c r="P88" s="8"/>
      <c r="Q88" s="8"/>
      <c r="R88" s="8"/>
      <c r="S88" s="8"/>
      <c r="T88" s="8"/>
      <c r="U88" s="8"/>
      <c r="V88" s="8"/>
      <c r="W88" s="8"/>
      <c r="X88" s="8"/>
      <c r="Y88" s="8"/>
      <c r="Z88" s="8"/>
    </row>
    <row r="89" ht="15.75" customHeight="1" spans="1:26">
      <c r="A89" s="8"/>
      <c r="B89" s="9"/>
      <c r="C89" s="8"/>
      <c r="D89" s="8"/>
      <c r="E89" s="8"/>
      <c r="F89" s="8"/>
      <c r="G89" s="9"/>
      <c r="H89" s="8"/>
      <c r="I89" s="8"/>
      <c r="J89" s="8"/>
      <c r="K89" s="8"/>
      <c r="L89" s="8"/>
      <c r="M89" s="8"/>
      <c r="N89" s="8"/>
      <c r="O89" s="8"/>
      <c r="P89" s="8"/>
      <c r="Q89" s="8"/>
      <c r="R89" s="8"/>
      <c r="S89" s="8"/>
      <c r="T89" s="8"/>
      <c r="U89" s="8"/>
      <c r="V89" s="8"/>
      <c r="W89" s="8"/>
      <c r="X89" s="8"/>
      <c r="Y89" s="8"/>
      <c r="Z89" s="8"/>
    </row>
    <row r="90" ht="15.75" customHeight="1" spans="1:26">
      <c r="A90" s="8"/>
      <c r="B90" s="9"/>
      <c r="C90" s="8"/>
      <c r="D90" s="8"/>
      <c r="E90" s="8"/>
      <c r="F90" s="8"/>
      <c r="G90" s="9"/>
      <c r="H90" s="8"/>
      <c r="I90" s="8"/>
      <c r="J90" s="8"/>
      <c r="K90" s="8"/>
      <c r="L90" s="8"/>
      <c r="M90" s="8"/>
      <c r="N90" s="8"/>
      <c r="O90" s="8"/>
      <c r="P90" s="8"/>
      <c r="Q90" s="8"/>
      <c r="R90" s="8"/>
      <c r="S90" s="8"/>
      <c r="T90" s="8"/>
      <c r="U90" s="8"/>
      <c r="V90" s="8"/>
      <c r="W90" s="8"/>
      <c r="X90" s="8"/>
      <c r="Y90" s="8"/>
      <c r="Z90" s="8"/>
    </row>
    <row r="91" ht="15.75" customHeight="1" spans="1:26">
      <c r="A91" s="8"/>
      <c r="B91" s="9"/>
      <c r="C91" s="8"/>
      <c r="D91" s="8"/>
      <c r="E91" s="8"/>
      <c r="F91" s="8"/>
      <c r="G91" s="9"/>
      <c r="H91" s="8"/>
      <c r="I91" s="8"/>
      <c r="J91" s="8"/>
      <c r="K91" s="8"/>
      <c r="L91" s="8"/>
      <c r="M91" s="8"/>
      <c r="N91" s="8"/>
      <c r="O91" s="8"/>
      <c r="P91" s="8"/>
      <c r="Q91" s="8"/>
      <c r="R91" s="8"/>
      <c r="S91" s="8"/>
      <c r="T91" s="8"/>
      <c r="U91" s="8"/>
      <c r="V91" s="8"/>
      <c r="W91" s="8"/>
      <c r="X91" s="8"/>
      <c r="Y91" s="8"/>
      <c r="Z91" s="8"/>
    </row>
    <row r="92" ht="15.75" customHeight="1" spans="1:26">
      <c r="A92" s="8"/>
      <c r="B92" s="9"/>
      <c r="C92" s="8"/>
      <c r="D92" s="8"/>
      <c r="E92" s="8"/>
      <c r="F92" s="8"/>
      <c r="G92" s="9"/>
      <c r="H92" s="8"/>
      <c r="I92" s="8"/>
      <c r="J92" s="8"/>
      <c r="K92" s="8"/>
      <c r="L92" s="8"/>
      <c r="M92" s="8"/>
      <c r="N92" s="8"/>
      <c r="O92" s="8"/>
      <c r="P92" s="8"/>
      <c r="Q92" s="8"/>
      <c r="R92" s="8"/>
      <c r="S92" s="8"/>
      <c r="T92" s="8"/>
      <c r="U92" s="8"/>
      <c r="V92" s="8"/>
      <c r="W92" s="8"/>
      <c r="X92" s="8"/>
      <c r="Y92" s="8"/>
      <c r="Z92" s="8"/>
    </row>
    <row r="93" ht="15.75" customHeight="1" spans="1:26">
      <c r="A93" s="8"/>
      <c r="B93" s="9"/>
      <c r="C93" s="8"/>
      <c r="D93" s="8"/>
      <c r="E93" s="8"/>
      <c r="F93" s="8"/>
      <c r="G93" s="9"/>
      <c r="H93" s="8"/>
      <c r="I93" s="8"/>
      <c r="J93" s="8"/>
      <c r="K93" s="8"/>
      <c r="L93" s="8"/>
      <c r="M93" s="8"/>
      <c r="N93" s="8"/>
      <c r="O93" s="8"/>
      <c r="P93" s="8"/>
      <c r="Q93" s="8"/>
      <c r="R93" s="8"/>
      <c r="S93" s="8"/>
      <c r="T93" s="8"/>
      <c r="U93" s="8"/>
      <c r="V93" s="8"/>
      <c r="W93" s="8"/>
      <c r="X93" s="8"/>
      <c r="Y93" s="8"/>
      <c r="Z93" s="8"/>
    </row>
    <row r="94" ht="15.75" customHeight="1" spans="1:26">
      <c r="A94" s="8"/>
      <c r="B94" s="9"/>
      <c r="C94" s="8"/>
      <c r="D94" s="8"/>
      <c r="E94" s="8"/>
      <c r="F94" s="8"/>
      <c r="G94" s="9"/>
      <c r="H94" s="8"/>
      <c r="I94" s="8"/>
      <c r="J94" s="8"/>
      <c r="K94" s="8"/>
      <c r="L94" s="8"/>
      <c r="M94" s="8"/>
      <c r="N94" s="8"/>
      <c r="O94" s="8"/>
      <c r="P94" s="8"/>
      <c r="Q94" s="8"/>
      <c r="R94" s="8"/>
      <c r="S94" s="8"/>
      <c r="T94" s="8"/>
      <c r="U94" s="8"/>
      <c r="V94" s="8"/>
      <c r="W94" s="8"/>
      <c r="X94" s="8"/>
      <c r="Y94" s="8"/>
      <c r="Z94" s="8"/>
    </row>
    <row r="95" ht="15.75" customHeight="1" spans="1:26">
      <c r="A95" s="8"/>
      <c r="B95" s="9"/>
      <c r="C95" s="8"/>
      <c r="D95" s="8"/>
      <c r="E95" s="8"/>
      <c r="F95" s="8"/>
      <c r="G95" s="9"/>
      <c r="H95" s="8"/>
      <c r="I95" s="8"/>
      <c r="J95" s="8"/>
      <c r="K95" s="8"/>
      <c r="L95" s="8"/>
      <c r="M95" s="8"/>
      <c r="N95" s="8"/>
      <c r="O95" s="8"/>
      <c r="P95" s="8"/>
      <c r="Q95" s="8"/>
      <c r="R95" s="8"/>
      <c r="S95" s="8"/>
      <c r="T95" s="8"/>
      <c r="U95" s="8"/>
      <c r="V95" s="8"/>
      <c r="W95" s="8"/>
      <c r="X95" s="8"/>
      <c r="Y95" s="8"/>
      <c r="Z95" s="8"/>
    </row>
    <row r="96" ht="15.75" customHeight="1" spans="1:26">
      <c r="A96" s="8"/>
      <c r="B96" s="9"/>
      <c r="C96" s="8"/>
      <c r="D96" s="8"/>
      <c r="E96" s="8"/>
      <c r="F96" s="8"/>
      <c r="G96" s="9"/>
      <c r="H96" s="8"/>
      <c r="I96" s="8"/>
      <c r="J96" s="8"/>
      <c r="K96" s="8"/>
      <c r="L96" s="8"/>
      <c r="M96" s="8"/>
      <c r="N96" s="8"/>
      <c r="O96" s="8"/>
      <c r="P96" s="8"/>
      <c r="Q96" s="8"/>
      <c r="R96" s="8"/>
      <c r="S96" s="8"/>
      <c r="T96" s="8"/>
      <c r="U96" s="8"/>
      <c r="V96" s="8"/>
      <c r="W96" s="8"/>
      <c r="X96" s="8"/>
      <c r="Y96" s="8"/>
      <c r="Z96" s="8"/>
    </row>
    <row r="97" ht="15.75" customHeight="1" spans="1:26">
      <c r="A97" s="8"/>
      <c r="B97" s="9"/>
      <c r="C97" s="8"/>
      <c r="D97" s="8"/>
      <c r="E97" s="8"/>
      <c r="F97" s="8"/>
      <c r="G97" s="9"/>
      <c r="H97" s="8"/>
      <c r="I97" s="8"/>
      <c r="J97" s="8"/>
      <c r="K97" s="8"/>
      <c r="L97" s="8"/>
      <c r="M97" s="8"/>
      <c r="N97" s="8"/>
      <c r="O97" s="8"/>
      <c r="P97" s="8"/>
      <c r="Q97" s="8"/>
      <c r="R97" s="8"/>
      <c r="S97" s="8"/>
      <c r="T97" s="8"/>
      <c r="U97" s="8"/>
      <c r="V97" s="8"/>
      <c r="W97" s="8"/>
      <c r="X97" s="8"/>
      <c r="Y97" s="8"/>
      <c r="Z97" s="8"/>
    </row>
    <row r="98" ht="15.75" customHeight="1" spans="1:26">
      <c r="A98" s="8"/>
      <c r="B98" s="9"/>
      <c r="C98" s="8"/>
      <c r="D98" s="8"/>
      <c r="E98" s="8"/>
      <c r="F98" s="8"/>
      <c r="G98" s="9"/>
      <c r="H98" s="8"/>
      <c r="I98" s="8"/>
      <c r="J98" s="8"/>
      <c r="K98" s="8"/>
      <c r="L98" s="8"/>
      <c r="M98" s="8"/>
      <c r="N98" s="8"/>
      <c r="O98" s="8"/>
      <c r="P98" s="8"/>
      <c r="Q98" s="8"/>
      <c r="R98" s="8"/>
      <c r="S98" s="8"/>
      <c r="T98" s="8"/>
      <c r="U98" s="8"/>
      <c r="V98" s="8"/>
      <c r="W98" s="8"/>
      <c r="X98" s="8"/>
      <c r="Y98" s="8"/>
      <c r="Z98" s="8"/>
    </row>
    <row r="99" ht="15.75" customHeight="1" spans="1:26">
      <c r="A99" s="8"/>
      <c r="B99" s="9"/>
      <c r="C99" s="8"/>
      <c r="D99" s="8"/>
      <c r="E99" s="8"/>
      <c r="F99" s="8"/>
      <c r="G99" s="9"/>
      <c r="H99" s="8"/>
      <c r="I99" s="8"/>
      <c r="J99" s="8"/>
      <c r="K99" s="8"/>
      <c r="L99" s="8"/>
      <c r="M99" s="8"/>
      <c r="N99" s="8"/>
      <c r="O99" s="8"/>
      <c r="P99" s="8"/>
      <c r="Q99" s="8"/>
      <c r="R99" s="8"/>
      <c r="S99" s="8"/>
      <c r="T99" s="8"/>
      <c r="U99" s="8"/>
      <c r="V99" s="8"/>
      <c r="W99" s="8"/>
      <c r="X99" s="8"/>
      <c r="Y99" s="8"/>
      <c r="Z99" s="8"/>
    </row>
    <row r="100" ht="15.75" customHeight="1" spans="1:26">
      <c r="A100" s="8"/>
      <c r="B100" s="9"/>
      <c r="C100" s="8"/>
      <c r="D100" s="8"/>
      <c r="E100" s="8"/>
      <c r="F100" s="8"/>
      <c r="G100" s="9"/>
      <c r="H100" s="8"/>
      <c r="I100" s="8"/>
      <c r="J100" s="8"/>
      <c r="K100" s="8"/>
      <c r="L100" s="8"/>
      <c r="M100" s="8"/>
      <c r="N100" s="8"/>
      <c r="O100" s="8"/>
      <c r="P100" s="8"/>
      <c r="Q100" s="8"/>
      <c r="R100" s="8"/>
      <c r="S100" s="8"/>
      <c r="T100" s="8"/>
      <c r="U100" s="8"/>
      <c r="V100" s="8"/>
      <c r="W100" s="8"/>
      <c r="X100" s="8"/>
      <c r="Y100" s="8"/>
      <c r="Z100" s="8"/>
    </row>
    <row r="101" ht="15.75" customHeight="1" spans="1:26">
      <c r="A101" s="8"/>
      <c r="B101" s="9"/>
      <c r="C101" s="8"/>
      <c r="D101" s="8"/>
      <c r="E101" s="8"/>
      <c r="F101" s="8"/>
      <c r="G101" s="9"/>
      <c r="H101" s="8"/>
      <c r="I101" s="8"/>
      <c r="J101" s="8"/>
      <c r="K101" s="8"/>
      <c r="L101" s="8"/>
      <c r="M101" s="8"/>
      <c r="N101" s="8"/>
      <c r="O101" s="8"/>
      <c r="P101" s="8"/>
      <c r="Q101" s="8"/>
      <c r="R101" s="8"/>
      <c r="S101" s="8"/>
      <c r="T101" s="8"/>
      <c r="U101" s="8"/>
      <c r="V101" s="8"/>
      <c r="W101" s="8"/>
      <c r="X101" s="8"/>
      <c r="Y101" s="8"/>
      <c r="Z101" s="8"/>
    </row>
    <row r="102" ht="15.75" customHeight="1" spans="1:26">
      <c r="A102" s="8"/>
      <c r="B102" s="9"/>
      <c r="C102" s="8"/>
      <c r="D102" s="8"/>
      <c r="E102" s="8"/>
      <c r="F102" s="8"/>
      <c r="G102" s="9"/>
      <c r="H102" s="8"/>
      <c r="I102" s="8"/>
      <c r="J102" s="8"/>
      <c r="K102" s="8"/>
      <c r="L102" s="8"/>
      <c r="M102" s="8"/>
      <c r="N102" s="8"/>
      <c r="O102" s="8"/>
      <c r="P102" s="8"/>
      <c r="Q102" s="8"/>
      <c r="R102" s="8"/>
      <c r="S102" s="8"/>
      <c r="T102" s="8"/>
      <c r="U102" s="8"/>
      <c r="V102" s="8"/>
      <c r="W102" s="8"/>
      <c r="X102" s="8"/>
      <c r="Y102" s="8"/>
      <c r="Z102" s="8"/>
    </row>
    <row r="103" ht="15.75" customHeight="1" spans="1:26">
      <c r="A103" s="8"/>
      <c r="B103" s="9"/>
      <c r="C103" s="8"/>
      <c r="D103" s="8"/>
      <c r="E103" s="8"/>
      <c r="F103" s="8"/>
      <c r="G103" s="9"/>
      <c r="H103" s="8"/>
      <c r="I103" s="8"/>
      <c r="J103" s="8"/>
      <c r="K103" s="8"/>
      <c r="L103" s="8"/>
      <c r="M103" s="8"/>
      <c r="N103" s="8"/>
      <c r="O103" s="8"/>
      <c r="P103" s="8"/>
      <c r="Q103" s="8"/>
      <c r="R103" s="8"/>
      <c r="S103" s="8"/>
      <c r="T103" s="8"/>
      <c r="U103" s="8"/>
      <c r="V103" s="8"/>
      <c r="W103" s="8"/>
      <c r="X103" s="8"/>
      <c r="Y103" s="8"/>
      <c r="Z103" s="8"/>
    </row>
    <row r="104" ht="15.75" customHeight="1" spans="1:26">
      <c r="A104" s="8"/>
      <c r="B104" s="9"/>
      <c r="C104" s="8"/>
      <c r="D104" s="8"/>
      <c r="E104" s="8"/>
      <c r="F104" s="8"/>
      <c r="G104" s="9"/>
      <c r="H104" s="8"/>
      <c r="I104" s="8"/>
      <c r="J104" s="8"/>
      <c r="K104" s="8"/>
      <c r="L104" s="8"/>
      <c r="M104" s="8"/>
      <c r="N104" s="8"/>
      <c r="O104" s="8"/>
      <c r="P104" s="8"/>
      <c r="Q104" s="8"/>
      <c r="R104" s="8"/>
      <c r="S104" s="8"/>
      <c r="T104" s="8"/>
      <c r="U104" s="8"/>
      <c r="V104" s="8"/>
      <c r="W104" s="8"/>
      <c r="X104" s="8"/>
      <c r="Y104" s="8"/>
      <c r="Z104" s="8"/>
    </row>
    <row r="105" ht="15.75" customHeight="1" spans="1:26">
      <c r="A105" s="8"/>
      <c r="B105" s="9"/>
      <c r="C105" s="8"/>
      <c r="D105" s="8"/>
      <c r="E105" s="8"/>
      <c r="F105" s="8"/>
      <c r="G105" s="9"/>
      <c r="H105" s="8"/>
      <c r="I105" s="8"/>
      <c r="J105" s="8"/>
      <c r="K105" s="8"/>
      <c r="L105" s="8"/>
      <c r="M105" s="8"/>
      <c r="N105" s="8"/>
      <c r="O105" s="8"/>
      <c r="P105" s="8"/>
      <c r="Q105" s="8"/>
      <c r="R105" s="8"/>
      <c r="S105" s="8"/>
      <c r="T105" s="8"/>
      <c r="U105" s="8"/>
      <c r="V105" s="8"/>
      <c r="W105" s="8"/>
      <c r="X105" s="8"/>
      <c r="Y105" s="8"/>
      <c r="Z105" s="8"/>
    </row>
    <row r="106" ht="15.75" customHeight="1" spans="1:26">
      <c r="A106" s="8"/>
      <c r="B106" s="9"/>
      <c r="C106" s="8"/>
      <c r="D106" s="8"/>
      <c r="E106" s="8"/>
      <c r="F106" s="8"/>
      <c r="G106" s="9"/>
      <c r="H106" s="8"/>
      <c r="I106" s="8"/>
      <c r="J106" s="8"/>
      <c r="K106" s="8"/>
      <c r="L106" s="8"/>
      <c r="M106" s="8"/>
      <c r="N106" s="8"/>
      <c r="O106" s="8"/>
      <c r="P106" s="8"/>
      <c r="Q106" s="8"/>
      <c r="R106" s="8"/>
      <c r="S106" s="8"/>
      <c r="T106" s="8"/>
      <c r="U106" s="8"/>
      <c r="V106" s="8"/>
      <c r="W106" s="8"/>
      <c r="X106" s="8"/>
      <c r="Y106" s="8"/>
      <c r="Z106" s="8"/>
    </row>
    <row r="107" ht="15.75" customHeight="1" spans="1:26">
      <c r="A107" s="8"/>
      <c r="B107" s="9"/>
      <c r="C107" s="8"/>
      <c r="D107" s="8"/>
      <c r="E107" s="8"/>
      <c r="F107" s="8"/>
      <c r="G107" s="9"/>
      <c r="H107" s="8"/>
      <c r="I107" s="8"/>
      <c r="J107" s="8"/>
      <c r="K107" s="8"/>
      <c r="L107" s="8"/>
      <c r="M107" s="8"/>
      <c r="N107" s="8"/>
      <c r="O107" s="8"/>
      <c r="P107" s="8"/>
      <c r="Q107" s="8"/>
      <c r="R107" s="8"/>
      <c r="S107" s="8"/>
      <c r="T107" s="8"/>
      <c r="U107" s="8"/>
      <c r="V107" s="8"/>
      <c r="W107" s="8"/>
      <c r="X107" s="8"/>
      <c r="Y107" s="8"/>
      <c r="Z107" s="8"/>
    </row>
    <row r="108" ht="15.75" customHeight="1" spans="1:26">
      <c r="A108" s="8"/>
      <c r="B108" s="9"/>
      <c r="C108" s="8"/>
      <c r="D108" s="8"/>
      <c r="E108" s="8"/>
      <c r="F108" s="8"/>
      <c r="G108" s="9"/>
      <c r="H108" s="8"/>
      <c r="I108" s="8"/>
      <c r="J108" s="8"/>
      <c r="K108" s="8"/>
      <c r="L108" s="8"/>
      <c r="M108" s="8"/>
      <c r="N108" s="8"/>
      <c r="O108" s="8"/>
      <c r="P108" s="8"/>
      <c r="Q108" s="8"/>
      <c r="R108" s="8"/>
      <c r="S108" s="8"/>
      <c r="T108" s="8"/>
      <c r="U108" s="8"/>
      <c r="V108" s="8"/>
      <c r="W108" s="8"/>
      <c r="X108" s="8"/>
      <c r="Y108" s="8"/>
      <c r="Z108" s="8"/>
    </row>
    <row r="109" ht="15.75" customHeight="1" spans="1:26">
      <c r="A109" s="8"/>
      <c r="B109" s="9"/>
      <c r="C109" s="8"/>
      <c r="D109" s="8"/>
      <c r="E109" s="8"/>
      <c r="F109" s="8"/>
      <c r="G109" s="9"/>
      <c r="H109" s="8"/>
      <c r="I109" s="8"/>
      <c r="J109" s="8"/>
      <c r="K109" s="8"/>
      <c r="L109" s="8"/>
      <c r="M109" s="8"/>
      <c r="N109" s="8"/>
      <c r="O109" s="8"/>
      <c r="P109" s="8"/>
      <c r="Q109" s="8"/>
      <c r="R109" s="8"/>
      <c r="S109" s="8"/>
      <c r="T109" s="8"/>
      <c r="U109" s="8"/>
      <c r="V109" s="8"/>
      <c r="W109" s="8"/>
      <c r="X109" s="8"/>
      <c r="Y109" s="8"/>
      <c r="Z109" s="8"/>
    </row>
    <row r="110" ht="15.75" customHeight="1" spans="1:26">
      <c r="A110" s="8"/>
      <c r="B110" s="9"/>
      <c r="C110" s="8"/>
      <c r="D110" s="8"/>
      <c r="E110" s="8"/>
      <c r="F110" s="8"/>
      <c r="G110" s="9"/>
      <c r="H110" s="8"/>
      <c r="I110" s="8"/>
      <c r="J110" s="8"/>
      <c r="K110" s="8"/>
      <c r="L110" s="8"/>
      <c r="M110" s="8"/>
      <c r="N110" s="8"/>
      <c r="O110" s="8"/>
      <c r="P110" s="8"/>
      <c r="Q110" s="8"/>
      <c r="R110" s="8"/>
      <c r="S110" s="8"/>
      <c r="T110" s="8"/>
      <c r="U110" s="8"/>
      <c r="V110" s="8"/>
      <c r="W110" s="8"/>
      <c r="X110" s="8"/>
      <c r="Y110" s="8"/>
      <c r="Z110" s="8"/>
    </row>
    <row r="111" ht="15.75" customHeight="1" spans="1:26">
      <c r="A111" s="8"/>
      <c r="B111" s="9"/>
      <c r="C111" s="8"/>
      <c r="D111" s="8"/>
      <c r="E111" s="8"/>
      <c r="F111" s="8"/>
      <c r="G111" s="9"/>
      <c r="H111" s="8"/>
      <c r="I111" s="8"/>
      <c r="J111" s="8"/>
      <c r="K111" s="8"/>
      <c r="L111" s="8"/>
      <c r="M111" s="8"/>
      <c r="N111" s="8"/>
      <c r="O111" s="8"/>
      <c r="P111" s="8"/>
      <c r="Q111" s="8"/>
      <c r="R111" s="8"/>
      <c r="S111" s="8"/>
      <c r="T111" s="8"/>
      <c r="U111" s="8"/>
      <c r="V111" s="8"/>
      <c r="W111" s="8"/>
      <c r="X111" s="8"/>
      <c r="Y111" s="8"/>
      <c r="Z111" s="8"/>
    </row>
    <row r="112" ht="15.75" customHeight="1" spans="1:26">
      <c r="A112" s="8"/>
      <c r="B112" s="9"/>
      <c r="C112" s="8"/>
      <c r="D112" s="8"/>
      <c r="E112" s="8"/>
      <c r="F112" s="8"/>
      <c r="G112" s="9"/>
      <c r="H112" s="8"/>
      <c r="I112" s="8"/>
      <c r="J112" s="8"/>
      <c r="K112" s="8"/>
      <c r="L112" s="8"/>
      <c r="M112" s="8"/>
      <c r="N112" s="8"/>
      <c r="O112" s="8"/>
      <c r="P112" s="8"/>
      <c r="Q112" s="8"/>
      <c r="R112" s="8"/>
      <c r="S112" s="8"/>
      <c r="T112" s="8"/>
      <c r="U112" s="8"/>
      <c r="V112" s="8"/>
      <c r="W112" s="8"/>
      <c r="X112" s="8"/>
      <c r="Y112" s="8"/>
      <c r="Z112" s="8"/>
    </row>
    <row r="113" ht="15.75" customHeight="1" spans="1:26">
      <c r="A113" s="8"/>
      <c r="B113" s="9"/>
      <c r="C113" s="8"/>
      <c r="D113" s="8"/>
      <c r="E113" s="8"/>
      <c r="F113" s="8"/>
      <c r="G113" s="9"/>
      <c r="H113" s="8"/>
      <c r="I113" s="8"/>
      <c r="J113" s="8"/>
      <c r="K113" s="8"/>
      <c r="L113" s="8"/>
      <c r="M113" s="8"/>
      <c r="N113" s="8"/>
      <c r="O113" s="8"/>
      <c r="P113" s="8"/>
      <c r="Q113" s="8"/>
      <c r="R113" s="8"/>
      <c r="S113" s="8"/>
      <c r="T113" s="8"/>
      <c r="U113" s="8"/>
      <c r="V113" s="8"/>
      <c r="W113" s="8"/>
      <c r="X113" s="8"/>
      <c r="Y113" s="8"/>
      <c r="Z113" s="8"/>
    </row>
    <row r="114" ht="15.75" customHeight="1" spans="1:26">
      <c r="A114" s="8"/>
      <c r="B114" s="9"/>
      <c r="C114" s="8"/>
      <c r="D114" s="8"/>
      <c r="E114" s="8"/>
      <c r="F114" s="8"/>
      <c r="G114" s="9"/>
      <c r="H114" s="8"/>
      <c r="I114" s="8"/>
      <c r="J114" s="8"/>
      <c r="K114" s="8"/>
      <c r="L114" s="8"/>
      <c r="M114" s="8"/>
      <c r="N114" s="8"/>
      <c r="O114" s="8"/>
      <c r="P114" s="8"/>
      <c r="Q114" s="8"/>
      <c r="R114" s="8"/>
      <c r="S114" s="8"/>
      <c r="T114" s="8"/>
      <c r="U114" s="8"/>
      <c r="V114" s="8"/>
      <c r="W114" s="8"/>
      <c r="X114" s="8"/>
      <c r="Y114" s="8"/>
      <c r="Z114" s="8"/>
    </row>
    <row r="115" ht="15.75" customHeight="1" spans="1:26">
      <c r="A115" s="8"/>
      <c r="B115" s="9"/>
      <c r="C115" s="8"/>
      <c r="D115" s="8"/>
      <c r="E115" s="8"/>
      <c r="F115" s="8"/>
      <c r="G115" s="9"/>
      <c r="H115" s="8"/>
      <c r="I115" s="8"/>
      <c r="J115" s="8"/>
      <c r="K115" s="8"/>
      <c r="L115" s="8"/>
      <c r="M115" s="8"/>
      <c r="N115" s="8"/>
      <c r="O115" s="8"/>
      <c r="P115" s="8"/>
      <c r="Q115" s="8"/>
      <c r="R115" s="8"/>
      <c r="S115" s="8"/>
      <c r="T115" s="8"/>
      <c r="U115" s="8"/>
      <c r="V115" s="8"/>
      <c r="W115" s="8"/>
      <c r="X115" s="8"/>
      <c r="Y115" s="8"/>
      <c r="Z115" s="8"/>
    </row>
    <row r="116" ht="15.75" customHeight="1" spans="1:26">
      <c r="A116" s="8"/>
      <c r="B116" s="9"/>
      <c r="C116" s="8"/>
      <c r="D116" s="8"/>
      <c r="E116" s="8"/>
      <c r="F116" s="8"/>
      <c r="G116" s="9"/>
      <c r="H116" s="8"/>
      <c r="I116" s="8"/>
      <c r="J116" s="8"/>
      <c r="K116" s="8"/>
      <c r="L116" s="8"/>
      <c r="M116" s="8"/>
      <c r="N116" s="8"/>
      <c r="O116" s="8"/>
      <c r="P116" s="8"/>
      <c r="Q116" s="8"/>
      <c r="R116" s="8"/>
      <c r="S116" s="8"/>
      <c r="T116" s="8"/>
      <c r="U116" s="8"/>
      <c r="V116" s="8"/>
      <c r="W116" s="8"/>
      <c r="X116" s="8"/>
      <c r="Y116" s="8"/>
      <c r="Z116" s="8"/>
    </row>
    <row r="117" ht="15.75" customHeight="1" spans="1:26">
      <c r="A117" s="8"/>
      <c r="B117" s="9"/>
      <c r="C117" s="8"/>
      <c r="D117" s="8"/>
      <c r="E117" s="8"/>
      <c r="F117" s="8"/>
      <c r="G117" s="9"/>
      <c r="H117" s="8"/>
      <c r="I117" s="8"/>
      <c r="J117" s="8"/>
      <c r="K117" s="8"/>
      <c r="L117" s="8"/>
      <c r="M117" s="8"/>
      <c r="N117" s="8"/>
      <c r="O117" s="8"/>
      <c r="P117" s="8"/>
      <c r="Q117" s="8"/>
      <c r="R117" s="8"/>
      <c r="S117" s="8"/>
      <c r="T117" s="8"/>
      <c r="U117" s="8"/>
      <c r="V117" s="8"/>
      <c r="W117" s="8"/>
      <c r="X117" s="8"/>
      <c r="Y117" s="8"/>
      <c r="Z117" s="8"/>
    </row>
    <row r="118" ht="15.75" customHeight="1" spans="1:26">
      <c r="A118" s="8"/>
      <c r="B118" s="9"/>
      <c r="C118" s="8"/>
      <c r="D118" s="8"/>
      <c r="E118" s="8"/>
      <c r="F118" s="8"/>
      <c r="G118" s="9"/>
      <c r="H118" s="8"/>
      <c r="I118" s="8"/>
      <c r="J118" s="8"/>
      <c r="K118" s="8"/>
      <c r="L118" s="8"/>
      <c r="M118" s="8"/>
      <c r="N118" s="8"/>
      <c r="O118" s="8"/>
      <c r="P118" s="8"/>
      <c r="Q118" s="8"/>
      <c r="R118" s="8"/>
      <c r="S118" s="8"/>
      <c r="T118" s="8"/>
      <c r="U118" s="8"/>
      <c r="V118" s="8"/>
      <c r="W118" s="8"/>
      <c r="X118" s="8"/>
      <c r="Y118" s="8"/>
      <c r="Z118" s="8"/>
    </row>
    <row r="119" ht="15.75" customHeight="1" spans="1:26">
      <c r="A119" s="8"/>
      <c r="B119" s="9"/>
      <c r="C119" s="8"/>
      <c r="D119" s="8"/>
      <c r="E119" s="8"/>
      <c r="F119" s="8"/>
      <c r="G119" s="9"/>
      <c r="H119" s="8"/>
      <c r="I119" s="8"/>
      <c r="J119" s="8"/>
      <c r="K119" s="8"/>
      <c r="L119" s="8"/>
      <c r="M119" s="8"/>
      <c r="N119" s="8"/>
      <c r="O119" s="8"/>
      <c r="P119" s="8"/>
      <c r="Q119" s="8"/>
      <c r="R119" s="8"/>
      <c r="S119" s="8"/>
      <c r="T119" s="8"/>
      <c r="U119" s="8"/>
      <c r="V119" s="8"/>
      <c r="W119" s="8"/>
      <c r="X119" s="8"/>
      <c r="Y119" s="8"/>
      <c r="Z119" s="8"/>
    </row>
    <row r="120" ht="15.75" customHeight="1" spans="1:26">
      <c r="A120" s="8"/>
      <c r="B120" s="9"/>
      <c r="C120" s="8"/>
      <c r="D120" s="8"/>
      <c r="E120" s="8"/>
      <c r="F120" s="8"/>
      <c r="G120" s="9"/>
      <c r="H120" s="8"/>
      <c r="I120" s="8"/>
      <c r="J120" s="8"/>
      <c r="K120" s="8"/>
      <c r="L120" s="8"/>
      <c r="M120" s="8"/>
      <c r="N120" s="8"/>
      <c r="O120" s="8"/>
      <c r="P120" s="8"/>
      <c r="Q120" s="8"/>
      <c r="R120" s="8"/>
      <c r="S120" s="8"/>
      <c r="T120" s="8"/>
      <c r="U120" s="8"/>
      <c r="V120" s="8"/>
      <c r="W120" s="8"/>
      <c r="X120" s="8"/>
      <c r="Y120" s="8"/>
      <c r="Z120" s="8"/>
    </row>
    <row r="121" ht="15.75" customHeight="1" spans="1:26">
      <c r="A121" s="8"/>
      <c r="B121" s="9"/>
      <c r="C121" s="8"/>
      <c r="D121" s="8"/>
      <c r="E121" s="8"/>
      <c r="F121" s="8"/>
      <c r="G121" s="9"/>
      <c r="H121" s="8"/>
      <c r="I121" s="8"/>
      <c r="J121" s="8"/>
      <c r="K121" s="8"/>
      <c r="L121" s="8"/>
      <c r="M121" s="8"/>
      <c r="N121" s="8"/>
      <c r="O121" s="8"/>
      <c r="P121" s="8"/>
      <c r="Q121" s="8"/>
      <c r="R121" s="8"/>
      <c r="S121" s="8"/>
      <c r="T121" s="8"/>
      <c r="U121" s="8"/>
      <c r="V121" s="8"/>
      <c r="W121" s="8"/>
      <c r="X121" s="8"/>
      <c r="Y121" s="8"/>
      <c r="Z121" s="8"/>
    </row>
    <row r="122" ht="15.75" customHeight="1" spans="1:26">
      <c r="A122" s="8"/>
      <c r="B122" s="9"/>
      <c r="C122" s="8"/>
      <c r="D122" s="8"/>
      <c r="E122" s="8"/>
      <c r="F122" s="8"/>
      <c r="G122" s="9"/>
      <c r="H122" s="8"/>
      <c r="I122" s="8"/>
      <c r="J122" s="8"/>
      <c r="K122" s="8"/>
      <c r="L122" s="8"/>
      <c r="M122" s="8"/>
      <c r="N122" s="8"/>
      <c r="O122" s="8"/>
      <c r="P122" s="8"/>
      <c r="Q122" s="8"/>
      <c r="R122" s="8"/>
      <c r="S122" s="8"/>
      <c r="T122" s="8"/>
      <c r="U122" s="8"/>
      <c r="V122" s="8"/>
      <c r="W122" s="8"/>
      <c r="X122" s="8"/>
      <c r="Y122" s="8"/>
      <c r="Z122" s="8"/>
    </row>
    <row r="123" ht="15.75" customHeight="1" spans="1:26">
      <c r="A123" s="8"/>
      <c r="B123" s="9"/>
      <c r="C123" s="8"/>
      <c r="D123" s="8"/>
      <c r="E123" s="8"/>
      <c r="F123" s="8"/>
      <c r="G123" s="9"/>
      <c r="H123" s="8"/>
      <c r="I123" s="8"/>
      <c r="J123" s="8"/>
      <c r="K123" s="8"/>
      <c r="L123" s="8"/>
      <c r="M123" s="8"/>
      <c r="N123" s="8"/>
      <c r="O123" s="8"/>
      <c r="P123" s="8"/>
      <c r="Q123" s="8"/>
      <c r="R123" s="8"/>
      <c r="S123" s="8"/>
      <c r="T123" s="8"/>
      <c r="U123" s="8"/>
      <c r="V123" s="8"/>
      <c r="W123" s="8"/>
      <c r="X123" s="8"/>
      <c r="Y123" s="8"/>
      <c r="Z123" s="8"/>
    </row>
    <row r="124" ht="15.75" customHeight="1" spans="1:26">
      <c r="A124" s="8"/>
      <c r="B124" s="9"/>
      <c r="C124" s="8"/>
      <c r="D124" s="8"/>
      <c r="E124" s="8"/>
      <c r="F124" s="8"/>
      <c r="G124" s="9"/>
      <c r="H124" s="8"/>
      <c r="I124" s="8"/>
      <c r="J124" s="8"/>
      <c r="K124" s="8"/>
      <c r="L124" s="8"/>
      <c r="M124" s="8"/>
      <c r="N124" s="8"/>
      <c r="O124" s="8"/>
      <c r="P124" s="8"/>
      <c r="Q124" s="8"/>
      <c r="R124" s="8"/>
      <c r="S124" s="8"/>
      <c r="T124" s="8"/>
      <c r="U124" s="8"/>
      <c r="V124" s="8"/>
      <c r="W124" s="8"/>
      <c r="X124" s="8"/>
      <c r="Y124" s="8"/>
      <c r="Z124" s="8"/>
    </row>
    <row r="125" ht="15.75" customHeight="1" spans="1:26">
      <c r="A125" s="8"/>
      <c r="B125" s="9"/>
      <c r="C125" s="8"/>
      <c r="D125" s="8"/>
      <c r="E125" s="8"/>
      <c r="F125" s="8"/>
      <c r="G125" s="9"/>
      <c r="H125" s="8"/>
      <c r="I125" s="8"/>
      <c r="J125" s="8"/>
      <c r="K125" s="8"/>
      <c r="L125" s="8"/>
      <c r="M125" s="8"/>
      <c r="N125" s="8"/>
      <c r="O125" s="8"/>
      <c r="P125" s="8"/>
      <c r="Q125" s="8"/>
      <c r="R125" s="8"/>
      <c r="S125" s="8"/>
      <c r="T125" s="8"/>
      <c r="U125" s="8"/>
      <c r="V125" s="8"/>
      <c r="W125" s="8"/>
      <c r="X125" s="8"/>
      <c r="Y125" s="8"/>
      <c r="Z125" s="8"/>
    </row>
    <row r="126" ht="15.75" customHeight="1" spans="1:26">
      <c r="A126" s="8"/>
      <c r="B126" s="9"/>
      <c r="C126" s="8"/>
      <c r="D126" s="8"/>
      <c r="E126" s="8"/>
      <c r="F126" s="8"/>
      <c r="G126" s="9"/>
      <c r="H126" s="8"/>
      <c r="I126" s="8"/>
      <c r="J126" s="8"/>
      <c r="K126" s="8"/>
      <c r="L126" s="8"/>
      <c r="M126" s="8"/>
      <c r="N126" s="8"/>
      <c r="O126" s="8"/>
      <c r="P126" s="8"/>
      <c r="Q126" s="8"/>
      <c r="R126" s="8"/>
      <c r="S126" s="8"/>
      <c r="T126" s="8"/>
      <c r="U126" s="8"/>
      <c r="V126" s="8"/>
      <c r="W126" s="8"/>
      <c r="X126" s="8"/>
      <c r="Y126" s="8"/>
      <c r="Z126" s="8"/>
    </row>
    <row r="127" ht="15.75" customHeight="1" spans="1:26">
      <c r="A127" s="8"/>
      <c r="B127" s="9"/>
      <c r="C127" s="8"/>
      <c r="D127" s="8"/>
      <c r="E127" s="8"/>
      <c r="F127" s="8"/>
      <c r="G127" s="9"/>
      <c r="H127" s="8"/>
      <c r="I127" s="8"/>
      <c r="J127" s="8"/>
      <c r="K127" s="8"/>
      <c r="L127" s="8"/>
      <c r="M127" s="8"/>
      <c r="N127" s="8"/>
      <c r="O127" s="8"/>
      <c r="P127" s="8"/>
      <c r="Q127" s="8"/>
      <c r="R127" s="8"/>
      <c r="S127" s="8"/>
      <c r="T127" s="8"/>
      <c r="U127" s="8"/>
      <c r="V127" s="8"/>
      <c r="W127" s="8"/>
      <c r="X127" s="8"/>
      <c r="Y127" s="8"/>
      <c r="Z127" s="8"/>
    </row>
    <row r="128" ht="15.75" customHeight="1" spans="1:26">
      <c r="A128" s="8"/>
      <c r="B128" s="9"/>
      <c r="C128" s="8"/>
      <c r="D128" s="8"/>
      <c r="E128" s="8"/>
      <c r="F128" s="8"/>
      <c r="G128" s="9"/>
      <c r="H128" s="8"/>
      <c r="I128" s="8"/>
      <c r="J128" s="8"/>
      <c r="K128" s="8"/>
      <c r="L128" s="8"/>
      <c r="M128" s="8"/>
      <c r="N128" s="8"/>
      <c r="O128" s="8"/>
      <c r="P128" s="8"/>
      <c r="Q128" s="8"/>
      <c r="R128" s="8"/>
      <c r="S128" s="8"/>
      <c r="T128" s="8"/>
      <c r="U128" s="8"/>
      <c r="V128" s="8"/>
      <c r="W128" s="8"/>
      <c r="X128" s="8"/>
      <c r="Y128" s="8"/>
      <c r="Z128" s="8"/>
    </row>
    <row r="129" ht="15.75" customHeight="1" spans="1:26">
      <c r="A129" s="8"/>
      <c r="B129" s="9"/>
      <c r="C129" s="8"/>
      <c r="D129" s="8"/>
      <c r="E129" s="8"/>
      <c r="F129" s="8"/>
      <c r="G129" s="9"/>
      <c r="H129" s="8"/>
      <c r="I129" s="8"/>
      <c r="J129" s="8"/>
      <c r="K129" s="8"/>
      <c r="L129" s="8"/>
      <c r="M129" s="8"/>
      <c r="N129" s="8"/>
      <c r="O129" s="8"/>
      <c r="P129" s="8"/>
      <c r="Q129" s="8"/>
      <c r="R129" s="8"/>
      <c r="S129" s="8"/>
      <c r="T129" s="8"/>
      <c r="U129" s="8"/>
      <c r="V129" s="8"/>
      <c r="W129" s="8"/>
      <c r="X129" s="8"/>
      <c r="Y129" s="8"/>
      <c r="Z129" s="8"/>
    </row>
    <row r="130" ht="15.75" customHeight="1" spans="1:26">
      <c r="A130" s="8"/>
      <c r="B130" s="9"/>
      <c r="C130" s="8"/>
      <c r="D130" s="8"/>
      <c r="E130" s="8"/>
      <c r="F130" s="8"/>
      <c r="G130" s="9"/>
      <c r="H130" s="8"/>
      <c r="I130" s="8"/>
      <c r="J130" s="8"/>
      <c r="K130" s="8"/>
      <c r="L130" s="8"/>
      <c r="M130" s="8"/>
      <c r="N130" s="8"/>
      <c r="O130" s="8"/>
      <c r="P130" s="8"/>
      <c r="Q130" s="8"/>
      <c r="R130" s="8"/>
      <c r="S130" s="8"/>
      <c r="T130" s="8"/>
      <c r="U130" s="8"/>
      <c r="V130" s="8"/>
      <c r="W130" s="8"/>
      <c r="X130" s="8"/>
      <c r="Y130" s="8"/>
      <c r="Z130" s="8"/>
    </row>
    <row r="131" ht="15.75" customHeight="1" spans="1:26">
      <c r="A131" s="8"/>
      <c r="B131" s="9"/>
      <c r="C131" s="8"/>
      <c r="D131" s="8"/>
      <c r="E131" s="8"/>
      <c r="F131" s="8"/>
      <c r="G131" s="9"/>
      <c r="H131" s="8"/>
      <c r="I131" s="8"/>
      <c r="J131" s="8"/>
      <c r="K131" s="8"/>
      <c r="L131" s="8"/>
      <c r="M131" s="8"/>
      <c r="N131" s="8"/>
      <c r="O131" s="8"/>
      <c r="P131" s="8"/>
      <c r="Q131" s="8"/>
      <c r="R131" s="8"/>
      <c r="S131" s="8"/>
      <c r="T131" s="8"/>
      <c r="U131" s="8"/>
      <c r="V131" s="8"/>
      <c r="W131" s="8"/>
      <c r="X131" s="8"/>
      <c r="Y131" s="8"/>
      <c r="Z131" s="8"/>
    </row>
    <row r="132" ht="15.75" customHeight="1" spans="1:26">
      <c r="A132" s="8"/>
      <c r="B132" s="9"/>
      <c r="C132" s="8"/>
      <c r="D132" s="8"/>
      <c r="E132" s="8"/>
      <c r="F132" s="8"/>
      <c r="G132" s="9"/>
      <c r="H132" s="8"/>
      <c r="I132" s="8"/>
      <c r="J132" s="8"/>
      <c r="K132" s="8"/>
      <c r="L132" s="8"/>
      <c r="M132" s="8"/>
      <c r="N132" s="8"/>
      <c r="O132" s="8"/>
      <c r="P132" s="8"/>
      <c r="Q132" s="8"/>
      <c r="R132" s="8"/>
      <c r="S132" s="8"/>
      <c r="T132" s="8"/>
      <c r="U132" s="8"/>
      <c r="V132" s="8"/>
      <c r="W132" s="8"/>
      <c r="X132" s="8"/>
      <c r="Y132" s="8"/>
      <c r="Z132" s="8"/>
    </row>
    <row r="133" ht="15.75" customHeight="1" spans="1:26">
      <c r="A133" s="8"/>
      <c r="B133" s="9"/>
      <c r="C133" s="8"/>
      <c r="D133" s="8"/>
      <c r="E133" s="8"/>
      <c r="F133" s="8"/>
      <c r="G133" s="9"/>
      <c r="H133" s="8"/>
      <c r="I133" s="8"/>
      <c r="J133" s="8"/>
      <c r="K133" s="8"/>
      <c r="L133" s="8"/>
      <c r="M133" s="8"/>
      <c r="N133" s="8"/>
      <c r="O133" s="8"/>
      <c r="P133" s="8"/>
      <c r="Q133" s="8"/>
      <c r="R133" s="8"/>
      <c r="S133" s="8"/>
      <c r="T133" s="8"/>
      <c r="U133" s="8"/>
      <c r="V133" s="8"/>
      <c r="W133" s="8"/>
      <c r="X133" s="8"/>
      <c r="Y133" s="8"/>
      <c r="Z133" s="8"/>
    </row>
    <row r="134" ht="15.75" customHeight="1" spans="1:26">
      <c r="A134" s="8"/>
      <c r="B134" s="9"/>
      <c r="C134" s="8"/>
      <c r="D134" s="8"/>
      <c r="E134" s="8"/>
      <c r="F134" s="8"/>
      <c r="G134" s="9"/>
      <c r="H134" s="8"/>
      <c r="I134" s="8"/>
      <c r="J134" s="8"/>
      <c r="K134" s="8"/>
      <c r="L134" s="8"/>
      <c r="M134" s="8"/>
      <c r="N134" s="8"/>
      <c r="O134" s="8"/>
      <c r="P134" s="8"/>
      <c r="Q134" s="8"/>
      <c r="R134" s="8"/>
      <c r="S134" s="8"/>
      <c r="T134" s="8"/>
      <c r="U134" s="8"/>
      <c r="V134" s="8"/>
      <c r="W134" s="8"/>
      <c r="X134" s="8"/>
      <c r="Y134" s="8"/>
      <c r="Z134" s="8"/>
    </row>
    <row r="135" ht="15.75" customHeight="1" spans="1:26">
      <c r="A135" s="8"/>
      <c r="B135" s="9"/>
      <c r="C135" s="8"/>
      <c r="D135" s="8"/>
      <c r="E135" s="8"/>
      <c r="F135" s="8"/>
      <c r="G135" s="9"/>
      <c r="H135" s="8"/>
      <c r="I135" s="8"/>
      <c r="J135" s="8"/>
      <c r="K135" s="8"/>
      <c r="L135" s="8"/>
      <c r="M135" s="8"/>
      <c r="N135" s="8"/>
      <c r="O135" s="8"/>
      <c r="P135" s="8"/>
      <c r="Q135" s="8"/>
      <c r="R135" s="8"/>
      <c r="S135" s="8"/>
      <c r="T135" s="8"/>
      <c r="U135" s="8"/>
      <c r="V135" s="8"/>
      <c r="W135" s="8"/>
      <c r="X135" s="8"/>
      <c r="Y135" s="8"/>
      <c r="Z135" s="8"/>
    </row>
    <row r="136" ht="15.75" customHeight="1" spans="1:26">
      <c r="A136" s="8"/>
      <c r="B136" s="9"/>
      <c r="C136" s="8"/>
      <c r="D136" s="8"/>
      <c r="E136" s="8"/>
      <c r="F136" s="8"/>
      <c r="G136" s="9"/>
      <c r="H136" s="8"/>
      <c r="I136" s="8"/>
      <c r="J136" s="8"/>
      <c r="K136" s="8"/>
      <c r="L136" s="8"/>
      <c r="M136" s="8"/>
      <c r="N136" s="8"/>
      <c r="O136" s="8"/>
      <c r="P136" s="8"/>
      <c r="Q136" s="8"/>
      <c r="R136" s="8"/>
      <c r="S136" s="8"/>
      <c r="T136" s="8"/>
      <c r="U136" s="8"/>
      <c r="V136" s="8"/>
      <c r="W136" s="8"/>
      <c r="X136" s="8"/>
      <c r="Y136" s="8"/>
      <c r="Z136" s="8"/>
    </row>
    <row r="137" ht="15.75" customHeight="1" spans="1:26">
      <c r="A137" s="8"/>
      <c r="B137" s="9"/>
      <c r="C137" s="8"/>
      <c r="D137" s="8"/>
      <c r="E137" s="8"/>
      <c r="F137" s="8"/>
      <c r="G137" s="9"/>
      <c r="H137" s="8"/>
      <c r="I137" s="8"/>
      <c r="J137" s="8"/>
      <c r="K137" s="8"/>
      <c r="L137" s="8"/>
      <c r="M137" s="8"/>
      <c r="N137" s="8"/>
      <c r="O137" s="8"/>
      <c r="P137" s="8"/>
      <c r="Q137" s="8"/>
      <c r="R137" s="8"/>
      <c r="S137" s="8"/>
      <c r="T137" s="8"/>
      <c r="U137" s="8"/>
      <c r="V137" s="8"/>
      <c r="W137" s="8"/>
      <c r="X137" s="8"/>
      <c r="Y137" s="8"/>
      <c r="Z137" s="8"/>
    </row>
    <row r="138" ht="15.75" customHeight="1" spans="1:26">
      <c r="A138" s="8"/>
      <c r="B138" s="9"/>
      <c r="C138" s="8"/>
      <c r="D138" s="8"/>
      <c r="E138" s="8"/>
      <c r="F138" s="8"/>
      <c r="G138" s="9"/>
      <c r="H138" s="8"/>
      <c r="I138" s="8"/>
      <c r="J138" s="8"/>
      <c r="K138" s="8"/>
      <c r="L138" s="8"/>
      <c r="M138" s="8"/>
      <c r="N138" s="8"/>
      <c r="O138" s="8"/>
      <c r="P138" s="8"/>
      <c r="Q138" s="8"/>
      <c r="R138" s="8"/>
      <c r="S138" s="8"/>
      <c r="T138" s="8"/>
      <c r="U138" s="8"/>
      <c r="V138" s="8"/>
      <c r="W138" s="8"/>
      <c r="X138" s="8"/>
      <c r="Y138" s="8"/>
      <c r="Z138" s="8"/>
    </row>
    <row r="139" ht="15.75" customHeight="1" spans="1:26">
      <c r="A139" s="8"/>
      <c r="B139" s="9"/>
      <c r="C139" s="8"/>
      <c r="D139" s="8"/>
      <c r="E139" s="8"/>
      <c r="F139" s="8"/>
      <c r="G139" s="9"/>
      <c r="H139" s="8"/>
      <c r="I139" s="8"/>
      <c r="J139" s="8"/>
      <c r="K139" s="8"/>
      <c r="L139" s="8"/>
      <c r="M139" s="8"/>
      <c r="N139" s="8"/>
      <c r="O139" s="8"/>
      <c r="P139" s="8"/>
      <c r="Q139" s="8"/>
      <c r="R139" s="8"/>
      <c r="S139" s="8"/>
      <c r="T139" s="8"/>
      <c r="U139" s="8"/>
      <c r="V139" s="8"/>
      <c r="W139" s="8"/>
      <c r="X139" s="8"/>
      <c r="Y139" s="8"/>
      <c r="Z139" s="8"/>
    </row>
    <row r="140" ht="15.75" customHeight="1" spans="1:26">
      <c r="A140" s="8"/>
      <c r="B140" s="9"/>
      <c r="C140" s="8"/>
      <c r="D140" s="8"/>
      <c r="E140" s="8"/>
      <c r="F140" s="8"/>
      <c r="G140" s="9"/>
      <c r="H140" s="8"/>
      <c r="I140" s="8"/>
      <c r="J140" s="8"/>
      <c r="K140" s="8"/>
      <c r="L140" s="8"/>
      <c r="M140" s="8"/>
      <c r="N140" s="8"/>
      <c r="O140" s="8"/>
      <c r="P140" s="8"/>
      <c r="Q140" s="8"/>
      <c r="R140" s="8"/>
      <c r="S140" s="8"/>
      <c r="T140" s="8"/>
      <c r="U140" s="8"/>
      <c r="V140" s="8"/>
      <c r="W140" s="8"/>
      <c r="X140" s="8"/>
      <c r="Y140" s="8"/>
      <c r="Z140" s="8"/>
    </row>
    <row r="141" ht="15.75" customHeight="1" spans="1:26">
      <c r="A141" s="8"/>
      <c r="B141" s="9"/>
      <c r="C141" s="8"/>
      <c r="D141" s="8"/>
      <c r="E141" s="8"/>
      <c r="F141" s="8"/>
      <c r="G141" s="9"/>
      <c r="H141" s="8"/>
      <c r="I141" s="8"/>
      <c r="J141" s="8"/>
      <c r="K141" s="8"/>
      <c r="L141" s="8"/>
      <c r="M141" s="8"/>
      <c r="N141" s="8"/>
      <c r="O141" s="8"/>
      <c r="P141" s="8"/>
      <c r="Q141" s="8"/>
      <c r="R141" s="8"/>
      <c r="S141" s="8"/>
      <c r="T141" s="8"/>
      <c r="U141" s="8"/>
      <c r="V141" s="8"/>
      <c r="W141" s="8"/>
      <c r="X141" s="8"/>
      <c r="Y141" s="8"/>
      <c r="Z141" s="8"/>
    </row>
    <row r="142" ht="15.75" customHeight="1" spans="1:26">
      <c r="A142" s="8"/>
      <c r="B142" s="9"/>
      <c r="C142" s="8"/>
      <c r="D142" s="8"/>
      <c r="E142" s="8"/>
      <c r="F142" s="8"/>
      <c r="G142" s="9"/>
      <c r="H142" s="8"/>
      <c r="I142" s="8"/>
      <c r="J142" s="8"/>
      <c r="K142" s="8"/>
      <c r="L142" s="8"/>
      <c r="M142" s="8"/>
      <c r="N142" s="8"/>
      <c r="O142" s="8"/>
      <c r="P142" s="8"/>
      <c r="Q142" s="8"/>
      <c r="R142" s="8"/>
      <c r="S142" s="8"/>
      <c r="T142" s="8"/>
      <c r="U142" s="8"/>
      <c r="V142" s="8"/>
      <c r="W142" s="8"/>
      <c r="X142" s="8"/>
      <c r="Y142" s="8"/>
      <c r="Z142" s="8"/>
    </row>
    <row r="143" ht="15.75" customHeight="1" spans="1:26">
      <c r="A143" s="8"/>
      <c r="B143" s="9"/>
      <c r="C143" s="8"/>
      <c r="D143" s="8"/>
      <c r="E143" s="8"/>
      <c r="F143" s="8"/>
      <c r="G143" s="9"/>
      <c r="H143" s="8"/>
      <c r="I143" s="8"/>
      <c r="J143" s="8"/>
      <c r="K143" s="8"/>
      <c r="L143" s="8"/>
      <c r="M143" s="8"/>
      <c r="N143" s="8"/>
      <c r="O143" s="8"/>
      <c r="P143" s="8"/>
      <c r="Q143" s="8"/>
      <c r="R143" s="8"/>
      <c r="S143" s="8"/>
      <c r="T143" s="8"/>
      <c r="U143" s="8"/>
      <c r="V143" s="8"/>
      <c r="W143" s="8"/>
      <c r="X143" s="8"/>
      <c r="Y143" s="8"/>
      <c r="Z143" s="8"/>
    </row>
    <row r="144" ht="15.75" customHeight="1" spans="1:26">
      <c r="A144" s="8"/>
      <c r="B144" s="9"/>
      <c r="C144" s="8"/>
      <c r="D144" s="8"/>
      <c r="E144" s="8"/>
      <c r="F144" s="8"/>
      <c r="G144" s="9"/>
      <c r="H144" s="8"/>
      <c r="I144" s="8"/>
      <c r="J144" s="8"/>
      <c r="K144" s="8"/>
      <c r="L144" s="8"/>
      <c r="M144" s="8"/>
      <c r="N144" s="8"/>
      <c r="O144" s="8"/>
      <c r="P144" s="8"/>
      <c r="Q144" s="8"/>
      <c r="R144" s="8"/>
      <c r="S144" s="8"/>
      <c r="T144" s="8"/>
      <c r="U144" s="8"/>
      <c r="V144" s="8"/>
      <c r="W144" s="8"/>
      <c r="X144" s="8"/>
      <c r="Y144" s="8"/>
      <c r="Z144" s="8"/>
    </row>
    <row r="145" ht="15.75" customHeight="1" spans="1:26">
      <c r="A145" s="8"/>
      <c r="B145" s="9"/>
      <c r="C145" s="8"/>
      <c r="D145" s="8"/>
      <c r="E145" s="8"/>
      <c r="F145" s="8"/>
      <c r="G145" s="9"/>
      <c r="H145" s="8"/>
      <c r="I145" s="8"/>
      <c r="J145" s="8"/>
      <c r="K145" s="8"/>
      <c r="L145" s="8"/>
      <c r="M145" s="8"/>
      <c r="N145" s="8"/>
      <c r="O145" s="8"/>
      <c r="P145" s="8"/>
      <c r="Q145" s="8"/>
      <c r="R145" s="8"/>
      <c r="S145" s="8"/>
      <c r="T145" s="8"/>
      <c r="U145" s="8"/>
      <c r="V145" s="8"/>
      <c r="W145" s="8"/>
      <c r="X145" s="8"/>
      <c r="Y145" s="8"/>
      <c r="Z145" s="8"/>
    </row>
    <row r="146" ht="15.75" customHeight="1" spans="1:26">
      <c r="A146" s="8"/>
      <c r="B146" s="9"/>
      <c r="C146" s="8"/>
      <c r="D146" s="8"/>
      <c r="E146" s="8"/>
      <c r="F146" s="8"/>
      <c r="G146" s="9"/>
      <c r="H146" s="8"/>
      <c r="I146" s="8"/>
      <c r="J146" s="8"/>
      <c r="K146" s="8"/>
      <c r="L146" s="8"/>
      <c r="M146" s="8"/>
      <c r="N146" s="8"/>
      <c r="O146" s="8"/>
      <c r="P146" s="8"/>
      <c r="Q146" s="8"/>
      <c r="R146" s="8"/>
      <c r="S146" s="8"/>
      <c r="T146" s="8"/>
      <c r="U146" s="8"/>
      <c r="V146" s="8"/>
      <c r="W146" s="8"/>
      <c r="X146" s="8"/>
      <c r="Y146" s="8"/>
      <c r="Z146" s="8"/>
    </row>
    <row r="147" ht="15.75" customHeight="1" spans="1:26">
      <c r="A147" s="8"/>
      <c r="B147" s="9"/>
      <c r="C147" s="8"/>
      <c r="D147" s="8"/>
      <c r="E147" s="8"/>
      <c r="F147" s="8"/>
      <c r="G147" s="9"/>
      <c r="H147" s="8"/>
      <c r="I147" s="8"/>
      <c r="J147" s="8"/>
      <c r="K147" s="8"/>
      <c r="L147" s="8"/>
      <c r="M147" s="8"/>
      <c r="N147" s="8"/>
      <c r="O147" s="8"/>
      <c r="P147" s="8"/>
      <c r="Q147" s="8"/>
      <c r="R147" s="8"/>
      <c r="S147" s="8"/>
      <c r="T147" s="8"/>
      <c r="U147" s="8"/>
      <c r="V147" s="8"/>
      <c r="W147" s="8"/>
      <c r="X147" s="8"/>
      <c r="Y147" s="8"/>
      <c r="Z147" s="8"/>
    </row>
    <row r="148" ht="15.75" customHeight="1" spans="1:26">
      <c r="A148" s="8"/>
      <c r="B148" s="9"/>
      <c r="C148" s="8"/>
      <c r="D148" s="8"/>
      <c r="E148" s="8"/>
      <c r="F148" s="8"/>
      <c r="G148" s="9"/>
      <c r="H148" s="8"/>
      <c r="I148" s="8"/>
      <c r="J148" s="8"/>
      <c r="K148" s="8"/>
      <c r="L148" s="8"/>
      <c r="M148" s="8"/>
      <c r="N148" s="8"/>
      <c r="O148" s="8"/>
      <c r="P148" s="8"/>
      <c r="Q148" s="8"/>
      <c r="R148" s="8"/>
      <c r="S148" s="8"/>
      <c r="T148" s="8"/>
      <c r="U148" s="8"/>
      <c r="V148" s="8"/>
      <c r="W148" s="8"/>
      <c r="X148" s="8"/>
      <c r="Y148" s="8"/>
      <c r="Z148" s="8"/>
    </row>
    <row r="149" ht="15.75" customHeight="1" spans="1:26">
      <c r="A149" s="8"/>
      <c r="B149" s="9"/>
      <c r="C149" s="8"/>
      <c r="D149" s="8"/>
      <c r="E149" s="8"/>
      <c r="F149" s="8"/>
      <c r="G149" s="9"/>
      <c r="H149" s="8"/>
      <c r="I149" s="8"/>
      <c r="J149" s="8"/>
      <c r="K149" s="8"/>
      <c r="L149" s="8"/>
      <c r="M149" s="8"/>
      <c r="N149" s="8"/>
      <c r="O149" s="8"/>
      <c r="P149" s="8"/>
      <c r="Q149" s="8"/>
      <c r="R149" s="8"/>
      <c r="S149" s="8"/>
      <c r="T149" s="8"/>
      <c r="U149" s="8"/>
      <c r="V149" s="8"/>
      <c r="W149" s="8"/>
      <c r="X149" s="8"/>
      <c r="Y149" s="8"/>
      <c r="Z149" s="8"/>
    </row>
    <row r="150" ht="15.75" customHeight="1" spans="1:26">
      <c r="A150" s="8"/>
      <c r="B150" s="9"/>
      <c r="C150" s="8"/>
      <c r="D150" s="8"/>
      <c r="E150" s="8"/>
      <c r="F150" s="8"/>
      <c r="G150" s="9"/>
      <c r="H150" s="8"/>
      <c r="I150" s="8"/>
      <c r="J150" s="8"/>
      <c r="K150" s="8"/>
      <c r="L150" s="8"/>
      <c r="M150" s="8"/>
      <c r="N150" s="8"/>
      <c r="O150" s="8"/>
      <c r="P150" s="8"/>
      <c r="Q150" s="8"/>
      <c r="R150" s="8"/>
      <c r="S150" s="8"/>
      <c r="T150" s="8"/>
      <c r="U150" s="8"/>
      <c r="V150" s="8"/>
      <c r="W150" s="8"/>
      <c r="X150" s="8"/>
      <c r="Y150" s="8"/>
      <c r="Z150" s="8"/>
    </row>
    <row r="151" ht="15.75" customHeight="1" spans="1:26">
      <c r="A151" s="8"/>
      <c r="B151" s="9"/>
      <c r="C151" s="8"/>
      <c r="D151" s="8"/>
      <c r="E151" s="8"/>
      <c r="F151" s="8"/>
      <c r="G151" s="9"/>
      <c r="H151" s="8"/>
      <c r="I151" s="8"/>
      <c r="J151" s="8"/>
      <c r="K151" s="8"/>
      <c r="L151" s="8"/>
      <c r="M151" s="8"/>
      <c r="N151" s="8"/>
      <c r="O151" s="8"/>
      <c r="P151" s="8"/>
      <c r="Q151" s="8"/>
      <c r="R151" s="8"/>
      <c r="S151" s="8"/>
      <c r="T151" s="8"/>
      <c r="U151" s="8"/>
      <c r="V151" s="8"/>
      <c r="W151" s="8"/>
      <c r="X151" s="8"/>
      <c r="Y151" s="8"/>
      <c r="Z151" s="8"/>
    </row>
    <row r="152" ht="15.75" customHeight="1" spans="1:26">
      <c r="A152" s="8"/>
      <c r="B152" s="9"/>
      <c r="C152" s="8"/>
      <c r="D152" s="8"/>
      <c r="E152" s="8"/>
      <c r="F152" s="8"/>
      <c r="G152" s="9"/>
      <c r="H152" s="8"/>
      <c r="I152" s="8"/>
      <c r="J152" s="8"/>
      <c r="K152" s="8"/>
      <c r="L152" s="8"/>
      <c r="M152" s="8"/>
      <c r="N152" s="8"/>
      <c r="O152" s="8"/>
      <c r="P152" s="8"/>
      <c r="Q152" s="8"/>
      <c r="R152" s="8"/>
      <c r="S152" s="8"/>
      <c r="T152" s="8"/>
      <c r="U152" s="8"/>
      <c r="V152" s="8"/>
      <c r="W152" s="8"/>
      <c r="X152" s="8"/>
      <c r="Y152" s="8"/>
      <c r="Z152" s="8"/>
    </row>
    <row r="153" ht="15.75" customHeight="1" spans="1:26">
      <c r="A153" s="8"/>
      <c r="B153" s="9"/>
      <c r="C153" s="8"/>
      <c r="D153" s="8"/>
      <c r="E153" s="8"/>
      <c r="F153" s="8"/>
      <c r="G153" s="9"/>
      <c r="H153" s="8"/>
      <c r="I153" s="8"/>
      <c r="J153" s="8"/>
      <c r="K153" s="8"/>
      <c r="L153" s="8"/>
      <c r="M153" s="8"/>
      <c r="N153" s="8"/>
      <c r="O153" s="8"/>
      <c r="P153" s="8"/>
      <c r="Q153" s="8"/>
      <c r="R153" s="8"/>
      <c r="S153" s="8"/>
      <c r="T153" s="8"/>
      <c r="U153" s="8"/>
      <c r="V153" s="8"/>
      <c r="W153" s="8"/>
      <c r="X153" s="8"/>
      <c r="Y153" s="8"/>
      <c r="Z153" s="8"/>
    </row>
    <row r="154" ht="15.75" customHeight="1" spans="1:26">
      <c r="A154" s="8"/>
      <c r="B154" s="9"/>
      <c r="C154" s="8"/>
      <c r="D154" s="8"/>
      <c r="E154" s="8"/>
      <c r="F154" s="8"/>
      <c r="G154" s="9"/>
      <c r="H154" s="8"/>
      <c r="I154" s="8"/>
      <c r="J154" s="8"/>
      <c r="K154" s="8"/>
      <c r="L154" s="8"/>
      <c r="M154" s="8"/>
      <c r="N154" s="8"/>
      <c r="O154" s="8"/>
      <c r="P154" s="8"/>
      <c r="Q154" s="8"/>
      <c r="R154" s="8"/>
      <c r="S154" s="8"/>
      <c r="T154" s="8"/>
      <c r="U154" s="8"/>
      <c r="V154" s="8"/>
      <c r="W154" s="8"/>
      <c r="X154" s="8"/>
      <c r="Y154" s="8"/>
      <c r="Z154" s="8"/>
    </row>
    <row r="155" ht="15.75" customHeight="1" spans="1:26">
      <c r="A155" s="8"/>
      <c r="B155" s="9"/>
      <c r="C155" s="8"/>
      <c r="D155" s="8"/>
      <c r="E155" s="8"/>
      <c r="F155" s="8"/>
      <c r="G155" s="9"/>
      <c r="H155" s="8"/>
      <c r="I155" s="8"/>
      <c r="J155" s="8"/>
      <c r="K155" s="8"/>
      <c r="L155" s="8"/>
      <c r="M155" s="8"/>
      <c r="N155" s="8"/>
      <c r="O155" s="8"/>
      <c r="P155" s="8"/>
      <c r="Q155" s="8"/>
      <c r="R155" s="8"/>
      <c r="S155" s="8"/>
      <c r="T155" s="8"/>
      <c r="U155" s="8"/>
      <c r="V155" s="8"/>
      <c r="W155" s="8"/>
      <c r="X155" s="8"/>
      <c r="Y155" s="8"/>
      <c r="Z155" s="8"/>
    </row>
    <row r="156" ht="15.75" customHeight="1" spans="1:26">
      <c r="A156" s="8"/>
      <c r="B156" s="9"/>
      <c r="C156" s="8"/>
      <c r="D156" s="8"/>
      <c r="E156" s="8"/>
      <c r="F156" s="8"/>
      <c r="G156" s="9"/>
      <c r="H156" s="8"/>
      <c r="I156" s="8"/>
      <c r="J156" s="8"/>
      <c r="K156" s="8"/>
      <c r="L156" s="8"/>
      <c r="M156" s="8"/>
      <c r="N156" s="8"/>
      <c r="O156" s="8"/>
      <c r="P156" s="8"/>
      <c r="Q156" s="8"/>
      <c r="R156" s="8"/>
      <c r="S156" s="8"/>
      <c r="T156" s="8"/>
      <c r="U156" s="8"/>
      <c r="V156" s="8"/>
      <c r="W156" s="8"/>
      <c r="X156" s="8"/>
      <c r="Y156" s="8"/>
      <c r="Z156" s="8"/>
    </row>
    <row r="157" ht="15.75" customHeight="1" spans="1:26">
      <c r="A157" s="8"/>
      <c r="B157" s="9"/>
      <c r="C157" s="8"/>
      <c r="D157" s="8"/>
      <c r="E157" s="8"/>
      <c r="F157" s="8"/>
      <c r="G157" s="9"/>
      <c r="H157" s="8"/>
      <c r="I157" s="8"/>
      <c r="J157" s="8"/>
      <c r="K157" s="8"/>
      <c r="L157" s="8"/>
      <c r="M157" s="8"/>
      <c r="N157" s="8"/>
      <c r="O157" s="8"/>
      <c r="P157" s="8"/>
      <c r="Q157" s="8"/>
      <c r="R157" s="8"/>
      <c r="S157" s="8"/>
      <c r="T157" s="8"/>
      <c r="U157" s="8"/>
      <c r="V157" s="8"/>
      <c r="W157" s="8"/>
      <c r="X157" s="8"/>
      <c r="Y157" s="8"/>
      <c r="Z157" s="8"/>
    </row>
    <row r="158" ht="15.75" customHeight="1" spans="1:26">
      <c r="A158" s="8"/>
      <c r="B158" s="9"/>
      <c r="C158" s="8"/>
      <c r="D158" s="8"/>
      <c r="E158" s="8"/>
      <c r="F158" s="8"/>
      <c r="G158" s="9"/>
      <c r="H158" s="8"/>
      <c r="I158" s="8"/>
      <c r="J158" s="8"/>
      <c r="K158" s="8"/>
      <c r="L158" s="8"/>
      <c r="M158" s="8"/>
      <c r="N158" s="8"/>
      <c r="O158" s="8"/>
      <c r="P158" s="8"/>
      <c r="Q158" s="8"/>
      <c r="R158" s="8"/>
      <c r="S158" s="8"/>
      <c r="T158" s="8"/>
      <c r="U158" s="8"/>
      <c r="V158" s="8"/>
      <c r="W158" s="8"/>
      <c r="X158" s="8"/>
      <c r="Y158" s="8"/>
      <c r="Z158" s="8"/>
    </row>
    <row r="159" ht="15.75" customHeight="1" spans="1:26">
      <c r="A159" s="8"/>
      <c r="B159" s="9"/>
      <c r="C159" s="8"/>
      <c r="D159" s="8"/>
      <c r="E159" s="8"/>
      <c r="F159" s="8"/>
      <c r="G159" s="9"/>
      <c r="H159" s="8"/>
      <c r="I159" s="8"/>
      <c r="J159" s="8"/>
      <c r="K159" s="8"/>
      <c r="L159" s="8"/>
      <c r="M159" s="8"/>
      <c r="N159" s="8"/>
      <c r="O159" s="8"/>
      <c r="P159" s="8"/>
      <c r="Q159" s="8"/>
      <c r="R159" s="8"/>
      <c r="S159" s="8"/>
      <c r="T159" s="8"/>
      <c r="U159" s="8"/>
      <c r="V159" s="8"/>
      <c r="W159" s="8"/>
      <c r="X159" s="8"/>
      <c r="Y159" s="8"/>
      <c r="Z159" s="8"/>
    </row>
    <row r="160" ht="15.75" customHeight="1" spans="1:26">
      <c r="A160" s="8"/>
      <c r="B160" s="9"/>
      <c r="C160" s="8"/>
      <c r="D160" s="8"/>
      <c r="E160" s="8"/>
      <c r="F160" s="8"/>
      <c r="G160" s="9"/>
      <c r="H160" s="8"/>
      <c r="I160" s="8"/>
      <c r="J160" s="8"/>
      <c r="K160" s="8"/>
      <c r="L160" s="8"/>
      <c r="M160" s="8"/>
      <c r="N160" s="8"/>
      <c r="O160" s="8"/>
      <c r="P160" s="8"/>
      <c r="Q160" s="8"/>
      <c r="R160" s="8"/>
      <c r="S160" s="8"/>
      <c r="T160" s="8"/>
      <c r="U160" s="8"/>
      <c r="V160" s="8"/>
      <c r="W160" s="8"/>
      <c r="X160" s="8"/>
      <c r="Y160" s="8"/>
      <c r="Z160" s="8"/>
    </row>
    <row r="161" ht="15.75" customHeight="1" spans="1:26">
      <c r="A161" s="8"/>
      <c r="B161" s="9"/>
      <c r="C161" s="8"/>
      <c r="D161" s="8"/>
      <c r="E161" s="8"/>
      <c r="F161" s="8"/>
      <c r="G161" s="9"/>
      <c r="H161" s="8"/>
      <c r="I161" s="8"/>
      <c r="J161" s="8"/>
      <c r="K161" s="8"/>
      <c r="L161" s="8"/>
      <c r="M161" s="8"/>
      <c r="N161" s="8"/>
      <c r="O161" s="8"/>
      <c r="P161" s="8"/>
      <c r="Q161" s="8"/>
      <c r="R161" s="8"/>
      <c r="S161" s="8"/>
      <c r="T161" s="8"/>
      <c r="U161" s="8"/>
      <c r="V161" s="8"/>
      <c r="W161" s="8"/>
      <c r="X161" s="8"/>
      <c r="Y161" s="8"/>
      <c r="Z161" s="8"/>
    </row>
    <row r="162" ht="15.75" customHeight="1" spans="1:26">
      <c r="A162" s="8"/>
      <c r="B162" s="9"/>
      <c r="C162" s="8"/>
      <c r="D162" s="8"/>
      <c r="E162" s="8"/>
      <c r="F162" s="8"/>
      <c r="G162" s="9"/>
      <c r="H162" s="8"/>
      <c r="I162" s="8"/>
      <c r="J162" s="8"/>
      <c r="K162" s="8"/>
      <c r="L162" s="8"/>
      <c r="M162" s="8"/>
      <c r="N162" s="8"/>
      <c r="O162" s="8"/>
      <c r="P162" s="8"/>
      <c r="Q162" s="8"/>
      <c r="R162" s="8"/>
      <c r="S162" s="8"/>
      <c r="T162" s="8"/>
      <c r="U162" s="8"/>
      <c r="V162" s="8"/>
      <c r="W162" s="8"/>
      <c r="X162" s="8"/>
      <c r="Y162" s="8"/>
      <c r="Z162" s="8"/>
    </row>
    <row r="163" ht="15.75" customHeight="1" spans="1:26">
      <c r="A163" s="8"/>
      <c r="B163" s="9"/>
      <c r="C163" s="8"/>
      <c r="D163" s="8"/>
      <c r="E163" s="8"/>
      <c r="F163" s="8"/>
      <c r="G163" s="9"/>
      <c r="H163" s="8"/>
      <c r="I163" s="8"/>
      <c r="J163" s="8"/>
      <c r="K163" s="8"/>
      <c r="L163" s="8"/>
      <c r="M163" s="8"/>
      <c r="N163" s="8"/>
      <c r="O163" s="8"/>
      <c r="P163" s="8"/>
      <c r="Q163" s="8"/>
      <c r="R163" s="8"/>
      <c r="S163" s="8"/>
      <c r="T163" s="8"/>
      <c r="U163" s="8"/>
      <c r="V163" s="8"/>
      <c r="W163" s="8"/>
      <c r="X163" s="8"/>
      <c r="Y163" s="8"/>
      <c r="Z163" s="8"/>
    </row>
    <row r="164" ht="15.75" customHeight="1" spans="1:26">
      <c r="A164" s="8"/>
      <c r="B164" s="9"/>
      <c r="C164" s="8"/>
      <c r="D164" s="8"/>
      <c r="E164" s="8"/>
      <c r="F164" s="8"/>
      <c r="G164" s="9"/>
      <c r="H164" s="8"/>
      <c r="I164" s="8"/>
      <c r="J164" s="8"/>
      <c r="K164" s="8"/>
      <c r="L164" s="8"/>
      <c r="M164" s="8"/>
      <c r="N164" s="8"/>
      <c r="O164" s="8"/>
      <c r="P164" s="8"/>
      <c r="Q164" s="8"/>
      <c r="R164" s="8"/>
      <c r="S164" s="8"/>
      <c r="T164" s="8"/>
      <c r="U164" s="8"/>
      <c r="V164" s="8"/>
      <c r="W164" s="8"/>
      <c r="X164" s="8"/>
      <c r="Y164" s="8"/>
      <c r="Z164" s="8"/>
    </row>
    <row r="165" ht="15.75" customHeight="1" spans="1:26">
      <c r="A165" s="8"/>
      <c r="B165" s="9"/>
      <c r="C165" s="8"/>
      <c r="D165" s="8"/>
      <c r="E165" s="8"/>
      <c r="F165" s="8"/>
      <c r="G165" s="9"/>
      <c r="H165" s="8"/>
      <c r="I165" s="8"/>
      <c r="J165" s="8"/>
      <c r="K165" s="8"/>
      <c r="L165" s="8"/>
      <c r="M165" s="8"/>
      <c r="N165" s="8"/>
      <c r="O165" s="8"/>
      <c r="P165" s="8"/>
      <c r="Q165" s="8"/>
      <c r="R165" s="8"/>
      <c r="S165" s="8"/>
      <c r="T165" s="8"/>
      <c r="U165" s="8"/>
      <c r="V165" s="8"/>
      <c r="W165" s="8"/>
      <c r="X165" s="8"/>
      <c r="Y165" s="8"/>
      <c r="Z165" s="8"/>
    </row>
    <row r="166" ht="15.75" customHeight="1" spans="1:26">
      <c r="A166" s="8"/>
      <c r="B166" s="9"/>
      <c r="C166" s="8"/>
      <c r="D166" s="8"/>
      <c r="E166" s="8"/>
      <c r="F166" s="8"/>
      <c r="G166" s="9"/>
      <c r="H166" s="8"/>
      <c r="I166" s="8"/>
      <c r="J166" s="8"/>
      <c r="K166" s="8"/>
      <c r="L166" s="8"/>
      <c r="M166" s="8"/>
      <c r="N166" s="8"/>
      <c r="O166" s="8"/>
      <c r="P166" s="8"/>
      <c r="Q166" s="8"/>
      <c r="R166" s="8"/>
      <c r="S166" s="8"/>
      <c r="T166" s="8"/>
      <c r="U166" s="8"/>
      <c r="V166" s="8"/>
      <c r="W166" s="8"/>
      <c r="X166" s="8"/>
      <c r="Y166" s="8"/>
      <c r="Z166" s="8"/>
    </row>
    <row r="167" ht="15.75" customHeight="1" spans="1:26">
      <c r="A167" s="8"/>
      <c r="B167" s="9"/>
      <c r="C167" s="8"/>
      <c r="D167" s="8"/>
      <c r="E167" s="8"/>
      <c r="F167" s="8"/>
      <c r="G167" s="9"/>
      <c r="H167" s="8"/>
      <c r="I167" s="8"/>
      <c r="J167" s="8"/>
      <c r="K167" s="8"/>
      <c r="L167" s="8"/>
      <c r="M167" s="8"/>
      <c r="N167" s="8"/>
      <c r="O167" s="8"/>
      <c r="P167" s="8"/>
      <c r="Q167" s="8"/>
      <c r="R167" s="8"/>
      <c r="S167" s="8"/>
      <c r="T167" s="8"/>
      <c r="U167" s="8"/>
      <c r="V167" s="8"/>
      <c r="W167" s="8"/>
      <c r="X167" s="8"/>
      <c r="Y167" s="8"/>
      <c r="Z167" s="8"/>
    </row>
    <row r="168" ht="15.75" customHeight="1" spans="1:26">
      <c r="A168" s="8"/>
      <c r="B168" s="9"/>
      <c r="C168" s="8"/>
      <c r="D168" s="8"/>
      <c r="E168" s="8"/>
      <c r="F168" s="8"/>
      <c r="G168" s="9"/>
      <c r="H168" s="8"/>
      <c r="I168" s="8"/>
      <c r="J168" s="8"/>
      <c r="K168" s="8"/>
      <c r="L168" s="8"/>
      <c r="M168" s="8"/>
      <c r="N168" s="8"/>
      <c r="O168" s="8"/>
      <c r="P168" s="8"/>
      <c r="Q168" s="8"/>
      <c r="R168" s="8"/>
      <c r="S168" s="8"/>
      <c r="T168" s="8"/>
      <c r="U168" s="8"/>
      <c r="V168" s="8"/>
      <c r="W168" s="8"/>
      <c r="X168" s="8"/>
      <c r="Y168" s="8"/>
      <c r="Z168" s="8"/>
    </row>
    <row r="169" ht="15.75" customHeight="1" spans="1:26">
      <c r="A169" s="8"/>
      <c r="B169" s="9"/>
      <c r="C169" s="8"/>
      <c r="D169" s="8"/>
      <c r="E169" s="8"/>
      <c r="F169" s="8"/>
      <c r="G169" s="9"/>
      <c r="H169" s="8"/>
      <c r="I169" s="8"/>
      <c r="J169" s="8"/>
      <c r="K169" s="8"/>
      <c r="L169" s="8"/>
      <c r="M169" s="8"/>
      <c r="N169" s="8"/>
      <c r="O169" s="8"/>
      <c r="P169" s="8"/>
      <c r="Q169" s="8"/>
      <c r="R169" s="8"/>
      <c r="S169" s="8"/>
      <c r="T169" s="8"/>
      <c r="U169" s="8"/>
      <c r="V169" s="8"/>
      <c r="W169" s="8"/>
      <c r="X169" s="8"/>
      <c r="Y169" s="8"/>
      <c r="Z169" s="8"/>
    </row>
    <row r="170" ht="15.75" customHeight="1" spans="1:26">
      <c r="A170" s="8"/>
      <c r="B170" s="9"/>
      <c r="C170" s="8"/>
      <c r="D170" s="8"/>
      <c r="E170" s="8"/>
      <c r="F170" s="8"/>
      <c r="G170" s="9"/>
      <c r="H170" s="8"/>
      <c r="I170" s="8"/>
      <c r="J170" s="8"/>
      <c r="K170" s="8"/>
      <c r="L170" s="8"/>
      <c r="M170" s="8"/>
      <c r="N170" s="8"/>
      <c r="O170" s="8"/>
      <c r="P170" s="8"/>
      <c r="Q170" s="8"/>
      <c r="R170" s="8"/>
      <c r="S170" s="8"/>
      <c r="T170" s="8"/>
      <c r="U170" s="8"/>
      <c r="V170" s="8"/>
      <c r="W170" s="8"/>
      <c r="X170" s="8"/>
      <c r="Y170" s="8"/>
      <c r="Z170" s="8"/>
    </row>
    <row r="171" ht="15.75" customHeight="1" spans="1:26">
      <c r="A171" s="8"/>
      <c r="B171" s="9"/>
      <c r="C171" s="8"/>
      <c r="D171" s="8"/>
      <c r="E171" s="8"/>
      <c r="F171" s="8"/>
      <c r="G171" s="9"/>
      <c r="H171" s="8"/>
      <c r="I171" s="8"/>
      <c r="J171" s="8"/>
      <c r="K171" s="8"/>
      <c r="L171" s="8"/>
      <c r="M171" s="8"/>
      <c r="N171" s="8"/>
      <c r="O171" s="8"/>
      <c r="P171" s="8"/>
      <c r="Q171" s="8"/>
      <c r="R171" s="8"/>
      <c r="S171" s="8"/>
      <c r="T171" s="8"/>
      <c r="U171" s="8"/>
      <c r="V171" s="8"/>
      <c r="W171" s="8"/>
      <c r="X171" s="8"/>
      <c r="Y171" s="8"/>
      <c r="Z171" s="8"/>
    </row>
    <row r="172" ht="15.75" customHeight="1" spans="1:26">
      <c r="A172" s="8"/>
      <c r="B172" s="9"/>
      <c r="C172" s="8"/>
      <c r="D172" s="8"/>
      <c r="E172" s="8"/>
      <c r="F172" s="8"/>
      <c r="G172" s="9"/>
      <c r="H172" s="8"/>
      <c r="I172" s="8"/>
      <c r="J172" s="8"/>
      <c r="K172" s="8"/>
      <c r="L172" s="8"/>
      <c r="M172" s="8"/>
      <c r="N172" s="8"/>
      <c r="O172" s="8"/>
      <c r="P172" s="8"/>
      <c r="Q172" s="8"/>
      <c r="R172" s="8"/>
      <c r="S172" s="8"/>
      <c r="T172" s="8"/>
      <c r="U172" s="8"/>
      <c r="V172" s="8"/>
      <c r="W172" s="8"/>
      <c r="X172" s="8"/>
      <c r="Y172" s="8"/>
      <c r="Z172" s="8"/>
    </row>
    <row r="173" ht="15.75" customHeight="1" spans="1:26">
      <c r="A173" s="8"/>
      <c r="B173" s="9"/>
      <c r="C173" s="8"/>
      <c r="D173" s="8"/>
      <c r="E173" s="8"/>
      <c r="F173" s="8"/>
      <c r="G173" s="9"/>
      <c r="H173" s="8"/>
      <c r="I173" s="8"/>
      <c r="J173" s="8"/>
      <c r="K173" s="8"/>
      <c r="L173" s="8"/>
      <c r="M173" s="8"/>
      <c r="N173" s="8"/>
      <c r="O173" s="8"/>
      <c r="P173" s="8"/>
      <c r="Q173" s="8"/>
      <c r="R173" s="8"/>
      <c r="S173" s="8"/>
      <c r="T173" s="8"/>
      <c r="U173" s="8"/>
      <c r="V173" s="8"/>
      <c r="W173" s="8"/>
      <c r="X173" s="8"/>
      <c r="Y173" s="8"/>
      <c r="Z173" s="8"/>
    </row>
    <row r="174" ht="15.75" customHeight="1" spans="1:26">
      <c r="A174" s="8"/>
      <c r="B174" s="9"/>
      <c r="C174" s="8"/>
      <c r="D174" s="8"/>
      <c r="E174" s="8"/>
      <c r="F174" s="8"/>
      <c r="G174" s="9"/>
      <c r="H174" s="8"/>
      <c r="I174" s="8"/>
      <c r="J174" s="8"/>
      <c r="K174" s="8"/>
      <c r="L174" s="8"/>
      <c r="M174" s="8"/>
      <c r="N174" s="8"/>
      <c r="O174" s="8"/>
      <c r="P174" s="8"/>
      <c r="Q174" s="8"/>
      <c r="R174" s="8"/>
      <c r="S174" s="8"/>
      <c r="T174" s="8"/>
      <c r="U174" s="8"/>
      <c r="V174" s="8"/>
      <c r="W174" s="8"/>
      <c r="X174" s="8"/>
      <c r="Y174" s="8"/>
      <c r="Z174" s="8"/>
    </row>
    <row r="175" ht="15.75" customHeight="1" spans="1:26">
      <c r="A175" s="8"/>
      <c r="B175" s="9"/>
      <c r="C175" s="8"/>
      <c r="D175" s="8"/>
      <c r="E175" s="8"/>
      <c r="F175" s="8"/>
      <c r="G175" s="9"/>
      <c r="H175" s="8"/>
      <c r="I175" s="8"/>
      <c r="J175" s="8"/>
      <c r="K175" s="8"/>
      <c r="L175" s="8"/>
      <c r="M175" s="8"/>
      <c r="N175" s="8"/>
      <c r="O175" s="8"/>
      <c r="P175" s="8"/>
      <c r="Q175" s="8"/>
      <c r="R175" s="8"/>
      <c r="S175" s="8"/>
      <c r="T175" s="8"/>
      <c r="U175" s="8"/>
      <c r="V175" s="8"/>
      <c r="W175" s="8"/>
      <c r="X175" s="8"/>
      <c r="Y175" s="8"/>
      <c r="Z175" s="8"/>
    </row>
    <row r="176" ht="15.75" customHeight="1" spans="1:26">
      <c r="A176" s="8"/>
      <c r="B176" s="9"/>
      <c r="C176" s="8"/>
      <c r="D176" s="8"/>
      <c r="E176" s="8"/>
      <c r="F176" s="8"/>
      <c r="G176" s="9"/>
      <c r="H176" s="8"/>
      <c r="I176" s="8"/>
      <c r="J176" s="8"/>
      <c r="K176" s="8"/>
      <c r="L176" s="8"/>
      <c r="M176" s="8"/>
      <c r="N176" s="8"/>
      <c r="O176" s="8"/>
      <c r="P176" s="8"/>
      <c r="Q176" s="8"/>
      <c r="R176" s="8"/>
      <c r="S176" s="8"/>
      <c r="T176" s="8"/>
      <c r="U176" s="8"/>
      <c r="V176" s="8"/>
      <c r="W176" s="8"/>
      <c r="X176" s="8"/>
      <c r="Y176" s="8"/>
      <c r="Z176" s="8"/>
    </row>
    <row r="177" ht="15.75" customHeight="1" spans="1:26">
      <c r="A177" s="8"/>
      <c r="B177" s="9"/>
      <c r="C177" s="8"/>
      <c r="D177" s="8"/>
      <c r="E177" s="8"/>
      <c r="F177" s="8"/>
      <c r="G177" s="9"/>
      <c r="H177" s="8"/>
      <c r="I177" s="8"/>
      <c r="J177" s="8"/>
      <c r="K177" s="8"/>
      <c r="L177" s="8"/>
      <c r="M177" s="8"/>
      <c r="N177" s="8"/>
      <c r="O177" s="8"/>
      <c r="P177" s="8"/>
      <c r="Q177" s="8"/>
      <c r="R177" s="8"/>
      <c r="S177" s="8"/>
      <c r="T177" s="8"/>
      <c r="U177" s="8"/>
      <c r="V177" s="8"/>
      <c r="W177" s="8"/>
      <c r="X177" s="8"/>
      <c r="Y177" s="8"/>
      <c r="Z177" s="8"/>
    </row>
    <row r="178" ht="15.75" customHeight="1" spans="1:26">
      <c r="A178" s="8"/>
      <c r="B178" s="9"/>
      <c r="C178" s="8"/>
      <c r="D178" s="8"/>
      <c r="E178" s="8"/>
      <c r="F178" s="8"/>
      <c r="G178" s="9"/>
      <c r="H178" s="8"/>
      <c r="I178" s="8"/>
      <c r="J178" s="8"/>
      <c r="K178" s="8"/>
      <c r="L178" s="8"/>
      <c r="M178" s="8"/>
      <c r="N178" s="8"/>
      <c r="O178" s="8"/>
      <c r="P178" s="8"/>
      <c r="Q178" s="8"/>
      <c r="R178" s="8"/>
      <c r="S178" s="8"/>
      <c r="T178" s="8"/>
      <c r="U178" s="8"/>
      <c r="V178" s="8"/>
      <c r="W178" s="8"/>
      <c r="X178" s="8"/>
      <c r="Y178" s="8"/>
      <c r="Z178" s="8"/>
    </row>
    <row r="179" ht="15.75" customHeight="1" spans="1:26">
      <c r="A179" s="8"/>
      <c r="B179" s="9"/>
      <c r="C179" s="8"/>
      <c r="D179" s="8"/>
      <c r="E179" s="8"/>
      <c r="F179" s="8"/>
      <c r="G179" s="9"/>
      <c r="H179" s="8"/>
      <c r="I179" s="8"/>
      <c r="J179" s="8"/>
      <c r="K179" s="8"/>
      <c r="L179" s="8"/>
      <c r="M179" s="8"/>
      <c r="N179" s="8"/>
      <c r="O179" s="8"/>
      <c r="P179" s="8"/>
      <c r="Q179" s="8"/>
      <c r="R179" s="8"/>
      <c r="S179" s="8"/>
      <c r="T179" s="8"/>
      <c r="U179" s="8"/>
      <c r="V179" s="8"/>
      <c r="W179" s="8"/>
      <c r="X179" s="8"/>
      <c r="Y179" s="8"/>
      <c r="Z179" s="8"/>
    </row>
    <row r="180" ht="15.75" customHeight="1" spans="1:26">
      <c r="A180" s="8"/>
      <c r="B180" s="9"/>
      <c r="C180" s="8"/>
      <c r="D180" s="8"/>
      <c r="E180" s="8"/>
      <c r="F180" s="8"/>
      <c r="G180" s="9"/>
      <c r="H180" s="8"/>
      <c r="I180" s="8"/>
      <c r="J180" s="8"/>
      <c r="K180" s="8"/>
      <c r="L180" s="8"/>
      <c r="M180" s="8"/>
      <c r="N180" s="8"/>
      <c r="O180" s="8"/>
      <c r="P180" s="8"/>
      <c r="Q180" s="8"/>
      <c r="R180" s="8"/>
      <c r="S180" s="8"/>
      <c r="T180" s="8"/>
      <c r="U180" s="8"/>
      <c r="V180" s="8"/>
      <c r="W180" s="8"/>
      <c r="X180" s="8"/>
      <c r="Y180" s="8"/>
      <c r="Z180" s="8"/>
    </row>
    <row r="181" ht="15.75" customHeight="1" spans="1:26">
      <c r="A181" s="8"/>
      <c r="B181" s="9"/>
      <c r="C181" s="8"/>
      <c r="D181" s="8"/>
      <c r="E181" s="8"/>
      <c r="F181" s="8"/>
      <c r="G181" s="9"/>
      <c r="H181" s="8"/>
      <c r="I181" s="8"/>
      <c r="J181" s="8"/>
      <c r="K181" s="8"/>
      <c r="L181" s="8"/>
      <c r="M181" s="8"/>
      <c r="N181" s="8"/>
      <c r="O181" s="8"/>
      <c r="P181" s="8"/>
      <c r="Q181" s="8"/>
      <c r="R181" s="8"/>
      <c r="S181" s="8"/>
      <c r="T181" s="8"/>
      <c r="U181" s="8"/>
      <c r="V181" s="8"/>
      <c r="W181" s="8"/>
      <c r="X181" s="8"/>
      <c r="Y181" s="8"/>
      <c r="Z181" s="8"/>
    </row>
    <row r="182" ht="15.75" customHeight="1" spans="1:26">
      <c r="A182" s="8"/>
      <c r="B182" s="9"/>
      <c r="C182" s="8"/>
      <c r="D182" s="8"/>
      <c r="E182" s="8"/>
      <c r="F182" s="8"/>
      <c r="G182" s="9"/>
      <c r="H182" s="8"/>
      <c r="I182" s="8"/>
      <c r="J182" s="8"/>
      <c r="K182" s="8"/>
      <c r="L182" s="8"/>
      <c r="M182" s="8"/>
      <c r="N182" s="8"/>
      <c r="O182" s="8"/>
      <c r="P182" s="8"/>
      <c r="Q182" s="8"/>
      <c r="R182" s="8"/>
      <c r="S182" s="8"/>
      <c r="T182" s="8"/>
      <c r="U182" s="8"/>
      <c r="V182" s="8"/>
      <c r="W182" s="8"/>
      <c r="X182" s="8"/>
      <c r="Y182" s="8"/>
      <c r="Z182" s="8"/>
    </row>
    <row r="183" ht="15.75" customHeight="1" spans="1:26">
      <c r="A183" s="8"/>
      <c r="B183" s="9"/>
      <c r="C183" s="8"/>
      <c r="D183" s="8"/>
      <c r="E183" s="8"/>
      <c r="F183" s="8"/>
      <c r="G183" s="9"/>
      <c r="H183" s="8"/>
      <c r="I183" s="8"/>
      <c r="J183" s="8"/>
      <c r="K183" s="8"/>
      <c r="L183" s="8"/>
      <c r="M183" s="8"/>
      <c r="N183" s="8"/>
      <c r="O183" s="8"/>
      <c r="P183" s="8"/>
      <c r="Q183" s="8"/>
      <c r="R183" s="8"/>
      <c r="S183" s="8"/>
      <c r="T183" s="8"/>
      <c r="U183" s="8"/>
      <c r="V183" s="8"/>
      <c r="W183" s="8"/>
      <c r="X183" s="8"/>
      <c r="Y183" s="8"/>
      <c r="Z183" s="8"/>
    </row>
    <row r="184" ht="15.75" customHeight="1" spans="1:26">
      <c r="A184" s="8"/>
      <c r="B184" s="9"/>
      <c r="C184" s="8"/>
      <c r="D184" s="8"/>
      <c r="E184" s="8"/>
      <c r="F184" s="8"/>
      <c r="G184" s="9"/>
      <c r="H184" s="8"/>
      <c r="I184" s="8"/>
      <c r="J184" s="8"/>
      <c r="K184" s="8"/>
      <c r="L184" s="8"/>
      <c r="M184" s="8"/>
      <c r="N184" s="8"/>
      <c r="O184" s="8"/>
      <c r="P184" s="8"/>
      <c r="Q184" s="8"/>
      <c r="R184" s="8"/>
      <c r="S184" s="8"/>
      <c r="T184" s="8"/>
      <c r="U184" s="8"/>
      <c r="V184" s="8"/>
      <c r="W184" s="8"/>
      <c r="X184" s="8"/>
      <c r="Y184" s="8"/>
      <c r="Z184" s="8"/>
    </row>
    <row r="185" ht="15.75" customHeight="1" spans="1:26">
      <c r="A185" s="8"/>
      <c r="B185" s="9"/>
      <c r="C185" s="8"/>
      <c r="D185" s="8"/>
      <c r="E185" s="8"/>
      <c r="F185" s="8"/>
      <c r="G185" s="9"/>
      <c r="H185" s="8"/>
      <c r="I185" s="8"/>
      <c r="J185" s="8"/>
      <c r="K185" s="8"/>
      <c r="L185" s="8"/>
      <c r="M185" s="8"/>
      <c r="N185" s="8"/>
      <c r="O185" s="8"/>
      <c r="P185" s="8"/>
      <c r="Q185" s="8"/>
      <c r="R185" s="8"/>
      <c r="S185" s="8"/>
      <c r="T185" s="8"/>
      <c r="U185" s="8"/>
      <c r="V185" s="8"/>
      <c r="W185" s="8"/>
      <c r="X185" s="8"/>
      <c r="Y185" s="8"/>
      <c r="Z185" s="8"/>
    </row>
    <row r="186" ht="15.75" customHeight="1" spans="1:26">
      <c r="A186" s="8"/>
      <c r="B186" s="9"/>
      <c r="C186" s="8"/>
      <c r="D186" s="8"/>
      <c r="E186" s="8"/>
      <c r="F186" s="8"/>
      <c r="G186" s="9"/>
      <c r="H186" s="8"/>
      <c r="I186" s="8"/>
      <c r="J186" s="8"/>
      <c r="K186" s="8"/>
      <c r="L186" s="8"/>
      <c r="M186" s="8"/>
      <c r="N186" s="8"/>
      <c r="O186" s="8"/>
      <c r="P186" s="8"/>
      <c r="Q186" s="8"/>
      <c r="R186" s="8"/>
      <c r="S186" s="8"/>
      <c r="T186" s="8"/>
      <c r="U186" s="8"/>
      <c r="V186" s="8"/>
      <c r="W186" s="8"/>
      <c r="X186" s="8"/>
      <c r="Y186" s="8"/>
      <c r="Z186" s="8"/>
    </row>
    <row r="187" ht="15.75" customHeight="1" spans="1:26">
      <c r="A187" s="8"/>
      <c r="B187" s="9"/>
      <c r="C187" s="8"/>
      <c r="D187" s="8"/>
      <c r="E187" s="8"/>
      <c r="F187" s="8"/>
      <c r="G187" s="9"/>
      <c r="H187" s="8"/>
      <c r="I187" s="8"/>
      <c r="J187" s="8"/>
      <c r="K187" s="8"/>
      <c r="L187" s="8"/>
      <c r="M187" s="8"/>
      <c r="N187" s="8"/>
      <c r="O187" s="8"/>
      <c r="P187" s="8"/>
      <c r="Q187" s="8"/>
      <c r="R187" s="8"/>
      <c r="S187" s="8"/>
      <c r="T187" s="8"/>
      <c r="U187" s="8"/>
      <c r="V187" s="8"/>
      <c r="W187" s="8"/>
      <c r="X187" s="8"/>
      <c r="Y187" s="8"/>
      <c r="Z187" s="8"/>
    </row>
    <row r="188" ht="15.75" customHeight="1" spans="1:26">
      <c r="A188" s="8"/>
      <c r="B188" s="9"/>
      <c r="C188" s="8"/>
      <c r="D188" s="8"/>
      <c r="E188" s="8"/>
      <c r="F188" s="8"/>
      <c r="G188" s="9"/>
      <c r="H188" s="8"/>
      <c r="I188" s="8"/>
      <c r="J188" s="8"/>
      <c r="K188" s="8"/>
      <c r="L188" s="8"/>
      <c r="M188" s="8"/>
      <c r="N188" s="8"/>
      <c r="O188" s="8"/>
      <c r="P188" s="8"/>
      <c r="Q188" s="8"/>
      <c r="R188" s="8"/>
      <c r="S188" s="8"/>
      <c r="T188" s="8"/>
      <c r="U188" s="8"/>
      <c r="V188" s="8"/>
      <c r="W188" s="8"/>
      <c r="X188" s="8"/>
      <c r="Y188" s="8"/>
      <c r="Z188" s="8"/>
    </row>
    <row r="189" ht="15.75" customHeight="1" spans="1:26">
      <c r="A189" s="8"/>
      <c r="B189" s="9"/>
      <c r="C189" s="8"/>
      <c r="D189" s="8"/>
      <c r="E189" s="8"/>
      <c r="F189" s="8"/>
      <c r="G189" s="9"/>
      <c r="H189" s="8"/>
      <c r="I189" s="8"/>
      <c r="J189" s="8"/>
      <c r="K189" s="8"/>
      <c r="L189" s="8"/>
      <c r="M189" s="8"/>
      <c r="N189" s="8"/>
      <c r="O189" s="8"/>
      <c r="P189" s="8"/>
      <c r="Q189" s="8"/>
      <c r="R189" s="8"/>
      <c r="S189" s="8"/>
      <c r="T189" s="8"/>
      <c r="U189" s="8"/>
      <c r="V189" s="8"/>
      <c r="W189" s="8"/>
      <c r="X189" s="8"/>
      <c r="Y189" s="8"/>
      <c r="Z189" s="8"/>
    </row>
    <row r="190" ht="15.75" customHeight="1" spans="1:26">
      <c r="A190" s="8"/>
      <c r="B190" s="9"/>
      <c r="C190" s="8"/>
      <c r="D190" s="8"/>
      <c r="E190" s="8"/>
      <c r="F190" s="8"/>
      <c r="G190" s="9"/>
      <c r="H190" s="8"/>
      <c r="I190" s="8"/>
      <c r="J190" s="8"/>
      <c r="K190" s="8"/>
      <c r="L190" s="8"/>
      <c r="M190" s="8"/>
      <c r="N190" s="8"/>
      <c r="O190" s="8"/>
      <c r="P190" s="8"/>
      <c r="Q190" s="8"/>
      <c r="R190" s="8"/>
      <c r="S190" s="8"/>
      <c r="T190" s="8"/>
      <c r="U190" s="8"/>
      <c r="V190" s="8"/>
      <c r="W190" s="8"/>
      <c r="X190" s="8"/>
      <c r="Y190" s="8"/>
      <c r="Z190" s="8"/>
    </row>
    <row r="191" ht="15.75" customHeight="1" spans="1:26">
      <c r="A191" s="8"/>
      <c r="B191" s="9"/>
      <c r="C191" s="8"/>
      <c r="D191" s="8"/>
      <c r="E191" s="8"/>
      <c r="F191" s="8"/>
      <c r="G191" s="9"/>
      <c r="H191" s="8"/>
      <c r="I191" s="8"/>
      <c r="J191" s="8"/>
      <c r="K191" s="8"/>
      <c r="L191" s="8"/>
      <c r="M191" s="8"/>
      <c r="N191" s="8"/>
      <c r="O191" s="8"/>
      <c r="P191" s="8"/>
      <c r="Q191" s="8"/>
      <c r="R191" s="8"/>
      <c r="S191" s="8"/>
      <c r="T191" s="8"/>
      <c r="U191" s="8"/>
      <c r="V191" s="8"/>
      <c r="W191" s="8"/>
      <c r="X191" s="8"/>
      <c r="Y191" s="8"/>
      <c r="Z191" s="8"/>
    </row>
    <row r="192" ht="15.75" customHeight="1" spans="1:26">
      <c r="A192" s="8"/>
      <c r="B192" s="9"/>
      <c r="C192" s="8"/>
      <c r="D192" s="8"/>
      <c r="E192" s="8"/>
      <c r="F192" s="8"/>
      <c r="G192" s="9"/>
      <c r="H192" s="8"/>
      <c r="I192" s="8"/>
      <c r="J192" s="8"/>
      <c r="K192" s="8"/>
      <c r="L192" s="8"/>
      <c r="M192" s="8"/>
      <c r="N192" s="8"/>
      <c r="O192" s="8"/>
      <c r="P192" s="8"/>
      <c r="Q192" s="8"/>
      <c r="R192" s="8"/>
      <c r="S192" s="8"/>
      <c r="T192" s="8"/>
      <c r="U192" s="8"/>
      <c r="V192" s="8"/>
      <c r="W192" s="8"/>
      <c r="X192" s="8"/>
      <c r="Y192" s="8"/>
      <c r="Z192" s="8"/>
    </row>
    <row r="193" ht="15.75" customHeight="1" spans="1:26">
      <c r="A193" s="8"/>
      <c r="B193" s="9"/>
      <c r="C193" s="8"/>
      <c r="D193" s="8"/>
      <c r="E193" s="8"/>
      <c r="F193" s="8"/>
      <c r="G193" s="9"/>
      <c r="H193" s="8"/>
      <c r="I193" s="8"/>
      <c r="J193" s="8"/>
      <c r="K193" s="8"/>
      <c r="L193" s="8"/>
      <c r="M193" s="8"/>
      <c r="N193" s="8"/>
      <c r="O193" s="8"/>
      <c r="P193" s="8"/>
      <c r="Q193" s="8"/>
      <c r="R193" s="8"/>
      <c r="S193" s="8"/>
      <c r="T193" s="8"/>
      <c r="U193" s="8"/>
      <c r="V193" s="8"/>
      <c r="W193" s="8"/>
      <c r="X193" s="8"/>
      <c r="Y193" s="8"/>
      <c r="Z193" s="8"/>
    </row>
    <row r="194" ht="15.75" customHeight="1" spans="1:26">
      <c r="A194" s="8"/>
      <c r="B194" s="9"/>
      <c r="C194" s="8"/>
      <c r="D194" s="8"/>
      <c r="E194" s="8"/>
      <c r="F194" s="8"/>
      <c r="G194" s="9"/>
      <c r="H194" s="8"/>
      <c r="I194" s="8"/>
      <c r="J194" s="8"/>
      <c r="K194" s="8"/>
      <c r="L194" s="8"/>
      <c r="M194" s="8"/>
      <c r="N194" s="8"/>
      <c r="O194" s="8"/>
      <c r="P194" s="8"/>
      <c r="Q194" s="8"/>
      <c r="R194" s="8"/>
      <c r="S194" s="8"/>
      <c r="T194" s="8"/>
      <c r="U194" s="8"/>
      <c r="V194" s="8"/>
      <c r="W194" s="8"/>
      <c r="X194" s="8"/>
      <c r="Y194" s="8"/>
      <c r="Z194" s="8"/>
    </row>
    <row r="195" ht="15.75" customHeight="1" spans="1:26">
      <c r="A195" s="8"/>
      <c r="B195" s="9"/>
      <c r="C195" s="8"/>
      <c r="D195" s="8"/>
      <c r="E195" s="8"/>
      <c r="F195" s="8"/>
      <c r="G195" s="9"/>
      <c r="H195" s="8"/>
      <c r="I195" s="8"/>
      <c r="J195" s="8"/>
      <c r="K195" s="8"/>
      <c r="L195" s="8"/>
      <c r="M195" s="8"/>
      <c r="N195" s="8"/>
      <c r="O195" s="8"/>
      <c r="P195" s="8"/>
      <c r="Q195" s="8"/>
      <c r="R195" s="8"/>
      <c r="S195" s="8"/>
      <c r="T195" s="8"/>
      <c r="U195" s="8"/>
      <c r="V195" s="8"/>
      <c r="W195" s="8"/>
      <c r="X195" s="8"/>
      <c r="Y195" s="8"/>
      <c r="Z195" s="8"/>
    </row>
    <row r="196" ht="15.75" customHeight="1" spans="1:26">
      <c r="A196" s="8"/>
      <c r="B196" s="9"/>
      <c r="C196" s="8"/>
      <c r="D196" s="8"/>
      <c r="E196" s="8"/>
      <c r="F196" s="8"/>
      <c r="G196" s="9"/>
      <c r="H196" s="8"/>
      <c r="I196" s="8"/>
      <c r="J196" s="8"/>
      <c r="K196" s="8"/>
      <c r="L196" s="8"/>
      <c r="M196" s="8"/>
      <c r="N196" s="8"/>
      <c r="O196" s="8"/>
      <c r="P196" s="8"/>
      <c r="Q196" s="8"/>
      <c r="R196" s="8"/>
      <c r="S196" s="8"/>
      <c r="T196" s="8"/>
      <c r="U196" s="8"/>
      <c r="V196" s="8"/>
      <c r="W196" s="8"/>
      <c r="X196" s="8"/>
      <c r="Y196" s="8"/>
      <c r="Z196" s="8"/>
    </row>
    <row r="197" ht="15.75" customHeight="1" spans="1:26">
      <c r="A197" s="8"/>
      <c r="B197" s="9"/>
      <c r="C197" s="8"/>
      <c r="D197" s="8"/>
      <c r="E197" s="8"/>
      <c r="F197" s="8"/>
      <c r="G197" s="9"/>
      <c r="H197" s="8"/>
      <c r="I197" s="8"/>
      <c r="J197" s="8"/>
      <c r="K197" s="8"/>
      <c r="L197" s="8"/>
      <c r="M197" s="8"/>
      <c r="N197" s="8"/>
      <c r="O197" s="8"/>
      <c r="P197" s="8"/>
      <c r="Q197" s="8"/>
      <c r="R197" s="8"/>
      <c r="S197" s="8"/>
      <c r="T197" s="8"/>
      <c r="U197" s="8"/>
      <c r="V197" s="8"/>
      <c r="W197" s="8"/>
      <c r="X197" s="8"/>
      <c r="Y197" s="8"/>
      <c r="Z197" s="8"/>
    </row>
    <row r="198" ht="15.75" customHeight="1" spans="1:26">
      <c r="A198" s="8"/>
      <c r="B198" s="9"/>
      <c r="C198" s="8"/>
      <c r="D198" s="8"/>
      <c r="E198" s="8"/>
      <c r="F198" s="8"/>
      <c r="G198" s="9"/>
      <c r="H198" s="8"/>
      <c r="I198" s="8"/>
      <c r="J198" s="8"/>
      <c r="K198" s="8"/>
      <c r="L198" s="8"/>
      <c r="M198" s="8"/>
      <c r="N198" s="8"/>
      <c r="O198" s="8"/>
      <c r="P198" s="8"/>
      <c r="Q198" s="8"/>
      <c r="R198" s="8"/>
      <c r="S198" s="8"/>
      <c r="T198" s="8"/>
      <c r="U198" s="8"/>
      <c r="V198" s="8"/>
      <c r="W198" s="8"/>
      <c r="X198" s="8"/>
      <c r="Y198" s="8"/>
      <c r="Z198" s="8"/>
    </row>
    <row r="199" ht="15.75" customHeight="1" spans="1:26">
      <c r="A199" s="8"/>
      <c r="B199" s="9"/>
      <c r="C199" s="8"/>
      <c r="D199" s="8"/>
      <c r="E199" s="8"/>
      <c r="F199" s="8"/>
      <c r="G199" s="9"/>
      <c r="H199" s="8"/>
      <c r="I199" s="8"/>
      <c r="J199" s="8"/>
      <c r="K199" s="8"/>
      <c r="L199" s="8"/>
      <c r="M199" s="8"/>
      <c r="N199" s="8"/>
      <c r="O199" s="8"/>
      <c r="P199" s="8"/>
      <c r="Q199" s="8"/>
      <c r="R199" s="8"/>
      <c r="S199" s="8"/>
      <c r="T199" s="8"/>
      <c r="U199" s="8"/>
      <c r="V199" s="8"/>
      <c r="W199" s="8"/>
      <c r="X199" s="8"/>
      <c r="Y199" s="8"/>
      <c r="Z199" s="8"/>
    </row>
    <row r="200" ht="15.75" customHeight="1" spans="1:26">
      <c r="A200" s="8"/>
      <c r="B200" s="9"/>
      <c r="C200" s="8"/>
      <c r="D200" s="8"/>
      <c r="E200" s="8"/>
      <c r="F200" s="8"/>
      <c r="G200" s="9"/>
      <c r="H200" s="8"/>
      <c r="I200" s="8"/>
      <c r="J200" s="8"/>
      <c r="K200" s="8"/>
      <c r="L200" s="8"/>
      <c r="M200" s="8"/>
      <c r="N200" s="8"/>
      <c r="O200" s="8"/>
      <c r="P200" s="8"/>
      <c r="Q200" s="8"/>
      <c r="R200" s="8"/>
      <c r="S200" s="8"/>
      <c r="T200" s="8"/>
      <c r="U200" s="8"/>
      <c r="V200" s="8"/>
      <c r="W200" s="8"/>
      <c r="X200" s="8"/>
      <c r="Y200" s="8"/>
      <c r="Z200" s="8"/>
    </row>
    <row r="201" ht="15.75" customHeight="1" spans="1:26">
      <c r="A201" s="8"/>
      <c r="B201" s="9"/>
      <c r="C201" s="8"/>
      <c r="D201" s="8"/>
      <c r="E201" s="8"/>
      <c r="F201" s="8"/>
      <c r="G201" s="9"/>
      <c r="H201" s="8"/>
      <c r="I201" s="8"/>
      <c r="J201" s="8"/>
      <c r="K201" s="8"/>
      <c r="L201" s="8"/>
      <c r="M201" s="8"/>
      <c r="N201" s="8"/>
      <c r="O201" s="8"/>
      <c r="P201" s="8"/>
      <c r="Q201" s="8"/>
      <c r="R201" s="8"/>
      <c r="S201" s="8"/>
      <c r="T201" s="8"/>
      <c r="U201" s="8"/>
      <c r="V201" s="8"/>
      <c r="W201" s="8"/>
      <c r="X201" s="8"/>
      <c r="Y201" s="8"/>
      <c r="Z201" s="8"/>
    </row>
    <row r="202" ht="15.75" customHeight="1" spans="1:26">
      <c r="A202" s="8"/>
      <c r="B202" s="9"/>
      <c r="C202" s="8"/>
      <c r="D202" s="8"/>
      <c r="E202" s="8"/>
      <c r="F202" s="8"/>
      <c r="G202" s="9"/>
      <c r="H202" s="8"/>
      <c r="I202" s="8"/>
      <c r="J202" s="8"/>
      <c r="K202" s="8"/>
      <c r="L202" s="8"/>
      <c r="M202" s="8"/>
      <c r="N202" s="8"/>
      <c r="O202" s="8"/>
      <c r="P202" s="8"/>
      <c r="Q202" s="8"/>
      <c r="R202" s="8"/>
      <c r="S202" s="8"/>
      <c r="T202" s="8"/>
      <c r="U202" s="8"/>
      <c r="V202" s="8"/>
      <c r="W202" s="8"/>
      <c r="X202" s="8"/>
      <c r="Y202" s="8"/>
      <c r="Z202" s="8"/>
    </row>
    <row r="203" ht="15.75" customHeight="1" spans="1:26">
      <c r="A203" s="8"/>
      <c r="B203" s="9"/>
      <c r="C203" s="8"/>
      <c r="D203" s="8"/>
      <c r="E203" s="8"/>
      <c r="F203" s="8"/>
      <c r="G203" s="9"/>
      <c r="H203" s="8"/>
      <c r="I203" s="8"/>
      <c r="J203" s="8"/>
      <c r="K203" s="8"/>
      <c r="L203" s="8"/>
      <c r="M203" s="8"/>
      <c r="N203" s="8"/>
      <c r="O203" s="8"/>
      <c r="P203" s="8"/>
      <c r="Q203" s="8"/>
      <c r="R203" s="8"/>
      <c r="S203" s="8"/>
      <c r="T203" s="8"/>
      <c r="U203" s="8"/>
      <c r="V203" s="8"/>
      <c r="W203" s="8"/>
      <c r="X203" s="8"/>
      <c r="Y203" s="8"/>
      <c r="Z203" s="8"/>
    </row>
    <row r="204" ht="15.75" customHeight="1" spans="1:26">
      <c r="A204" s="8"/>
      <c r="B204" s="9"/>
      <c r="C204" s="8"/>
      <c r="D204" s="8"/>
      <c r="E204" s="8"/>
      <c r="F204" s="8"/>
      <c r="G204" s="9"/>
      <c r="H204" s="8"/>
      <c r="I204" s="8"/>
      <c r="J204" s="8"/>
      <c r="K204" s="8"/>
      <c r="L204" s="8"/>
      <c r="M204" s="8"/>
      <c r="N204" s="8"/>
      <c r="O204" s="8"/>
      <c r="P204" s="8"/>
      <c r="Q204" s="8"/>
      <c r="R204" s="8"/>
      <c r="S204" s="8"/>
      <c r="T204" s="8"/>
      <c r="U204" s="8"/>
      <c r="V204" s="8"/>
      <c r="W204" s="8"/>
      <c r="X204" s="8"/>
      <c r="Y204" s="8"/>
      <c r="Z204" s="8"/>
    </row>
    <row r="205" ht="15.75" customHeight="1" spans="1:26">
      <c r="A205" s="8"/>
      <c r="B205" s="9"/>
      <c r="C205" s="8"/>
      <c r="D205" s="8"/>
      <c r="E205" s="8"/>
      <c r="F205" s="8"/>
      <c r="G205" s="9"/>
      <c r="H205" s="8"/>
      <c r="I205" s="8"/>
      <c r="J205" s="8"/>
      <c r="K205" s="8"/>
      <c r="L205" s="8"/>
      <c r="M205" s="8"/>
      <c r="N205" s="8"/>
      <c r="O205" s="8"/>
      <c r="P205" s="8"/>
      <c r="Q205" s="8"/>
      <c r="R205" s="8"/>
      <c r="S205" s="8"/>
      <c r="T205" s="8"/>
      <c r="U205" s="8"/>
      <c r="V205" s="8"/>
      <c r="W205" s="8"/>
      <c r="X205" s="8"/>
      <c r="Y205" s="8"/>
      <c r="Z205" s="8"/>
    </row>
    <row r="206" ht="15.75" customHeight="1" spans="1:26">
      <c r="A206" s="8"/>
      <c r="B206" s="9"/>
      <c r="C206" s="8"/>
      <c r="D206" s="8"/>
      <c r="E206" s="8"/>
      <c r="F206" s="8"/>
      <c r="G206" s="9"/>
      <c r="H206" s="8"/>
      <c r="I206" s="8"/>
      <c r="J206" s="8"/>
      <c r="K206" s="8"/>
      <c r="L206" s="8"/>
      <c r="M206" s="8"/>
      <c r="N206" s="8"/>
      <c r="O206" s="8"/>
      <c r="P206" s="8"/>
      <c r="Q206" s="8"/>
      <c r="R206" s="8"/>
      <c r="S206" s="8"/>
      <c r="T206" s="8"/>
      <c r="U206" s="8"/>
      <c r="V206" s="8"/>
      <c r="W206" s="8"/>
      <c r="X206" s="8"/>
      <c r="Y206" s="8"/>
      <c r="Z206" s="8"/>
    </row>
    <row r="207" ht="15.75" customHeight="1" spans="1:26">
      <c r="A207" s="8"/>
      <c r="B207" s="9"/>
      <c r="C207" s="8"/>
      <c r="D207" s="8"/>
      <c r="E207" s="8"/>
      <c r="F207" s="8"/>
      <c r="G207" s="9"/>
      <c r="H207" s="8"/>
      <c r="I207" s="8"/>
      <c r="J207" s="8"/>
      <c r="K207" s="8"/>
      <c r="L207" s="8"/>
      <c r="M207" s="8"/>
      <c r="N207" s="8"/>
      <c r="O207" s="8"/>
      <c r="P207" s="8"/>
      <c r="Q207" s="8"/>
      <c r="R207" s="8"/>
      <c r="S207" s="8"/>
      <c r="T207" s="8"/>
      <c r="U207" s="8"/>
      <c r="V207" s="8"/>
      <c r="W207" s="8"/>
      <c r="X207" s="8"/>
      <c r="Y207" s="8"/>
      <c r="Z207" s="8"/>
    </row>
    <row r="208" ht="15.75" customHeight="1" spans="1:26">
      <c r="A208" s="8"/>
      <c r="B208" s="9"/>
      <c r="C208" s="8"/>
      <c r="D208" s="8"/>
      <c r="E208" s="8"/>
      <c r="F208" s="8"/>
      <c r="G208" s="9"/>
      <c r="H208" s="8"/>
      <c r="I208" s="8"/>
      <c r="J208" s="8"/>
      <c r="K208" s="8"/>
      <c r="L208" s="8"/>
      <c r="M208" s="8"/>
      <c r="N208" s="8"/>
      <c r="O208" s="8"/>
      <c r="P208" s="8"/>
      <c r="Q208" s="8"/>
      <c r="R208" s="8"/>
      <c r="S208" s="8"/>
      <c r="T208" s="8"/>
      <c r="U208" s="8"/>
      <c r="V208" s="8"/>
      <c r="W208" s="8"/>
      <c r="X208" s="8"/>
      <c r="Y208" s="8"/>
      <c r="Z208" s="8"/>
    </row>
    <row r="209" ht="15.75" customHeight="1" spans="1:26">
      <c r="A209" s="8"/>
      <c r="B209" s="9"/>
      <c r="C209" s="8"/>
      <c r="D209" s="8"/>
      <c r="E209" s="8"/>
      <c r="F209" s="8"/>
      <c r="G209" s="9"/>
      <c r="H209" s="8"/>
      <c r="I209" s="8"/>
      <c r="J209" s="8"/>
      <c r="K209" s="8"/>
      <c r="L209" s="8"/>
      <c r="M209" s="8"/>
      <c r="N209" s="8"/>
      <c r="O209" s="8"/>
      <c r="P209" s="8"/>
      <c r="Q209" s="8"/>
      <c r="R209" s="8"/>
      <c r="S209" s="8"/>
      <c r="T209" s="8"/>
      <c r="U209" s="8"/>
      <c r="V209" s="8"/>
      <c r="W209" s="8"/>
      <c r="X209" s="8"/>
      <c r="Y209" s="8"/>
      <c r="Z209" s="8"/>
    </row>
    <row r="210" ht="15.75" customHeight="1" spans="1:26">
      <c r="A210" s="8"/>
      <c r="B210" s="9"/>
      <c r="C210" s="8"/>
      <c r="D210" s="8"/>
      <c r="E210" s="8"/>
      <c r="F210" s="8"/>
      <c r="G210" s="9"/>
      <c r="H210" s="8"/>
      <c r="I210" s="8"/>
      <c r="J210" s="8"/>
      <c r="K210" s="8"/>
      <c r="L210" s="8"/>
      <c r="M210" s="8"/>
      <c r="N210" s="8"/>
      <c r="O210" s="8"/>
      <c r="P210" s="8"/>
      <c r="Q210" s="8"/>
      <c r="R210" s="8"/>
      <c r="S210" s="8"/>
      <c r="T210" s="8"/>
      <c r="U210" s="8"/>
      <c r="V210" s="8"/>
      <c r="W210" s="8"/>
      <c r="X210" s="8"/>
      <c r="Y210" s="8"/>
      <c r="Z210" s="8"/>
    </row>
    <row r="211" ht="15.75" customHeight="1" spans="1:26">
      <c r="A211" s="8"/>
      <c r="B211" s="9"/>
      <c r="C211" s="8"/>
      <c r="D211" s="8"/>
      <c r="E211" s="8"/>
      <c r="F211" s="8"/>
      <c r="G211" s="9"/>
      <c r="H211" s="8"/>
      <c r="I211" s="8"/>
      <c r="J211" s="8"/>
      <c r="K211" s="8"/>
      <c r="L211" s="8"/>
      <c r="M211" s="8"/>
      <c r="N211" s="8"/>
      <c r="O211" s="8"/>
      <c r="P211" s="8"/>
      <c r="Q211" s="8"/>
      <c r="R211" s="8"/>
      <c r="S211" s="8"/>
      <c r="T211" s="8"/>
      <c r="U211" s="8"/>
      <c r="V211" s="8"/>
      <c r="W211" s="8"/>
      <c r="X211" s="8"/>
      <c r="Y211" s="8"/>
      <c r="Z211" s="8"/>
    </row>
    <row r="212" ht="15.75" customHeight="1" spans="1:26">
      <c r="A212" s="8"/>
      <c r="B212" s="9"/>
      <c r="C212" s="8"/>
      <c r="D212" s="8"/>
      <c r="E212" s="8"/>
      <c r="F212" s="8"/>
      <c r="G212" s="9"/>
      <c r="H212" s="8"/>
      <c r="I212" s="8"/>
      <c r="J212" s="8"/>
      <c r="K212" s="8"/>
      <c r="L212" s="8"/>
      <c r="M212" s="8"/>
      <c r="N212" s="8"/>
      <c r="O212" s="8"/>
      <c r="P212" s="8"/>
      <c r="Q212" s="8"/>
      <c r="R212" s="8"/>
      <c r="S212" s="8"/>
      <c r="T212" s="8"/>
      <c r="U212" s="8"/>
      <c r="V212" s="8"/>
      <c r="W212" s="8"/>
      <c r="X212" s="8"/>
      <c r="Y212" s="8"/>
      <c r="Z212" s="8"/>
    </row>
    <row r="213" ht="15.75" customHeight="1" spans="1:26">
      <c r="A213" s="8"/>
      <c r="B213" s="9"/>
      <c r="C213" s="8"/>
      <c r="D213" s="8"/>
      <c r="E213" s="8"/>
      <c r="F213" s="8"/>
      <c r="G213" s="9"/>
      <c r="H213" s="8"/>
      <c r="I213" s="8"/>
      <c r="J213" s="8"/>
      <c r="K213" s="8"/>
      <c r="L213" s="8"/>
      <c r="M213" s="8"/>
      <c r="N213" s="8"/>
      <c r="O213" s="8"/>
      <c r="P213" s="8"/>
      <c r="Q213" s="8"/>
      <c r="R213" s="8"/>
      <c r="S213" s="8"/>
      <c r="T213" s="8"/>
      <c r="U213" s="8"/>
      <c r="V213" s="8"/>
      <c r="W213" s="8"/>
      <c r="X213" s="8"/>
      <c r="Y213" s="8"/>
      <c r="Z213" s="8"/>
    </row>
    <row r="214" ht="15.75" customHeight="1" spans="1:26">
      <c r="A214" s="8"/>
      <c r="B214" s="9"/>
      <c r="C214" s="8"/>
      <c r="D214" s="8"/>
      <c r="E214" s="8"/>
      <c r="F214" s="8"/>
      <c r="G214" s="9"/>
      <c r="H214" s="8"/>
      <c r="I214" s="8"/>
      <c r="J214" s="8"/>
      <c r="K214" s="8"/>
      <c r="L214" s="8"/>
      <c r="M214" s="8"/>
      <c r="N214" s="8"/>
      <c r="O214" s="8"/>
      <c r="P214" s="8"/>
      <c r="Q214" s="8"/>
      <c r="R214" s="8"/>
      <c r="S214" s="8"/>
      <c r="T214" s="8"/>
      <c r="U214" s="8"/>
      <c r="V214" s="8"/>
      <c r="W214" s="8"/>
      <c r="X214" s="8"/>
      <c r="Y214" s="8"/>
      <c r="Z214" s="8"/>
    </row>
    <row r="215" ht="15.75" customHeight="1" spans="1:26">
      <c r="A215" s="8"/>
      <c r="B215" s="9"/>
      <c r="C215" s="8"/>
      <c r="D215" s="8"/>
      <c r="E215" s="8"/>
      <c r="F215" s="8"/>
      <c r="G215" s="9"/>
      <c r="H215" s="8"/>
      <c r="I215" s="8"/>
      <c r="J215" s="8"/>
      <c r="K215" s="8"/>
      <c r="L215" s="8"/>
      <c r="M215" s="8"/>
      <c r="N215" s="8"/>
      <c r="O215" s="8"/>
      <c r="P215" s="8"/>
      <c r="Q215" s="8"/>
      <c r="R215" s="8"/>
      <c r="S215" s="8"/>
      <c r="T215" s="8"/>
      <c r="U215" s="8"/>
      <c r="V215" s="8"/>
      <c r="W215" s="8"/>
      <c r="X215" s="8"/>
      <c r="Y215" s="8"/>
      <c r="Z215" s="8"/>
    </row>
    <row r="216" ht="15.75" customHeight="1" spans="1:26">
      <c r="A216" s="8"/>
      <c r="B216" s="9"/>
      <c r="C216" s="8"/>
      <c r="D216" s="8"/>
      <c r="E216" s="8"/>
      <c r="F216" s="8"/>
      <c r="G216" s="9"/>
      <c r="H216" s="8"/>
      <c r="I216" s="8"/>
      <c r="J216" s="8"/>
      <c r="K216" s="8"/>
      <c r="L216" s="8"/>
      <c r="M216" s="8"/>
      <c r="N216" s="8"/>
      <c r="O216" s="8"/>
      <c r="P216" s="8"/>
      <c r="Q216" s="8"/>
      <c r="R216" s="8"/>
      <c r="S216" s="8"/>
      <c r="T216" s="8"/>
      <c r="U216" s="8"/>
      <c r="V216" s="8"/>
      <c r="W216" s="8"/>
      <c r="X216" s="8"/>
      <c r="Y216" s="8"/>
      <c r="Z216" s="8"/>
    </row>
    <row r="217" ht="15.75" customHeight="1" spans="1:26">
      <c r="A217" s="8"/>
      <c r="B217" s="9"/>
      <c r="C217" s="8"/>
      <c r="D217" s="8"/>
      <c r="E217" s="8"/>
      <c r="F217" s="8"/>
      <c r="G217" s="9"/>
      <c r="H217" s="8"/>
      <c r="I217" s="8"/>
      <c r="J217" s="8"/>
      <c r="K217" s="8"/>
      <c r="L217" s="8"/>
      <c r="M217" s="8"/>
      <c r="N217" s="8"/>
      <c r="O217" s="8"/>
      <c r="P217" s="8"/>
      <c r="Q217" s="8"/>
      <c r="R217" s="8"/>
      <c r="S217" s="8"/>
      <c r="T217" s="8"/>
      <c r="U217" s="8"/>
      <c r="V217" s="8"/>
      <c r="W217" s="8"/>
      <c r="X217" s="8"/>
      <c r="Y217" s="8"/>
      <c r="Z217" s="8"/>
    </row>
    <row r="218" ht="15.75" customHeight="1" spans="1:26">
      <c r="A218" s="8"/>
      <c r="B218" s="9"/>
      <c r="C218" s="8"/>
      <c r="D218" s="8"/>
      <c r="E218" s="8"/>
      <c r="F218" s="8"/>
      <c r="G218" s="9"/>
      <c r="H218" s="8"/>
      <c r="I218" s="8"/>
      <c r="J218" s="8"/>
      <c r="K218" s="8"/>
      <c r="L218" s="8"/>
      <c r="M218" s="8"/>
      <c r="N218" s="8"/>
      <c r="O218" s="8"/>
      <c r="P218" s="8"/>
      <c r="Q218" s="8"/>
      <c r="R218" s="8"/>
      <c r="S218" s="8"/>
      <c r="T218" s="8"/>
      <c r="U218" s="8"/>
      <c r="V218" s="8"/>
      <c r="W218" s="8"/>
      <c r="X218" s="8"/>
      <c r="Y218" s="8"/>
      <c r="Z218" s="8"/>
    </row>
    <row r="219" ht="15.75" customHeight="1" spans="1:26">
      <c r="A219" s="8"/>
      <c r="B219" s="9"/>
      <c r="C219" s="8"/>
      <c r="D219" s="8"/>
      <c r="E219" s="8"/>
      <c r="F219" s="8"/>
      <c r="G219" s="9"/>
      <c r="H219" s="8"/>
      <c r="I219" s="8"/>
      <c r="J219" s="8"/>
      <c r="K219" s="8"/>
      <c r="L219" s="8"/>
      <c r="M219" s="8"/>
      <c r="N219" s="8"/>
      <c r="O219" s="8"/>
      <c r="P219" s="8"/>
      <c r="Q219" s="8"/>
      <c r="R219" s="8"/>
      <c r="S219" s="8"/>
      <c r="T219" s="8"/>
      <c r="U219" s="8"/>
      <c r="V219" s="8"/>
      <c r="W219" s="8"/>
      <c r="X219" s="8"/>
      <c r="Y219" s="8"/>
      <c r="Z219" s="8"/>
    </row>
    <row r="220" ht="15.75" customHeight="1" spans="1:26">
      <c r="A220" s="8"/>
      <c r="B220" s="9"/>
      <c r="C220" s="8"/>
      <c r="D220" s="8"/>
      <c r="E220" s="8"/>
      <c r="F220" s="8"/>
      <c r="G220" s="9"/>
      <c r="H220" s="8"/>
      <c r="I220" s="8"/>
      <c r="J220" s="8"/>
      <c r="K220" s="8"/>
      <c r="L220" s="8"/>
      <c r="M220" s="8"/>
      <c r="N220" s="8"/>
      <c r="O220" s="8"/>
      <c r="P220" s="8"/>
      <c r="Q220" s="8"/>
      <c r="R220" s="8"/>
      <c r="S220" s="8"/>
      <c r="T220" s="8"/>
      <c r="U220" s="8"/>
      <c r="V220" s="8"/>
      <c r="W220" s="8"/>
      <c r="X220" s="8"/>
      <c r="Y220" s="8"/>
      <c r="Z220" s="8"/>
    </row>
    <row r="221" ht="15.75" customHeight="1" spans="1:26">
      <c r="A221" s="8"/>
      <c r="B221" s="9"/>
      <c r="C221" s="8"/>
      <c r="D221" s="8"/>
      <c r="E221" s="8"/>
      <c r="F221" s="8"/>
      <c r="G221" s="9"/>
      <c r="H221" s="8"/>
      <c r="I221" s="8"/>
      <c r="J221" s="8"/>
      <c r="K221" s="8"/>
      <c r="L221" s="8"/>
      <c r="M221" s="8"/>
      <c r="N221" s="8"/>
      <c r="O221" s="8"/>
      <c r="P221" s="8"/>
      <c r="Q221" s="8"/>
      <c r="R221" s="8"/>
      <c r="S221" s="8"/>
      <c r="T221" s="8"/>
      <c r="U221" s="8"/>
      <c r="V221" s="8"/>
      <c r="W221" s="8"/>
      <c r="X221" s="8"/>
      <c r="Y221" s="8"/>
      <c r="Z221" s="8"/>
    </row>
    <row r="222" ht="15.75" customHeight="1" spans="1:26">
      <c r="A222" s="8"/>
      <c r="B222" s="9"/>
      <c r="C222" s="8"/>
      <c r="D222" s="8"/>
      <c r="E222" s="8"/>
      <c r="F222" s="8"/>
      <c r="G222" s="9"/>
      <c r="H222" s="8"/>
      <c r="I222" s="8"/>
      <c r="J222" s="8"/>
      <c r="K222" s="8"/>
      <c r="L222" s="8"/>
      <c r="M222" s="8"/>
      <c r="N222" s="8"/>
      <c r="O222" s="8"/>
      <c r="P222" s="8"/>
      <c r="Q222" s="8"/>
      <c r="R222" s="8"/>
      <c r="S222" s="8"/>
      <c r="T222" s="8"/>
      <c r="U222" s="8"/>
      <c r="V222" s="8"/>
      <c r="W222" s="8"/>
      <c r="X222" s="8"/>
      <c r="Y222" s="8"/>
      <c r="Z222" s="8"/>
    </row>
    <row r="223" ht="15.75" customHeight="1" spans="1:26">
      <c r="A223" s="8"/>
      <c r="B223" s="9"/>
      <c r="C223" s="8"/>
      <c r="D223" s="8"/>
      <c r="E223" s="8"/>
      <c r="F223" s="8"/>
      <c r="G223" s="9"/>
      <c r="H223" s="8"/>
      <c r="I223" s="8"/>
      <c r="J223" s="8"/>
      <c r="K223" s="8"/>
      <c r="L223" s="8"/>
      <c r="M223" s="8"/>
      <c r="N223" s="8"/>
      <c r="O223" s="8"/>
      <c r="P223" s="8"/>
      <c r="Q223" s="8"/>
      <c r="R223" s="8"/>
      <c r="S223" s="8"/>
      <c r="T223" s="8"/>
      <c r="U223" s="8"/>
      <c r="V223" s="8"/>
      <c r="W223" s="8"/>
      <c r="X223" s="8"/>
      <c r="Y223" s="8"/>
      <c r="Z223" s="8"/>
    </row>
    <row r="224" ht="15.75" customHeight="1" spans="1:26">
      <c r="A224" s="8"/>
      <c r="B224" s="9"/>
      <c r="C224" s="8"/>
      <c r="D224" s="8"/>
      <c r="E224" s="8"/>
      <c r="F224" s="8"/>
      <c r="G224" s="9"/>
      <c r="H224" s="8"/>
      <c r="I224" s="8"/>
      <c r="J224" s="8"/>
      <c r="K224" s="8"/>
      <c r="L224" s="8"/>
      <c r="M224" s="8"/>
      <c r="N224" s="8"/>
      <c r="O224" s="8"/>
      <c r="P224" s="8"/>
      <c r="Q224" s="8"/>
      <c r="R224" s="8"/>
      <c r="S224" s="8"/>
      <c r="T224" s="8"/>
      <c r="U224" s="8"/>
      <c r="V224" s="8"/>
      <c r="W224" s="8"/>
      <c r="X224" s="8"/>
      <c r="Y224" s="8"/>
      <c r="Z224" s="8"/>
    </row>
    <row r="225" ht="15.75" customHeight="1" spans="1:26">
      <c r="A225" s="8"/>
      <c r="B225" s="9"/>
      <c r="C225" s="8"/>
      <c r="D225" s="8"/>
      <c r="E225" s="8"/>
      <c r="F225" s="8"/>
      <c r="G225" s="9"/>
      <c r="H225" s="8"/>
      <c r="I225" s="8"/>
      <c r="J225" s="8"/>
      <c r="K225" s="8"/>
      <c r="L225" s="8"/>
      <c r="M225" s="8"/>
      <c r="N225" s="8"/>
      <c r="O225" s="8"/>
      <c r="P225" s="8"/>
      <c r="Q225" s="8"/>
      <c r="R225" s="8"/>
      <c r="S225" s="8"/>
      <c r="T225" s="8"/>
      <c r="U225" s="8"/>
      <c r="V225" s="8"/>
      <c r="W225" s="8"/>
      <c r="X225" s="8"/>
      <c r="Y225" s="8"/>
      <c r="Z225" s="8"/>
    </row>
    <row r="226" ht="15.75" customHeight="1" spans="1:26">
      <c r="A226" s="8"/>
      <c r="B226" s="9"/>
      <c r="C226" s="8"/>
      <c r="D226" s="8"/>
      <c r="E226" s="8"/>
      <c r="F226" s="8"/>
      <c r="G226" s="9"/>
      <c r="H226" s="8"/>
      <c r="I226" s="8"/>
      <c r="J226" s="8"/>
      <c r="K226" s="8"/>
      <c r="L226" s="8"/>
      <c r="M226" s="8"/>
      <c r="N226" s="8"/>
      <c r="O226" s="8"/>
      <c r="P226" s="8"/>
      <c r="Q226" s="8"/>
      <c r="R226" s="8"/>
      <c r="S226" s="8"/>
      <c r="T226" s="8"/>
      <c r="U226" s="8"/>
      <c r="V226" s="8"/>
      <c r="W226" s="8"/>
      <c r="X226" s="8"/>
      <c r="Y226" s="8"/>
      <c r="Z226" s="8"/>
    </row>
    <row r="227" ht="15.75" customHeight="1" spans="1:26">
      <c r="A227" s="8"/>
      <c r="B227" s="9"/>
      <c r="C227" s="8"/>
      <c r="D227" s="8"/>
      <c r="E227" s="8"/>
      <c r="F227" s="8"/>
      <c r="G227" s="9"/>
      <c r="H227" s="8"/>
      <c r="I227" s="8"/>
      <c r="J227" s="8"/>
      <c r="K227" s="8"/>
      <c r="L227" s="8"/>
      <c r="M227" s="8"/>
      <c r="N227" s="8"/>
      <c r="O227" s="8"/>
      <c r="P227" s="8"/>
      <c r="Q227" s="8"/>
      <c r="R227" s="8"/>
      <c r="S227" s="8"/>
      <c r="T227" s="8"/>
      <c r="U227" s="8"/>
      <c r="V227" s="8"/>
      <c r="W227" s="8"/>
      <c r="X227" s="8"/>
      <c r="Y227" s="8"/>
      <c r="Z227" s="8"/>
    </row>
    <row r="228" ht="15.75" customHeight="1" spans="1:26">
      <c r="A228" s="8"/>
      <c r="B228" s="9"/>
      <c r="C228" s="8"/>
      <c r="D228" s="8"/>
      <c r="E228" s="8"/>
      <c r="F228" s="8"/>
      <c r="G228" s="9"/>
      <c r="H228" s="8"/>
      <c r="I228" s="8"/>
      <c r="J228" s="8"/>
      <c r="K228" s="8"/>
      <c r="L228" s="8"/>
      <c r="M228" s="8"/>
      <c r="N228" s="8"/>
      <c r="O228" s="8"/>
      <c r="P228" s="8"/>
      <c r="Q228" s="8"/>
      <c r="R228" s="8"/>
      <c r="S228" s="8"/>
      <c r="T228" s="8"/>
      <c r="U228" s="8"/>
      <c r="V228" s="8"/>
      <c r="W228" s="8"/>
      <c r="X228" s="8"/>
      <c r="Y228" s="8"/>
      <c r="Z228" s="8"/>
    </row>
    <row r="229" ht="15.75" customHeight="1" spans="1:26">
      <c r="A229" s="8"/>
      <c r="B229" s="9"/>
      <c r="C229" s="8"/>
      <c r="D229" s="8"/>
      <c r="E229" s="8"/>
      <c r="F229" s="8"/>
      <c r="G229" s="9"/>
      <c r="H229" s="8"/>
      <c r="I229" s="8"/>
      <c r="J229" s="8"/>
      <c r="K229" s="8"/>
      <c r="L229" s="8"/>
      <c r="M229" s="8"/>
      <c r="N229" s="8"/>
      <c r="O229" s="8"/>
      <c r="P229" s="8"/>
      <c r="Q229" s="8"/>
      <c r="R229" s="8"/>
      <c r="S229" s="8"/>
      <c r="T229" s="8"/>
      <c r="U229" s="8"/>
      <c r="V229" s="8"/>
      <c r="W229" s="8"/>
      <c r="X229" s="8"/>
      <c r="Y229" s="8"/>
      <c r="Z229" s="8"/>
    </row>
    <row r="230" ht="15.75" customHeight="1" spans="2:2">
      <c r="B230" s="38"/>
    </row>
    <row r="231" ht="15.75" customHeight="1" spans="2:2">
      <c r="B231" s="38"/>
    </row>
    <row r="232" ht="15.75" customHeight="1" spans="2:2">
      <c r="B232" s="38"/>
    </row>
    <row r="233" ht="15.75" customHeight="1" spans="2:2">
      <c r="B233" s="38"/>
    </row>
    <row r="234" ht="15.75" customHeight="1" spans="2:2">
      <c r="B234" s="38"/>
    </row>
    <row r="235" ht="15.75" customHeight="1" spans="2:2">
      <c r="B235" s="38"/>
    </row>
    <row r="236" ht="15.75" customHeight="1" spans="2:2">
      <c r="B236" s="38"/>
    </row>
    <row r="237" ht="15.75" customHeight="1" spans="2:2">
      <c r="B237" s="38"/>
    </row>
    <row r="238" ht="15.75" customHeight="1" spans="2:2">
      <c r="B238" s="38"/>
    </row>
    <row r="239" ht="15.75" customHeight="1" spans="2:2">
      <c r="B239" s="38"/>
    </row>
    <row r="240" ht="15.75" customHeight="1" spans="2:2">
      <c r="B240" s="38"/>
    </row>
    <row r="241" ht="15.75" customHeight="1" spans="2:2">
      <c r="B241" s="38"/>
    </row>
    <row r="242" ht="15.75" customHeight="1" spans="2:2">
      <c r="B242" s="38"/>
    </row>
    <row r="243" ht="15.75" customHeight="1" spans="2:2">
      <c r="B243" s="38"/>
    </row>
    <row r="244" ht="15.75" customHeight="1" spans="2:2">
      <c r="B244" s="38"/>
    </row>
    <row r="245" ht="15.75" customHeight="1" spans="2:2">
      <c r="B245" s="38"/>
    </row>
    <row r="246" ht="15.75" customHeight="1" spans="2:2">
      <c r="B246" s="38"/>
    </row>
    <row r="247" ht="15.75" customHeight="1" spans="2:2">
      <c r="B247" s="38"/>
    </row>
    <row r="248" ht="15.75" customHeight="1" spans="2:2">
      <c r="B248" s="38"/>
    </row>
    <row r="249" ht="15.75" customHeight="1" spans="2:2">
      <c r="B249" s="38"/>
    </row>
    <row r="250" ht="15.75" customHeight="1" spans="2:2">
      <c r="B250" s="38"/>
    </row>
    <row r="251" ht="15.75" customHeight="1" spans="2:2">
      <c r="B251" s="38"/>
    </row>
    <row r="252" ht="15.75" customHeight="1" spans="2:2">
      <c r="B252" s="38"/>
    </row>
    <row r="253" ht="15.75" customHeight="1" spans="2:2">
      <c r="B253" s="38"/>
    </row>
    <row r="254" ht="15.75" customHeight="1" spans="2:2">
      <c r="B254" s="38"/>
    </row>
    <row r="255" ht="15.75" customHeight="1" spans="2:2">
      <c r="B255" s="38"/>
    </row>
    <row r="256" ht="15.75" customHeight="1" spans="2:2">
      <c r="B256" s="38"/>
    </row>
    <row r="257" ht="15.75" customHeight="1" spans="2:2">
      <c r="B257" s="38"/>
    </row>
    <row r="258" ht="15.75" customHeight="1" spans="2:2">
      <c r="B258" s="38"/>
    </row>
    <row r="259" ht="15.75" customHeight="1" spans="2:2">
      <c r="B259" s="38"/>
    </row>
    <row r="260" ht="15.75" customHeight="1" spans="2:2">
      <c r="B260" s="38"/>
    </row>
    <row r="261" ht="15.75" customHeight="1" spans="2:2">
      <c r="B261" s="38"/>
    </row>
    <row r="262" ht="15.75" customHeight="1" spans="2:2">
      <c r="B262" s="38"/>
    </row>
    <row r="263" ht="15.75" customHeight="1" spans="2:2">
      <c r="B263" s="38"/>
    </row>
    <row r="264" ht="15.75" customHeight="1" spans="2:2">
      <c r="B264" s="38"/>
    </row>
    <row r="265" ht="15.75" customHeight="1" spans="2:2">
      <c r="B265" s="38"/>
    </row>
    <row r="266" ht="15.75" customHeight="1" spans="2:2">
      <c r="B266" s="38"/>
    </row>
    <row r="267" ht="15.75" customHeight="1" spans="2:2">
      <c r="B267" s="38"/>
    </row>
    <row r="268" ht="15.75" customHeight="1" spans="2:2">
      <c r="B268" s="38"/>
    </row>
    <row r="269" ht="15.75" customHeight="1" spans="2:2">
      <c r="B269" s="38"/>
    </row>
    <row r="270" ht="15.75" customHeight="1" spans="2:2">
      <c r="B270" s="38"/>
    </row>
    <row r="271" ht="15.75" customHeight="1" spans="2:2">
      <c r="B271" s="38"/>
    </row>
    <row r="272" ht="15.75" customHeight="1" spans="2:2">
      <c r="B272" s="38"/>
    </row>
    <row r="273" ht="15.75" customHeight="1" spans="2:2">
      <c r="B273" s="38"/>
    </row>
    <row r="274" ht="15.75" customHeight="1" spans="2:2">
      <c r="B274" s="38"/>
    </row>
    <row r="275" ht="15.75" customHeight="1" spans="2:2">
      <c r="B275" s="38"/>
    </row>
    <row r="276" ht="15.75" customHeight="1" spans="2:2">
      <c r="B276" s="38"/>
    </row>
    <row r="277" ht="15.75" customHeight="1" spans="2:2">
      <c r="B277" s="38"/>
    </row>
    <row r="278" ht="15.75" customHeight="1" spans="2:2">
      <c r="B278" s="38"/>
    </row>
    <row r="279" ht="15.75" customHeight="1" spans="2:2">
      <c r="B279" s="38"/>
    </row>
    <row r="280" ht="15.75" customHeight="1" spans="2:2">
      <c r="B280" s="38"/>
    </row>
    <row r="281" ht="15.75" customHeight="1" spans="2:2">
      <c r="B281" s="38"/>
    </row>
    <row r="282" ht="15.75" customHeight="1" spans="2:2">
      <c r="B282" s="38"/>
    </row>
    <row r="283" ht="15.75" customHeight="1" spans="2:2">
      <c r="B283" s="38"/>
    </row>
    <row r="284" ht="15.75" customHeight="1" spans="2:2">
      <c r="B284" s="38"/>
    </row>
    <row r="285" ht="15.75" customHeight="1" spans="2:2">
      <c r="B285" s="38"/>
    </row>
    <row r="286" ht="15.75" customHeight="1" spans="2:2">
      <c r="B286" s="38"/>
    </row>
    <row r="287" ht="15.75" customHeight="1" spans="2:2">
      <c r="B287" s="38"/>
    </row>
    <row r="288" ht="15.75" customHeight="1" spans="2:2">
      <c r="B288" s="38"/>
    </row>
    <row r="289" ht="15.75" customHeight="1" spans="2:2">
      <c r="B289" s="38"/>
    </row>
    <row r="290" ht="15.75" customHeight="1" spans="2:2">
      <c r="B290" s="38"/>
    </row>
    <row r="291" ht="15.75" customHeight="1" spans="2:2">
      <c r="B291" s="38"/>
    </row>
    <row r="292" ht="15.75" customHeight="1" spans="2:2">
      <c r="B292" s="38"/>
    </row>
    <row r="293" ht="15.75" customHeight="1" spans="2:2">
      <c r="B293" s="38"/>
    </row>
    <row r="294" ht="15.75" customHeight="1" spans="2:2">
      <c r="B294" s="38"/>
    </row>
    <row r="295" ht="15.75" customHeight="1" spans="2:2">
      <c r="B295" s="38"/>
    </row>
    <row r="296" ht="15.75" customHeight="1" spans="2:2">
      <c r="B296" s="38"/>
    </row>
    <row r="297" ht="15.75" customHeight="1" spans="2:2">
      <c r="B297" s="38"/>
    </row>
    <row r="298" ht="15.75" customHeight="1" spans="2:2">
      <c r="B298" s="38"/>
    </row>
    <row r="299" ht="15.75" customHeight="1" spans="2:2">
      <c r="B299" s="38"/>
    </row>
    <row r="300" ht="15.75" customHeight="1" spans="2:2">
      <c r="B300" s="38"/>
    </row>
    <row r="301" ht="15.75" customHeight="1" spans="2:2">
      <c r="B301" s="38"/>
    </row>
    <row r="302" ht="15.75" customHeight="1" spans="2:2">
      <c r="B302" s="38"/>
    </row>
    <row r="303" ht="15.75" customHeight="1" spans="2:2">
      <c r="B303" s="38"/>
    </row>
    <row r="304" ht="15.75" customHeight="1" spans="2:2">
      <c r="B304" s="38"/>
    </row>
    <row r="305" ht="15.75" customHeight="1" spans="2:2">
      <c r="B305" s="38"/>
    </row>
    <row r="306" ht="15.75" customHeight="1" spans="2:2">
      <c r="B306" s="38"/>
    </row>
    <row r="307" ht="15.75" customHeight="1" spans="2:2">
      <c r="B307" s="38"/>
    </row>
    <row r="308" ht="15.75" customHeight="1" spans="2:2">
      <c r="B308" s="38"/>
    </row>
    <row r="309" ht="15.75" customHeight="1" spans="2:2">
      <c r="B309" s="38"/>
    </row>
    <row r="310" ht="15.75" customHeight="1" spans="2:2">
      <c r="B310" s="38"/>
    </row>
    <row r="311" ht="15.75" customHeight="1" spans="2:2">
      <c r="B311" s="38"/>
    </row>
    <row r="312" ht="15.75" customHeight="1" spans="2:2">
      <c r="B312" s="38"/>
    </row>
    <row r="313" ht="15.75" customHeight="1" spans="2:2">
      <c r="B313" s="38"/>
    </row>
    <row r="314" ht="15.75" customHeight="1" spans="2:2">
      <c r="B314" s="38"/>
    </row>
    <row r="315" ht="15.75" customHeight="1" spans="2:2">
      <c r="B315" s="38"/>
    </row>
    <row r="316" ht="15.75" customHeight="1" spans="2:2">
      <c r="B316" s="38"/>
    </row>
    <row r="317" ht="15.75" customHeight="1" spans="2:2">
      <c r="B317" s="38"/>
    </row>
    <row r="318" ht="15.75" customHeight="1" spans="2:2">
      <c r="B318" s="38"/>
    </row>
    <row r="319" ht="15.75" customHeight="1" spans="2:2">
      <c r="B319" s="38"/>
    </row>
    <row r="320" ht="15.75" customHeight="1" spans="2:2">
      <c r="B320" s="38"/>
    </row>
    <row r="321" ht="15.75" customHeight="1" spans="2:2">
      <c r="B321" s="38"/>
    </row>
    <row r="322" ht="15.75" customHeight="1" spans="2:2">
      <c r="B322" s="38"/>
    </row>
    <row r="323" ht="15.75" customHeight="1" spans="2:2">
      <c r="B323" s="38"/>
    </row>
    <row r="324" ht="15.75" customHeight="1" spans="2:2">
      <c r="B324" s="38"/>
    </row>
    <row r="325" ht="15.75" customHeight="1" spans="2:2">
      <c r="B325" s="38"/>
    </row>
    <row r="326" ht="15.75" customHeight="1" spans="2:2">
      <c r="B326" s="38"/>
    </row>
    <row r="327" ht="15.75" customHeight="1" spans="2:2">
      <c r="B327" s="38"/>
    </row>
    <row r="328" ht="15.75" customHeight="1" spans="2:2">
      <c r="B328" s="38"/>
    </row>
    <row r="329" ht="15.75" customHeight="1" spans="2:2">
      <c r="B329" s="38"/>
    </row>
    <row r="330" ht="15.75" customHeight="1" spans="2:2">
      <c r="B330" s="38"/>
    </row>
    <row r="331" ht="15.75" customHeight="1" spans="2:2">
      <c r="B331" s="38"/>
    </row>
    <row r="332" ht="15.75" customHeight="1" spans="2:2">
      <c r="B332" s="38"/>
    </row>
    <row r="333" ht="15.75" customHeight="1" spans="2:2">
      <c r="B333" s="38"/>
    </row>
    <row r="334" ht="15.75" customHeight="1" spans="2:2">
      <c r="B334" s="38"/>
    </row>
    <row r="335" ht="15.75" customHeight="1" spans="2:2">
      <c r="B335" s="38"/>
    </row>
    <row r="336" ht="15.75" customHeight="1" spans="2:2">
      <c r="B336" s="38"/>
    </row>
    <row r="337" ht="15.75" customHeight="1" spans="2:2">
      <c r="B337" s="38"/>
    </row>
    <row r="338" ht="15.75" customHeight="1" spans="2:2">
      <c r="B338" s="38"/>
    </row>
    <row r="339" ht="15.75" customHeight="1" spans="2:2">
      <c r="B339" s="38"/>
    </row>
    <row r="340" ht="15.75" customHeight="1" spans="2:2">
      <c r="B340" s="38"/>
    </row>
    <row r="341" ht="15.75" customHeight="1" spans="2:2">
      <c r="B341" s="38"/>
    </row>
    <row r="342" ht="15.75" customHeight="1" spans="2:2">
      <c r="B342" s="38"/>
    </row>
    <row r="343" ht="15.75" customHeight="1" spans="2:2">
      <c r="B343" s="38"/>
    </row>
    <row r="344" ht="15.75" customHeight="1" spans="2:2">
      <c r="B344" s="38"/>
    </row>
    <row r="345" ht="15.75" customHeight="1" spans="2:2">
      <c r="B345" s="38"/>
    </row>
    <row r="346" ht="15.75" customHeight="1" spans="2:2">
      <c r="B346" s="38"/>
    </row>
    <row r="347" ht="15.75" customHeight="1" spans="2:2">
      <c r="B347" s="38"/>
    </row>
    <row r="348" ht="15.75" customHeight="1" spans="2:2">
      <c r="B348" s="38"/>
    </row>
    <row r="349" ht="15.75" customHeight="1" spans="2:2">
      <c r="B349" s="38"/>
    </row>
    <row r="350" ht="15.75" customHeight="1" spans="2:2">
      <c r="B350" s="38"/>
    </row>
    <row r="351" ht="15.75" customHeight="1" spans="2:2">
      <c r="B351" s="38"/>
    </row>
    <row r="352" ht="15.75" customHeight="1" spans="2:2">
      <c r="B352" s="38"/>
    </row>
    <row r="353" ht="15.75" customHeight="1" spans="2:2">
      <c r="B353" s="38"/>
    </row>
    <row r="354" ht="15.75" customHeight="1" spans="2:2">
      <c r="B354" s="38"/>
    </row>
    <row r="355" ht="15.75" customHeight="1" spans="2:2">
      <c r="B355" s="38"/>
    </row>
    <row r="356" ht="15.75" customHeight="1" spans="2:2">
      <c r="B356" s="38"/>
    </row>
    <row r="357" ht="15.75" customHeight="1" spans="2:2">
      <c r="B357" s="38"/>
    </row>
    <row r="358" ht="15.75" customHeight="1" spans="2:2">
      <c r="B358" s="38"/>
    </row>
    <row r="359" ht="15.75" customHeight="1" spans="2:2">
      <c r="B359" s="38"/>
    </row>
    <row r="360" ht="15.75" customHeight="1" spans="2:2">
      <c r="B360" s="38"/>
    </row>
    <row r="361" ht="15.75" customHeight="1" spans="2:2">
      <c r="B361" s="38"/>
    </row>
    <row r="362" ht="15.75" customHeight="1" spans="2:2">
      <c r="B362" s="38"/>
    </row>
    <row r="363" ht="15.75" customHeight="1" spans="2:2">
      <c r="B363" s="38"/>
    </row>
    <row r="364" ht="15.75" customHeight="1" spans="2:2">
      <c r="B364" s="38"/>
    </row>
    <row r="365" ht="15.75" customHeight="1" spans="2:2">
      <c r="B365" s="38"/>
    </row>
    <row r="366" ht="15.75" customHeight="1" spans="2:2">
      <c r="B366" s="38"/>
    </row>
    <row r="367" ht="15.75" customHeight="1" spans="2:2">
      <c r="B367" s="38"/>
    </row>
    <row r="368" ht="15.75" customHeight="1" spans="2:2">
      <c r="B368" s="38"/>
    </row>
    <row r="369" ht="15.75" customHeight="1" spans="2:2">
      <c r="B369" s="38"/>
    </row>
    <row r="370" ht="15.75" customHeight="1" spans="2:2">
      <c r="B370" s="38"/>
    </row>
    <row r="371" ht="15.75" customHeight="1" spans="2:2">
      <c r="B371" s="38"/>
    </row>
    <row r="372" ht="15.75" customHeight="1" spans="2:2">
      <c r="B372" s="38"/>
    </row>
    <row r="373" ht="15.75" customHeight="1" spans="2:2">
      <c r="B373" s="38"/>
    </row>
    <row r="374" ht="15.75" customHeight="1" spans="2:2">
      <c r="B374" s="38"/>
    </row>
    <row r="375" ht="15.75" customHeight="1" spans="2:2">
      <c r="B375" s="38"/>
    </row>
    <row r="376" ht="15.75" customHeight="1" spans="2:2">
      <c r="B376" s="38"/>
    </row>
    <row r="377" ht="15.75" customHeight="1" spans="2:2">
      <c r="B377" s="38"/>
    </row>
    <row r="378" ht="15.75" customHeight="1" spans="2:2">
      <c r="B378" s="38"/>
    </row>
    <row r="379" ht="15.75" customHeight="1" spans="2:2">
      <c r="B379" s="38"/>
    </row>
    <row r="380" ht="15.75" customHeight="1" spans="2:2">
      <c r="B380" s="38"/>
    </row>
    <row r="381" ht="15.75" customHeight="1" spans="2:2">
      <c r="B381" s="38"/>
    </row>
    <row r="382" ht="15.75" customHeight="1" spans="2:2">
      <c r="B382" s="38"/>
    </row>
    <row r="383" ht="15.75" customHeight="1" spans="2:2">
      <c r="B383" s="38"/>
    </row>
    <row r="384" ht="15.75" customHeight="1" spans="2:2">
      <c r="B384" s="38"/>
    </row>
    <row r="385" ht="15.75" customHeight="1" spans="2:2">
      <c r="B385" s="38"/>
    </row>
    <row r="386" ht="15.75" customHeight="1" spans="2:2">
      <c r="B386" s="38"/>
    </row>
    <row r="387" ht="15.75" customHeight="1" spans="2:2">
      <c r="B387" s="38"/>
    </row>
    <row r="388" ht="15.75" customHeight="1" spans="2:2">
      <c r="B388" s="38"/>
    </row>
    <row r="389" ht="15.75" customHeight="1" spans="2:2">
      <c r="B389" s="38"/>
    </row>
    <row r="390" ht="15.75" customHeight="1" spans="2:2">
      <c r="B390" s="38"/>
    </row>
    <row r="391" ht="15.75" customHeight="1" spans="2:2">
      <c r="B391" s="38"/>
    </row>
    <row r="392" ht="15.75" customHeight="1" spans="2:2">
      <c r="B392" s="38"/>
    </row>
    <row r="393" ht="15.75" customHeight="1" spans="2:2">
      <c r="B393" s="38"/>
    </row>
    <row r="394" ht="15.75" customHeight="1" spans="2:2">
      <c r="B394" s="38"/>
    </row>
    <row r="395" ht="15.75" customHeight="1" spans="2:2">
      <c r="B395" s="38"/>
    </row>
    <row r="396" ht="15.75" customHeight="1" spans="2:2">
      <c r="B396" s="38"/>
    </row>
    <row r="397" ht="15.75" customHeight="1" spans="2:2">
      <c r="B397" s="38"/>
    </row>
    <row r="398" ht="15.75" customHeight="1" spans="2:2">
      <c r="B398" s="38"/>
    </row>
    <row r="399" ht="15.75" customHeight="1" spans="2:2">
      <c r="B399" s="38"/>
    </row>
    <row r="400" ht="15.75" customHeight="1" spans="2:2">
      <c r="B400" s="38"/>
    </row>
    <row r="401" ht="15.75" customHeight="1" spans="2:2">
      <c r="B401" s="38"/>
    </row>
    <row r="402" ht="15.75" customHeight="1" spans="2:2">
      <c r="B402" s="38"/>
    </row>
    <row r="403" ht="15.75" customHeight="1" spans="2:2">
      <c r="B403" s="38"/>
    </row>
    <row r="404" ht="15.75" customHeight="1" spans="2:2">
      <c r="B404" s="38"/>
    </row>
    <row r="405" ht="15.75" customHeight="1" spans="2:2">
      <c r="B405" s="38"/>
    </row>
    <row r="406" ht="15.75" customHeight="1" spans="2:2">
      <c r="B406" s="38"/>
    </row>
    <row r="407" ht="15.75" customHeight="1" spans="2:2">
      <c r="B407" s="38"/>
    </row>
    <row r="408" ht="15.75" customHeight="1" spans="2:2">
      <c r="B408" s="38"/>
    </row>
    <row r="409" ht="15.75" customHeight="1" spans="2:2">
      <c r="B409" s="38"/>
    </row>
    <row r="410" ht="15.75" customHeight="1" spans="2:2">
      <c r="B410" s="38"/>
    </row>
    <row r="411" ht="15.75" customHeight="1" spans="2:2">
      <c r="B411" s="38"/>
    </row>
    <row r="412" ht="15.75" customHeight="1" spans="2:2">
      <c r="B412" s="38"/>
    </row>
    <row r="413" ht="15.75" customHeight="1" spans="2:2">
      <c r="B413" s="38"/>
    </row>
    <row r="414" ht="15.75" customHeight="1" spans="2:2">
      <c r="B414" s="38"/>
    </row>
    <row r="415" ht="15.75" customHeight="1" spans="2:2">
      <c r="B415" s="38"/>
    </row>
    <row r="416" ht="15.75" customHeight="1" spans="2:2">
      <c r="B416" s="38"/>
    </row>
    <row r="417" ht="15.75" customHeight="1" spans="2:2">
      <c r="B417" s="38"/>
    </row>
    <row r="418" ht="15.75" customHeight="1" spans="2:2">
      <c r="B418" s="38"/>
    </row>
    <row r="419" ht="15.75" customHeight="1" spans="2:2">
      <c r="B419" s="38"/>
    </row>
    <row r="420" ht="15.75" customHeight="1" spans="2:2">
      <c r="B420" s="38"/>
    </row>
    <row r="421" ht="15.75" customHeight="1" spans="2:2">
      <c r="B421" s="38"/>
    </row>
    <row r="422" ht="15.75" customHeight="1" spans="2:2">
      <c r="B422" s="38"/>
    </row>
    <row r="423" ht="15.75" customHeight="1" spans="2:2">
      <c r="B423" s="38"/>
    </row>
    <row r="424" ht="15.75" customHeight="1" spans="2:2">
      <c r="B424" s="38"/>
    </row>
    <row r="425" ht="15.75" customHeight="1" spans="2:2">
      <c r="B425" s="38"/>
    </row>
    <row r="426" ht="15.75" customHeight="1" spans="2:2">
      <c r="B426" s="38"/>
    </row>
    <row r="427" ht="15.75" customHeight="1" spans="2:2">
      <c r="B427" s="38"/>
    </row>
    <row r="428" ht="15.75" customHeight="1" spans="2:2">
      <c r="B428" s="38"/>
    </row>
    <row r="429" ht="15.75" customHeight="1" spans="2:2">
      <c r="B429" s="38"/>
    </row>
    <row r="430" ht="15.75" customHeight="1" spans="2:2">
      <c r="B430" s="38"/>
    </row>
    <row r="431" ht="15.75" customHeight="1" spans="2:2">
      <c r="B431" s="38"/>
    </row>
    <row r="432" ht="15.75" customHeight="1" spans="2:2">
      <c r="B432" s="38"/>
    </row>
    <row r="433" ht="15.75" customHeight="1" spans="2:2">
      <c r="B433" s="38"/>
    </row>
    <row r="434" ht="15.75" customHeight="1" spans="2:2">
      <c r="B434" s="38"/>
    </row>
    <row r="435" ht="15.75" customHeight="1" spans="2:2">
      <c r="B435" s="38"/>
    </row>
    <row r="436" ht="15.75" customHeight="1" spans="2:2">
      <c r="B436" s="38"/>
    </row>
    <row r="437" ht="15.75" customHeight="1" spans="2:2">
      <c r="B437" s="38"/>
    </row>
    <row r="438" ht="15.75" customHeight="1" spans="2:2">
      <c r="B438" s="38"/>
    </row>
    <row r="439" ht="15.75" customHeight="1" spans="2:2">
      <c r="B439" s="38"/>
    </row>
    <row r="440" ht="15.75" customHeight="1" spans="2:2">
      <c r="B440" s="38"/>
    </row>
    <row r="441" ht="15.75" customHeight="1" spans="2:2">
      <c r="B441" s="38"/>
    </row>
    <row r="442" ht="15.75" customHeight="1" spans="2:2">
      <c r="B442" s="38"/>
    </row>
    <row r="443" ht="15.75" customHeight="1" spans="2:2">
      <c r="B443" s="38"/>
    </row>
    <row r="444" ht="15.75" customHeight="1" spans="2:2">
      <c r="B444" s="38"/>
    </row>
    <row r="445" ht="15.75" customHeight="1" spans="2:2">
      <c r="B445" s="38"/>
    </row>
    <row r="446" ht="15.75" customHeight="1" spans="2:2">
      <c r="B446" s="38"/>
    </row>
    <row r="447" ht="15.75" customHeight="1" spans="2:2">
      <c r="B447" s="38"/>
    </row>
    <row r="448" ht="15.75" customHeight="1" spans="2:2">
      <c r="B448" s="38"/>
    </row>
    <row r="449" ht="15.75" customHeight="1" spans="2:2">
      <c r="B449" s="38"/>
    </row>
    <row r="450" ht="15.75" customHeight="1" spans="2:2">
      <c r="B450" s="38"/>
    </row>
    <row r="451" ht="15.75" customHeight="1" spans="2:2">
      <c r="B451" s="38"/>
    </row>
    <row r="452" ht="15.75" customHeight="1" spans="2:2">
      <c r="B452" s="38"/>
    </row>
    <row r="453" ht="15.75" customHeight="1" spans="2:2">
      <c r="B453" s="38"/>
    </row>
    <row r="454" ht="15.75" customHeight="1" spans="2:2">
      <c r="B454" s="38"/>
    </row>
    <row r="455" ht="15.75" customHeight="1" spans="2:2">
      <c r="B455" s="38"/>
    </row>
    <row r="456" ht="15.75" customHeight="1" spans="2:2">
      <c r="B456" s="38"/>
    </row>
    <row r="457" ht="15.75" customHeight="1" spans="2:2">
      <c r="B457" s="38"/>
    </row>
    <row r="458" ht="15.75" customHeight="1" spans="2:2">
      <c r="B458" s="38"/>
    </row>
    <row r="459" ht="15.75" customHeight="1" spans="2:2">
      <c r="B459" s="38"/>
    </row>
    <row r="460" ht="15.75" customHeight="1" spans="2:2">
      <c r="B460" s="38"/>
    </row>
    <row r="461" ht="15.75" customHeight="1" spans="2:2">
      <c r="B461" s="38"/>
    </row>
    <row r="462" ht="15.75" customHeight="1" spans="2:2">
      <c r="B462" s="38"/>
    </row>
    <row r="463" ht="15.75" customHeight="1" spans="2:2">
      <c r="B463" s="38"/>
    </row>
    <row r="464" ht="15.75" customHeight="1" spans="2:2">
      <c r="B464" s="38"/>
    </row>
    <row r="465" ht="15.75" customHeight="1" spans="2:2">
      <c r="B465" s="38"/>
    </row>
    <row r="466" ht="15.75" customHeight="1" spans="2:2">
      <c r="B466" s="38"/>
    </row>
    <row r="467" ht="15.75" customHeight="1" spans="2:2">
      <c r="B467" s="38"/>
    </row>
    <row r="468" ht="15.75" customHeight="1" spans="2:2">
      <c r="B468" s="38"/>
    </row>
    <row r="469" ht="15.75" customHeight="1" spans="2:2">
      <c r="B469" s="38"/>
    </row>
    <row r="470" ht="15.75" customHeight="1" spans="2:2">
      <c r="B470" s="38"/>
    </row>
    <row r="471" ht="15.75" customHeight="1" spans="2:2">
      <c r="B471" s="38"/>
    </row>
    <row r="472" ht="15.75" customHeight="1" spans="2:2">
      <c r="B472" s="38"/>
    </row>
    <row r="473" ht="15.75" customHeight="1" spans="2:2">
      <c r="B473" s="38"/>
    </row>
    <row r="474" ht="15.75" customHeight="1" spans="2:2">
      <c r="B474" s="38"/>
    </row>
    <row r="475" ht="15.75" customHeight="1" spans="2:2">
      <c r="B475" s="38"/>
    </row>
    <row r="476" ht="15.75" customHeight="1" spans="2:2">
      <c r="B476" s="38"/>
    </row>
    <row r="477" ht="15.75" customHeight="1" spans="2:2">
      <c r="B477" s="38"/>
    </row>
    <row r="478" ht="15.75" customHeight="1" spans="2:2">
      <c r="B478" s="38"/>
    </row>
    <row r="479" ht="15.75" customHeight="1" spans="2:2">
      <c r="B479" s="38"/>
    </row>
    <row r="480" ht="15.75" customHeight="1" spans="2:2">
      <c r="B480" s="38"/>
    </row>
    <row r="481" ht="15.75" customHeight="1" spans="2:2">
      <c r="B481" s="38"/>
    </row>
    <row r="482" ht="15.75" customHeight="1" spans="2:2">
      <c r="B482" s="38"/>
    </row>
    <row r="483" ht="15.75" customHeight="1" spans="2:2">
      <c r="B483" s="38"/>
    </row>
    <row r="484" ht="15.75" customHeight="1" spans="2:2">
      <c r="B484" s="38"/>
    </row>
    <row r="485" ht="15.75" customHeight="1" spans="2:2">
      <c r="B485" s="38"/>
    </row>
    <row r="486" ht="15.75" customHeight="1" spans="2:2">
      <c r="B486" s="38"/>
    </row>
    <row r="487" ht="15.75" customHeight="1" spans="2:2">
      <c r="B487" s="38"/>
    </row>
    <row r="488" ht="15.75" customHeight="1" spans="2:2">
      <c r="B488" s="38"/>
    </row>
    <row r="489" ht="15.75" customHeight="1" spans="2:2">
      <c r="B489" s="38"/>
    </row>
    <row r="490" ht="15.75" customHeight="1" spans="2:2">
      <c r="B490" s="38"/>
    </row>
    <row r="491" ht="15.75" customHeight="1" spans="2:2">
      <c r="B491" s="38"/>
    </row>
    <row r="492" ht="15.75" customHeight="1" spans="2:2">
      <c r="B492" s="38"/>
    </row>
    <row r="493" ht="15.75" customHeight="1" spans="2:2">
      <c r="B493" s="38"/>
    </row>
    <row r="494" ht="15.75" customHeight="1" spans="2:2">
      <c r="B494" s="38"/>
    </row>
    <row r="495" ht="15.75" customHeight="1" spans="2:2">
      <c r="B495" s="38"/>
    </row>
    <row r="496" ht="15.75" customHeight="1" spans="2:2">
      <c r="B496" s="38"/>
    </row>
    <row r="497" ht="15.75" customHeight="1" spans="2:2">
      <c r="B497" s="38"/>
    </row>
    <row r="498" ht="15.75" customHeight="1" spans="2:2">
      <c r="B498" s="38"/>
    </row>
    <row r="499" ht="15.75" customHeight="1" spans="2:2">
      <c r="B499" s="38"/>
    </row>
    <row r="500" ht="15.75" customHeight="1" spans="2:2">
      <c r="B500" s="38"/>
    </row>
    <row r="501" ht="15.75" customHeight="1" spans="2:2">
      <c r="B501" s="38"/>
    </row>
    <row r="502" ht="15.75" customHeight="1" spans="2:2">
      <c r="B502" s="38"/>
    </row>
    <row r="503" ht="15.75" customHeight="1" spans="2:2">
      <c r="B503" s="38"/>
    </row>
    <row r="504" ht="15.75" customHeight="1" spans="2:2">
      <c r="B504" s="38"/>
    </row>
    <row r="505" ht="15.75" customHeight="1" spans="2:2">
      <c r="B505" s="38"/>
    </row>
    <row r="506" ht="15.75" customHeight="1" spans="2:2">
      <c r="B506" s="38"/>
    </row>
    <row r="507" ht="15.75" customHeight="1" spans="2:2">
      <c r="B507" s="38"/>
    </row>
    <row r="508" ht="15.75" customHeight="1" spans="2:2">
      <c r="B508" s="38"/>
    </row>
    <row r="509" ht="15.75" customHeight="1" spans="2:2">
      <c r="B509" s="38"/>
    </row>
    <row r="510" ht="15.75" customHeight="1" spans="2:2">
      <c r="B510" s="38"/>
    </row>
    <row r="511" ht="15.75" customHeight="1" spans="2:2">
      <c r="B511" s="38"/>
    </row>
    <row r="512" ht="15.75" customHeight="1" spans="2:2">
      <c r="B512" s="38"/>
    </row>
    <row r="513" ht="15.75" customHeight="1" spans="2:2">
      <c r="B513" s="38"/>
    </row>
    <row r="514" ht="15.75" customHeight="1" spans="2:2">
      <c r="B514" s="38"/>
    </row>
    <row r="515" ht="15.75" customHeight="1" spans="2:2">
      <c r="B515" s="38"/>
    </row>
    <row r="516" ht="15.75" customHeight="1" spans="2:2">
      <c r="B516" s="38"/>
    </row>
    <row r="517" ht="15.75" customHeight="1" spans="2:2">
      <c r="B517" s="38"/>
    </row>
    <row r="518" ht="15.75" customHeight="1" spans="2:2">
      <c r="B518" s="38"/>
    </row>
    <row r="519" ht="15.75" customHeight="1" spans="2:2">
      <c r="B519" s="38"/>
    </row>
    <row r="520" ht="15.75" customHeight="1" spans="2:2">
      <c r="B520" s="38"/>
    </row>
    <row r="521" ht="15.75" customHeight="1" spans="2:2">
      <c r="B521" s="38"/>
    </row>
    <row r="522" ht="15.75" customHeight="1" spans="2:2">
      <c r="B522" s="38"/>
    </row>
    <row r="523" ht="15.75" customHeight="1" spans="2:2">
      <c r="B523" s="38"/>
    </row>
    <row r="524" ht="15.75" customHeight="1" spans="2:2">
      <c r="B524" s="38"/>
    </row>
    <row r="525" ht="15.75" customHeight="1" spans="2:2">
      <c r="B525" s="38"/>
    </row>
    <row r="526" ht="15.75" customHeight="1" spans="2:2">
      <c r="B526" s="38"/>
    </row>
    <row r="527" ht="15.75" customHeight="1" spans="2:2">
      <c r="B527" s="38"/>
    </row>
    <row r="528" ht="15.75" customHeight="1" spans="2:2">
      <c r="B528" s="38"/>
    </row>
    <row r="529" ht="15.75" customHeight="1" spans="2:2">
      <c r="B529" s="38"/>
    </row>
    <row r="530" ht="15.75" customHeight="1" spans="2:2">
      <c r="B530" s="38"/>
    </row>
    <row r="531" ht="15.75" customHeight="1" spans="2:2">
      <c r="B531" s="38"/>
    </row>
    <row r="532" ht="15.75" customHeight="1" spans="2:2">
      <c r="B532" s="38"/>
    </row>
    <row r="533" ht="15.75" customHeight="1" spans="2:2">
      <c r="B533" s="38"/>
    </row>
    <row r="534" ht="15.75" customHeight="1" spans="2:2">
      <c r="B534" s="38"/>
    </row>
    <row r="535" ht="15.75" customHeight="1" spans="2:2">
      <c r="B535" s="38"/>
    </row>
    <row r="536" ht="15.75" customHeight="1" spans="2:2">
      <c r="B536" s="38"/>
    </row>
    <row r="537" ht="15.75" customHeight="1" spans="2:2">
      <c r="B537" s="38"/>
    </row>
    <row r="538" ht="15.75" customHeight="1" spans="2:2">
      <c r="B538" s="38"/>
    </row>
    <row r="539" ht="15.75" customHeight="1" spans="2:2">
      <c r="B539" s="38"/>
    </row>
    <row r="540" ht="15.75" customHeight="1" spans="2:2">
      <c r="B540" s="38"/>
    </row>
    <row r="541" ht="15.75" customHeight="1" spans="2:2">
      <c r="B541" s="38"/>
    </row>
    <row r="542" ht="15.75" customHeight="1" spans="2:2">
      <c r="B542" s="38"/>
    </row>
    <row r="543" ht="15.75" customHeight="1" spans="2:2">
      <c r="B543" s="38"/>
    </row>
    <row r="544" ht="15.75" customHeight="1" spans="2:2">
      <c r="B544" s="38"/>
    </row>
    <row r="545" ht="15.75" customHeight="1" spans="2:2">
      <c r="B545" s="38"/>
    </row>
    <row r="546" ht="15.75" customHeight="1" spans="2:2">
      <c r="B546" s="38"/>
    </row>
    <row r="547" ht="15.75" customHeight="1" spans="2:2">
      <c r="B547" s="38"/>
    </row>
    <row r="548" ht="15.75" customHeight="1" spans="2:2">
      <c r="B548" s="38"/>
    </row>
    <row r="549" ht="15.75" customHeight="1" spans="2:2">
      <c r="B549" s="38"/>
    </row>
    <row r="550" ht="15.75" customHeight="1" spans="2:2">
      <c r="B550" s="38"/>
    </row>
    <row r="551" ht="15.75" customHeight="1" spans="2:2">
      <c r="B551" s="38"/>
    </row>
    <row r="552" ht="15.75" customHeight="1" spans="2:2">
      <c r="B552" s="38"/>
    </row>
    <row r="553" ht="15.75" customHeight="1" spans="2:2">
      <c r="B553" s="38"/>
    </row>
    <row r="554" ht="15.75" customHeight="1" spans="2:2">
      <c r="B554" s="38"/>
    </row>
    <row r="555" ht="15.75" customHeight="1" spans="2:2">
      <c r="B555" s="38"/>
    </row>
    <row r="556" ht="15.75" customHeight="1" spans="2:2">
      <c r="B556" s="38"/>
    </row>
    <row r="557" ht="15.75" customHeight="1" spans="2:2">
      <c r="B557" s="38"/>
    </row>
    <row r="558" ht="15.75" customHeight="1" spans="2:2">
      <c r="B558" s="38"/>
    </row>
    <row r="559" ht="15.75" customHeight="1" spans="2:2">
      <c r="B559" s="38"/>
    </row>
    <row r="560" ht="15.75" customHeight="1" spans="2:2">
      <c r="B560" s="38"/>
    </row>
    <row r="561" ht="15.75" customHeight="1" spans="2:2">
      <c r="B561" s="38"/>
    </row>
    <row r="562" ht="15.75" customHeight="1" spans="2:2">
      <c r="B562" s="38"/>
    </row>
    <row r="563" ht="15.75" customHeight="1" spans="2:2">
      <c r="B563" s="38"/>
    </row>
    <row r="564" ht="15.75" customHeight="1" spans="2:2">
      <c r="B564" s="38"/>
    </row>
    <row r="565" ht="15.75" customHeight="1" spans="2:2">
      <c r="B565" s="38"/>
    </row>
    <row r="566" ht="15.75" customHeight="1" spans="2:2">
      <c r="B566" s="38"/>
    </row>
    <row r="567" ht="15.75" customHeight="1" spans="2:2">
      <c r="B567" s="38"/>
    </row>
    <row r="568" ht="15.75" customHeight="1" spans="2:2">
      <c r="B568" s="38"/>
    </row>
    <row r="569" ht="15.75" customHeight="1" spans="2:2">
      <c r="B569" s="38"/>
    </row>
    <row r="570" ht="15.75" customHeight="1" spans="2:2">
      <c r="B570" s="38"/>
    </row>
    <row r="571" ht="15.75" customHeight="1" spans="2:2">
      <c r="B571" s="38"/>
    </row>
    <row r="572" ht="15.75" customHeight="1" spans="2:2">
      <c r="B572" s="38"/>
    </row>
    <row r="573" ht="15.75" customHeight="1" spans="2:2">
      <c r="B573" s="38"/>
    </row>
    <row r="574" ht="15.75" customHeight="1" spans="2:2">
      <c r="B574" s="38"/>
    </row>
    <row r="575" ht="15.75" customHeight="1" spans="2:2">
      <c r="B575" s="38"/>
    </row>
    <row r="576" ht="15.75" customHeight="1" spans="2:2">
      <c r="B576" s="38"/>
    </row>
    <row r="577" ht="15.75" customHeight="1" spans="2:2">
      <c r="B577" s="38"/>
    </row>
    <row r="578" ht="15.75" customHeight="1" spans="2:2">
      <c r="B578" s="38"/>
    </row>
    <row r="579" ht="15.75" customHeight="1" spans="2:2">
      <c r="B579" s="38"/>
    </row>
    <row r="580" ht="15.75" customHeight="1" spans="2:2">
      <c r="B580" s="38"/>
    </row>
    <row r="581" ht="15.75" customHeight="1" spans="2:2">
      <c r="B581" s="38"/>
    </row>
    <row r="582" ht="15.75" customHeight="1" spans="2:2">
      <c r="B582" s="38"/>
    </row>
    <row r="583" ht="15.75" customHeight="1" spans="2:2">
      <c r="B583" s="38"/>
    </row>
    <row r="584" ht="15.75" customHeight="1" spans="2:2">
      <c r="B584" s="38"/>
    </row>
    <row r="585" ht="15.75" customHeight="1" spans="2:2">
      <c r="B585" s="38"/>
    </row>
    <row r="586" ht="15.75" customHeight="1" spans="2:2">
      <c r="B586" s="38"/>
    </row>
    <row r="587" ht="15.75" customHeight="1" spans="2:2">
      <c r="B587" s="38"/>
    </row>
    <row r="588" ht="15.75" customHeight="1" spans="2:2">
      <c r="B588" s="38"/>
    </row>
    <row r="589" ht="15.75" customHeight="1" spans="2:2">
      <c r="B589" s="38"/>
    </row>
    <row r="590" ht="15.75" customHeight="1" spans="2:2">
      <c r="B590" s="38"/>
    </row>
    <row r="591" ht="15.75" customHeight="1" spans="2:2">
      <c r="B591" s="38"/>
    </row>
    <row r="592" ht="15.75" customHeight="1" spans="2:2">
      <c r="B592" s="38"/>
    </row>
    <row r="593" ht="15.75" customHeight="1" spans="2:2">
      <c r="B593" s="38"/>
    </row>
    <row r="594" ht="15.75" customHeight="1" spans="2:2">
      <c r="B594" s="38"/>
    </row>
    <row r="595" ht="15.75" customHeight="1" spans="2:2">
      <c r="B595" s="38"/>
    </row>
    <row r="596" ht="15.75" customHeight="1" spans="2:2">
      <c r="B596" s="38"/>
    </row>
    <row r="597" ht="15.75" customHeight="1" spans="2:2">
      <c r="B597" s="38"/>
    </row>
    <row r="598" ht="15.75" customHeight="1" spans="2:2">
      <c r="B598" s="38"/>
    </row>
    <row r="599" ht="15.75" customHeight="1" spans="2:2">
      <c r="B599" s="38"/>
    </row>
    <row r="600" ht="15.75" customHeight="1" spans="2:2">
      <c r="B600" s="38"/>
    </row>
    <row r="601" ht="15.75" customHeight="1" spans="2:2">
      <c r="B601" s="38"/>
    </row>
    <row r="602" ht="15.75" customHeight="1" spans="2:2">
      <c r="B602" s="38"/>
    </row>
    <row r="603" ht="15.75" customHeight="1" spans="2:2">
      <c r="B603" s="38"/>
    </row>
    <row r="604" ht="15.75" customHeight="1" spans="2:2">
      <c r="B604" s="38"/>
    </row>
    <row r="605" ht="15.75" customHeight="1" spans="2:2">
      <c r="B605" s="38"/>
    </row>
    <row r="606" ht="15.75" customHeight="1" spans="2:2">
      <c r="B606" s="38"/>
    </row>
    <row r="607" ht="15.75" customHeight="1" spans="2:2">
      <c r="B607" s="38"/>
    </row>
    <row r="608" ht="15.75" customHeight="1" spans="2:2">
      <c r="B608" s="38"/>
    </row>
    <row r="609" ht="15.75" customHeight="1" spans="2:2">
      <c r="B609" s="38"/>
    </row>
    <row r="610" ht="15.75" customHeight="1" spans="2:2">
      <c r="B610" s="38"/>
    </row>
    <row r="611" ht="15.75" customHeight="1" spans="2:2">
      <c r="B611" s="38"/>
    </row>
    <row r="612" ht="15.75" customHeight="1" spans="2:2">
      <c r="B612" s="38"/>
    </row>
    <row r="613" ht="15.75" customHeight="1" spans="2:2">
      <c r="B613" s="38"/>
    </row>
    <row r="614" ht="15.75" customHeight="1" spans="2:2">
      <c r="B614" s="38"/>
    </row>
    <row r="615" ht="15.75" customHeight="1" spans="2:2">
      <c r="B615" s="38"/>
    </row>
    <row r="616" ht="15.75" customHeight="1" spans="2:2">
      <c r="B616" s="38"/>
    </row>
    <row r="617" ht="15.75" customHeight="1" spans="2:2">
      <c r="B617" s="38"/>
    </row>
    <row r="618" ht="15.75" customHeight="1" spans="2:2">
      <c r="B618" s="38"/>
    </row>
    <row r="619" ht="15.75" customHeight="1" spans="2:2">
      <c r="B619" s="38"/>
    </row>
    <row r="620" ht="15.75" customHeight="1" spans="2:2">
      <c r="B620" s="38"/>
    </row>
    <row r="621" ht="15.75" customHeight="1" spans="2:2">
      <c r="B621" s="38"/>
    </row>
    <row r="622" ht="15.75" customHeight="1" spans="2:2">
      <c r="B622" s="38"/>
    </row>
    <row r="623" ht="15.75" customHeight="1" spans="2:2">
      <c r="B623" s="38"/>
    </row>
    <row r="624" ht="15.75" customHeight="1" spans="2:2">
      <c r="B624" s="38"/>
    </row>
    <row r="625" ht="15.75" customHeight="1" spans="2:2">
      <c r="B625" s="38"/>
    </row>
    <row r="626" ht="15.75" customHeight="1" spans="2:2">
      <c r="B626" s="38"/>
    </row>
    <row r="627" ht="15.75" customHeight="1" spans="2:2">
      <c r="B627" s="38"/>
    </row>
    <row r="628" ht="15.75" customHeight="1" spans="2:2">
      <c r="B628" s="38"/>
    </row>
    <row r="629" ht="15.75" customHeight="1" spans="2:2">
      <c r="B629" s="38"/>
    </row>
    <row r="630" ht="15.75" customHeight="1" spans="2:2">
      <c r="B630" s="38"/>
    </row>
    <row r="631" ht="15.75" customHeight="1" spans="2:2">
      <c r="B631" s="38"/>
    </row>
    <row r="632" ht="15.75" customHeight="1" spans="2:2">
      <c r="B632" s="38"/>
    </row>
    <row r="633" ht="15.75" customHeight="1" spans="2:2">
      <c r="B633" s="38"/>
    </row>
    <row r="634" ht="15.75" customHeight="1" spans="2:2">
      <c r="B634" s="38"/>
    </row>
    <row r="635" ht="15.75" customHeight="1" spans="2:2">
      <c r="B635" s="38"/>
    </row>
    <row r="636" ht="15.75" customHeight="1" spans="2:2">
      <c r="B636" s="38"/>
    </row>
    <row r="637" ht="15.75" customHeight="1" spans="2:2">
      <c r="B637" s="38"/>
    </row>
    <row r="638" ht="15.75" customHeight="1" spans="2:2">
      <c r="B638" s="38"/>
    </row>
    <row r="639" ht="15.75" customHeight="1" spans="2:2">
      <c r="B639" s="38"/>
    </row>
    <row r="640" ht="15.75" customHeight="1" spans="2:2">
      <c r="B640" s="38"/>
    </row>
    <row r="641" ht="15.75" customHeight="1" spans="2:2">
      <c r="B641" s="38"/>
    </row>
    <row r="642" ht="15.75" customHeight="1" spans="2:2">
      <c r="B642" s="38"/>
    </row>
    <row r="643" ht="15.75" customHeight="1" spans="2:2">
      <c r="B643" s="38"/>
    </row>
    <row r="644" ht="15.75" customHeight="1" spans="2:2">
      <c r="B644" s="38"/>
    </row>
    <row r="645" ht="15.75" customHeight="1" spans="2:2">
      <c r="B645" s="38"/>
    </row>
    <row r="646" ht="15.75" customHeight="1" spans="2:2">
      <c r="B646" s="38"/>
    </row>
    <row r="647" ht="15.75" customHeight="1" spans="2:2">
      <c r="B647" s="38"/>
    </row>
    <row r="648" ht="15.75" customHeight="1" spans="2:2">
      <c r="B648" s="38"/>
    </row>
    <row r="649" ht="15.75" customHeight="1" spans="2:2">
      <c r="B649" s="38"/>
    </row>
    <row r="650" ht="15.75" customHeight="1" spans="2:2">
      <c r="B650" s="38"/>
    </row>
    <row r="651" ht="15.75" customHeight="1" spans="2:2">
      <c r="B651" s="38"/>
    </row>
    <row r="652" ht="15.75" customHeight="1" spans="2:2">
      <c r="B652" s="38"/>
    </row>
    <row r="653" ht="15.75" customHeight="1" spans="2:2">
      <c r="B653" s="38"/>
    </row>
    <row r="654" ht="15.75" customHeight="1" spans="2:2">
      <c r="B654" s="38"/>
    </row>
    <row r="655" ht="15.75" customHeight="1" spans="2:2">
      <c r="B655" s="38"/>
    </row>
    <row r="656" ht="15.75" customHeight="1" spans="2:2">
      <c r="B656" s="38"/>
    </row>
    <row r="657" ht="15.75" customHeight="1" spans="2:2">
      <c r="B657" s="38"/>
    </row>
    <row r="658" ht="15.75" customHeight="1" spans="2:2">
      <c r="B658" s="38"/>
    </row>
    <row r="659" ht="15.75" customHeight="1" spans="2:2">
      <c r="B659" s="38"/>
    </row>
    <row r="660" ht="15.75" customHeight="1" spans="2:2">
      <c r="B660" s="38"/>
    </row>
    <row r="661" ht="15.75" customHeight="1" spans="2:2">
      <c r="B661" s="38"/>
    </row>
    <row r="662" ht="15.75" customHeight="1" spans="2:2">
      <c r="B662" s="38"/>
    </row>
    <row r="663" ht="15.75" customHeight="1" spans="2:2">
      <c r="B663" s="38"/>
    </row>
    <row r="664" ht="15.75" customHeight="1" spans="2:2">
      <c r="B664" s="38"/>
    </row>
    <row r="665" ht="15.75" customHeight="1" spans="2:2">
      <c r="B665" s="38"/>
    </row>
    <row r="666" ht="15.75" customHeight="1" spans="2:2">
      <c r="B666" s="38"/>
    </row>
    <row r="667" ht="15.75" customHeight="1" spans="2:2">
      <c r="B667" s="38"/>
    </row>
    <row r="668" ht="15.75" customHeight="1" spans="2:2">
      <c r="B668" s="38"/>
    </row>
    <row r="669" ht="15.75" customHeight="1" spans="2:2">
      <c r="B669" s="38"/>
    </row>
    <row r="670" ht="15.75" customHeight="1" spans="2:2">
      <c r="B670" s="38"/>
    </row>
    <row r="671" ht="15.75" customHeight="1" spans="2:2">
      <c r="B671" s="38"/>
    </row>
    <row r="672" ht="15.75" customHeight="1" spans="2:2">
      <c r="B672" s="38"/>
    </row>
    <row r="673" ht="15.75" customHeight="1" spans="2:2">
      <c r="B673" s="38"/>
    </row>
    <row r="674" ht="15.75" customHeight="1" spans="2:2">
      <c r="B674" s="38"/>
    </row>
    <row r="675" ht="15.75" customHeight="1" spans="2:2">
      <c r="B675" s="38"/>
    </row>
    <row r="676" ht="15.75" customHeight="1" spans="2:2">
      <c r="B676" s="38"/>
    </row>
    <row r="677" ht="15.75" customHeight="1" spans="2:2">
      <c r="B677" s="38"/>
    </row>
    <row r="678" ht="15.75" customHeight="1" spans="2:2">
      <c r="B678" s="38"/>
    </row>
    <row r="679" ht="15.75" customHeight="1" spans="2:2">
      <c r="B679" s="38"/>
    </row>
    <row r="680" ht="15.75" customHeight="1" spans="2:2">
      <c r="B680" s="38"/>
    </row>
    <row r="681" ht="15.75" customHeight="1" spans="2:2">
      <c r="B681" s="38"/>
    </row>
    <row r="682" ht="15.75" customHeight="1" spans="2:2">
      <c r="B682" s="38"/>
    </row>
    <row r="683" ht="15.75" customHeight="1" spans="2:2">
      <c r="B683" s="38"/>
    </row>
    <row r="684" ht="15.75" customHeight="1" spans="2:2">
      <c r="B684" s="38"/>
    </row>
    <row r="685" ht="15.75" customHeight="1" spans="2:2">
      <c r="B685" s="38"/>
    </row>
    <row r="686" ht="15.75" customHeight="1" spans="2:2">
      <c r="B686" s="38"/>
    </row>
    <row r="687" ht="15.75" customHeight="1" spans="2:2">
      <c r="B687" s="38"/>
    </row>
    <row r="688" ht="15.75" customHeight="1" spans="2:2">
      <c r="B688" s="38"/>
    </row>
    <row r="689" ht="15.75" customHeight="1" spans="2:2">
      <c r="B689" s="38"/>
    </row>
    <row r="690" ht="15.75" customHeight="1" spans="2:2">
      <c r="B690" s="38"/>
    </row>
    <row r="691" ht="15.75" customHeight="1" spans="2:2">
      <c r="B691" s="38"/>
    </row>
    <row r="692" ht="15.75" customHeight="1" spans="2:2">
      <c r="B692" s="38"/>
    </row>
    <row r="693" ht="15.75" customHeight="1" spans="2:2">
      <c r="B693" s="38"/>
    </row>
    <row r="694" ht="15.75" customHeight="1" spans="2:2">
      <c r="B694" s="38"/>
    </row>
    <row r="695" ht="15.75" customHeight="1" spans="2:2">
      <c r="B695" s="38"/>
    </row>
    <row r="696" ht="15.75" customHeight="1" spans="2:2">
      <c r="B696" s="38"/>
    </row>
    <row r="697" ht="15.75" customHeight="1" spans="2:2">
      <c r="B697" s="38"/>
    </row>
    <row r="698" ht="15.75" customHeight="1" spans="2:2">
      <c r="B698" s="38"/>
    </row>
    <row r="699" ht="15.75" customHeight="1" spans="2:2">
      <c r="B699" s="38"/>
    </row>
    <row r="700" ht="15.75" customHeight="1" spans="2:2">
      <c r="B700" s="38"/>
    </row>
    <row r="701" ht="15.75" customHeight="1" spans="2:2">
      <c r="B701" s="38"/>
    </row>
    <row r="702" ht="15.75" customHeight="1" spans="2:2">
      <c r="B702" s="38"/>
    </row>
    <row r="703" ht="15.75" customHeight="1" spans="2:2">
      <c r="B703" s="38"/>
    </row>
    <row r="704" ht="15.75" customHeight="1" spans="2:2">
      <c r="B704" s="38"/>
    </row>
    <row r="705" ht="15.75" customHeight="1" spans="2:2">
      <c r="B705" s="38"/>
    </row>
    <row r="706" ht="15.75" customHeight="1" spans="2:2">
      <c r="B706" s="38"/>
    </row>
    <row r="707" ht="15.75" customHeight="1" spans="2:2">
      <c r="B707" s="38"/>
    </row>
    <row r="708" ht="15.75" customHeight="1" spans="2:2">
      <c r="B708" s="38"/>
    </row>
    <row r="709" ht="15.75" customHeight="1" spans="2:2">
      <c r="B709" s="38"/>
    </row>
    <row r="710" ht="15.75" customHeight="1" spans="2:2">
      <c r="B710" s="38"/>
    </row>
    <row r="711" ht="15.75" customHeight="1" spans="2:2">
      <c r="B711" s="38"/>
    </row>
    <row r="712" ht="15.75" customHeight="1" spans="2:2">
      <c r="B712" s="38"/>
    </row>
    <row r="713" ht="15.75" customHeight="1" spans="2:2">
      <c r="B713" s="38"/>
    </row>
    <row r="714" ht="15.75" customHeight="1" spans="2:2">
      <c r="B714" s="38"/>
    </row>
    <row r="715" ht="15.75" customHeight="1" spans="2:2">
      <c r="B715" s="38"/>
    </row>
    <row r="716" ht="15.75" customHeight="1" spans="2:2">
      <c r="B716" s="38"/>
    </row>
    <row r="717" ht="15.75" customHeight="1" spans="2:2">
      <c r="B717" s="38"/>
    </row>
    <row r="718" ht="15.75" customHeight="1" spans="2:2">
      <c r="B718" s="38"/>
    </row>
    <row r="719" ht="15.75" customHeight="1" spans="2:2">
      <c r="B719" s="38"/>
    </row>
    <row r="720" ht="15.75" customHeight="1" spans="2:2">
      <c r="B720" s="38"/>
    </row>
    <row r="721" ht="15.75" customHeight="1" spans="2:2">
      <c r="B721" s="38"/>
    </row>
    <row r="722" ht="15.75" customHeight="1" spans="2:2">
      <c r="B722" s="38"/>
    </row>
    <row r="723" ht="15.75" customHeight="1" spans="2:2">
      <c r="B723" s="38"/>
    </row>
    <row r="724" ht="15.75" customHeight="1" spans="2:2">
      <c r="B724" s="38"/>
    </row>
    <row r="725" ht="15.75" customHeight="1" spans="2:2">
      <c r="B725" s="38"/>
    </row>
    <row r="726" ht="15.75" customHeight="1" spans="2:2">
      <c r="B726" s="38"/>
    </row>
    <row r="727" ht="15.75" customHeight="1" spans="2:2">
      <c r="B727" s="38"/>
    </row>
    <row r="728" ht="15.75" customHeight="1" spans="2:2">
      <c r="B728" s="38"/>
    </row>
    <row r="729" ht="15.75" customHeight="1" spans="2:2">
      <c r="B729" s="38"/>
    </row>
    <row r="730" ht="15.75" customHeight="1" spans="2:2">
      <c r="B730" s="38"/>
    </row>
    <row r="731" ht="15.75" customHeight="1" spans="2:2">
      <c r="B731" s="38"/>
    </row>
    <row r="732" ht="15.75" customHeight="1" spans="2:2">
      <c r="B732" s="38"/>
    </row>
    <row r="733" ht="15.75" customHeight="1" spans="2:2">
      <c r="B733" s="38"/>
    </row>
    <row r="734" ht="15.75" customHeight="1" spans="2:2">
      <c r="B734" s="38"/>
    </row>
    <row r="735" ht="15.75" customHeight="1" spans="2:2">
      <c r="B735" s="38"/>
    </row>
    <row r="736" ht="15.75" customHeight="1" spans="2:2">
      <c r="B736" s="38"/>
    </row>
    <row r="737" ht="15.75" customHeight="1" spans="2:2">
      <c r="B737" s="38"/>
    </row>
    <row r="738" ht="15.75" customHeight="1" spans="2:2">
      <c r="B738" s="38"/>
    </row>
    <row r="739" ht="15.75" customHeight="1" spans="2:2">
      <c r="B739" s="38"/>
    </row>
    <row r="740" ht="15.75" customHeight="1" spans="2:2">
      <c r="B740" s="38"/>
    </row>
    <row r="741" ht="15.75" customHeight="1" spans="2:2">
      <c r="B741" s="38"/>
    </row>
    <row r="742" ht="15.75" customHeight="1" spans="2:2">
      <c r="B742" s="38"/>
    </row>
    <row r="743" ht="15.75" customHeight="1" spans="2:2">
      <c r="B743" s="38"/>
    </row>
    <row r="744" ht="15.75" customHeight="1" spans="2:2">
      <c r="B744" s="38"/>
    </row>
    <row r="745" ht="15.75" customHeight="1" spans="2:2">
      <c r="B745" s="38"/>
    </row>
    <row r="746" ht="15.75" customHeight="1" spans="2:2">
      <c r="B746" s="38"/>
    </row>
    <row r="747" ht="15.75" customHeight="1" spans="2:2">
      <c r="B747" s="38"/>
    </row>
    <row r="748" ht="15.75" customHeight="1" spans="2:2">
      <c r="B748" s="38"/>
    </row>
    <row r="749" ht="15.75" customHeight="1" spans="2:2">
      <c r="B749" s="38"/>
    </row>
    <row r="750" ht="15.75" customHeight="1" spans="2:2">
      <c r="B750" s="38"/>
    </row>
    <row r="751" ht="15.75" customHeight="1" spans="2:2">
      <c r="B751" s="38"/>
    </row>
    <row r="752" ht="15.75" customHeight="1" spans="2:2">
      <c r="B752" s="38"/>
    </row>
    <row r="753" ht="15.75" customHeight="1" spans="2:2">
      <c r="B753" s="38"/>
    </row>
    <row r="754" ht="15.75" customHeight="1" spans="2:2">
      <c r="B754" s="38"/>
    </row>
    <row r="755" ht="15.75" customHeight="1" spans="2:2">
      <c r="B755" s="38"/>
    </row>
    <row r="756" ht="15.75" customHeight="1" spans="2:2">
      <c r="B756" s="38"/>
    </row>
    <row r="757" ht="15.75" customHeight="1" spans="2:2">
      <c r="B757" s="38"/>
    </row>
    <row r="758" ht="15.75" customHeight="1" spans="2:2">
      <c r="B758" s="38"/>
    </row>
    <row r="759" ht="15.75" customHeight="1" spans="2:2">
      <c r="B759" s="38"/>
    </row>
    <row r="760" ht="15.75" customHeight="1" spans="2:2">
      <c r="B760" s="38"/>
    </row>
    <row r="761" ht="15.75" customHeight="1" spans="2:2">
      <c r="B761" s="38"/>
    </row>
    <row r="762" ht="15.75" customHeight="1" spans="2:2">
      <c r="B762" s="38"/>
    </row>
    <row r="763" ht="15.75" customHeight="1" spans="2:2">
      <c r="B763" s="38"/>
    </row>
    <row r="764" ht="15.75" customHeight="1" spans="2:2">
      <c r="B764" s="38"/>
    </row>
    <row r="765" ht="15.75" customHeight="1" spans="2:2">
      <c r="B765" s="38"/>
    </row>
    <row r="766" ht="15.75" customHeight="1" spans="2:2">
      <c r="B766" s="38"/>
    </row>
    <row r="767" ht="15.75" customHeight="1" spans="2:2">
      <c r="B767" s="38"/>
    </row>
    <row r="768" ht="15.75" customHeight="1" spans="2:2">
      <c r="B768" s="38"/>
    </row>
    <row r="769" ht="15.75" customHeight="1" spans="2:2">
      <c r="B769" s="38"/>
    </row>
    <row r="770" ht="15.75" customHeight="1" spans="2:2">
      <c r="B770" s="38"/>
    </row>
    <row r="771" ht="15.75" customHeight="1" spans="2:2">
      <c r="B771" s="38"/>
    </row>
    <row r="772" ht="15.75" customHeight="1" spans="2:2">
      <c r="B772" s="38"/>
    </row>
    <row r="773" ht="15.75" customHeight="1" spans="2:2">
      <c r="B773" s="38"/>
    </row>
    <row r="774" ht="15.75" customHeight="1" spans="2:2">
      <c r="B774" s="38"/>
    </row>
    <row r="775" ht="15.75" customHeight="1" spans="2:2">
      <c r="B775" s="38"/>
    </row>
    <row r="776" ht="15.75" customHeight="1" spans="2:2">
      <c r="B776" s="38"/>
    </row>
    <row r="777" ht="15.75" customHeight="1" spans="2:2">
      <c r="B777" s="38"/>
    </row>
    <row r="778" ht="15.75" customHeight="1" spans="2:2">
      <c r="B778" s="38"/>
    </row>
    <row r="779" ht="15.75" customHeight="1" spans="2:2">
      <c r="B779" s="38"/>
    </row>
    <row r="780" ht="15.75" customHeight="1" spans="2:2">
      <c r="B780" s="38"/>
    </row>
    <row r="781" ht="15.75" customHeight="1" spans="2:2">
      <c r="B781" s="38"/>
    </row>
    <row r="782" ht="15.75" customHeight="1" spans="2:2">
      <c r="B782" s="38"/>
    </row>
    <row r="783" ht="15.75" customHeight="1" spans="2:2">
      <c r="B783" s="38"/>
    </row>
    <row r="784" ht="15.75" customHeight="1" spans="2:2">
      <c r="B784" s="38"/>
    </row>
    <row r="785" ht="15.75" customHeight="1" spans="2:2">
      <c r="B785" s="38"/>
    </row>
    <row r="786" ht="15.75" customHeight="1" spans="2:2">
      <c r="B786" s="38"/>
    </row>
    <row r="787" ht="15.75" customHeight="1" spans="2:2">
      <c r="B787" s="38"/>
    </row>
    <row r="788" ht="15.75" customHeight="1" spans="2:2">
      <c r="B788" s="38"/>
    </row>
    <row r="789" ht="15.75" customHeight="1" spans="2:2">
      <c r="B789" s="38"/>
    </row>
    <row r="790" ht="15.75" customHeight="1" spans="2:2">
      <c r="B790" s="38"/>
    </row>
    <row r="791" ht="15.75" customHeight="1" spans="2:2">
      <c r="B791" s="38"/>
    </row>
    <row r="792" ht="15.75" customHeight="1" spans="2:2">
      <c r="B792" s="38"/>
    </row>
    <row r="793" ht="15.75" customHeight="1" spans="2:2">
      <c r="B793" s="38"/>
    </row>
    <row r="794" ht="15.75" customHeight="1" spans="2:2">
      <c r="B794" s="38"/>
    </row>
    <row r="795" ht="15.75" customHeight="1" spans="2:2">
      <c r="B795" s="38"/>
    </row>
    <row r="796" ht="15.75" customHeight="1" spans="2:2">
      <c r="B796" s="38"/>
    </row>
    <row r="797" ht="15.75" customHeight="1" spans="2:2">
      <c r="B797" s="38"/>
    </row>
    <row r="798" ht="15.75" customHeight="1" spans="2:2">
      <c r="B798" s="38"/>
    </row>
    <row r="799" ht="15.75" customHeight="1" spans="2:2">
      <c r="B799" s="38"/>
    </row>
    <row r="800" ht="15.75" customHeight="1" spans="2:2">
      <c r="B800" s="38"/>
    </row>
    <row r="801" ht="15.75" customHeight="1" spans="2:2">
      <c r="B801" s="38"/>
    </row>
    <row r="802" ht="15.75" customHeight="1" spans="2:2">
      <c r="B802" s="38"/>
    </row>
    <row r="803" ht="15.75" customHeight="1" spans="2:2">
      <c r="B803" s="38"/>
    </row>
    <row r="804" ht="15.75" customHeight="1" spans="2:2">
      <c r="B804" s="38"/>
    </row>
    <row r="805" ht="15.75" customHeight="1" spans="2:2">
      <c r="B805" s="38"/>
    </row>
    <row r="806" ht="15.75" customHeight="1" spans="2:2">
      <c r="B806" s="38"/>
    </row>
    <row r="807" ht="15.75" customHeight="1" spans="2:2">
      <c r="B807" s="38"/>
    </row>
    <row r="808" ht="15.75" customHeight="1" spans="2:2">
      <c r="B808" s="38"/>
    </row>
    <row r="809" ht="15.75" customHeight="1" spans="2:2">
      <c r="B809" s="38"/>
    </row>
    <row r="810" ht="15.75" customHeight="1" spans="2:2">
      <c r="B810" s="38"/>
    </row>
    <row r="811" ht="15.75" customHeight="1" spans="2:2">
      <c r="B811" s="38"/>
    </row>
    <row r="812" ht="15.75" customHeight="1" spans="2:2">
      <c r="B812" s="38"/>
    </row>
    <row r="813" ht="15.75" customHeight="1" spans="2:2">
      <c r="B813" s="38"/>
    </row>
    <row r="814" ht="15.75" customHeight="1" spans="2:2">
      <c r="B814" s="38"/>
    </row>
    <row r="815" ht="15.75" customHeight="1" spans="2:2">
      <c r="B815" s="38"/>
    </row>
    <row r="816" ht="15.75" customHeight="1" spans="2:2">
      <c r="B816" s="38"/>
    </row>
    <row r="817" ht="15.75" customHeight="1" spans="2:2">
      <c r="B817" s="38"/>
    </row>
    <row r="818" ht="15.75" customHeight="1" spans="2:2">
      <c r="B818" s="38"/>
    </row>
    <row r="819" ht="15.75" customHeight="1" spans="2:2">
      <c r="B819" s="38"/>
    </row>
    <row r="820" ht="15.75" customHeight="1" spans="2:2">
      <c r="B820" s="38"/>
    </row>
    <row r="821" ht="15.75" customHeight="1" spans="2:2">
      <c r="B821" s="38"/>
    </row>
    <row r="822" ht="15.75" customHeight="1" spans="2:2">
      <c r="B822" s="38"/>
    </row>
    <row r="823" ht="15.75" customHeight="1" spans="2:2">
      <c r="B823" s="38"/>
    </row>
    <row r="824" ht="15.75" customHeight="1" spans="2:2">
      <c r="B824" s="38"/>
    </row>
    <row r="825" ht="15.75" customHeight="1" spans="2:2">
      <c r="B825" s="38"/>
    </row>
    <row r="826" ht="15.75" customHeight="1" spans="2:2">
      <c r="B826" s="38"/>
    </row>
    <row r="827" ht="15.75" customHeight="1" spans="2:2">
      <c r="B827" s="38"/>
    </row>
    <row r="828" ht="15.75" customHeight="1" spans="2:2">
      <c r="B828" s="38"/>
    </row>
    <row r="829" ht="15.75" customHeight="1" spans="2:2">
      <c r="B829" s="38"/>
    </row>
    <row r="830" ht="15.75" customHeight="1" spans="2:2">
      <c r="B830" s="38"/>
    </row>
    <row r="831" ht="15.75" customHeight="1" spans="2:2">
      <c r="B831" s="38"/>
    </row>
    <row r="832" ht="15.75" customHeight="1" spans="2:2">
      <c r="B832" s="38"/>
    </row>
    <row r="833" ht="15.75" customHeight="1" spans="2:2">
      <c r="B833" s="38"/>
    </row>
    <row r="834" ht="15.75" customHeight="1" spans="2:2">
      <c r="B834" s="38"/>
    </row>
    <row r="835" ht="15.75" customHeight="1" spans="2:2">
      <c r="B835" s="38"/>
    </row>
    <row r="836" ht="15.75" customHeight="1" spans="2:2">
      <c r="B836" s="38"/>
    </row>
    <row r="837" ht="15.75" customHeight="1" spans="2:2">
      <c r="B837" s="38"/>
    </row>
    <row r="838" ht="15.75" customHeight="1" spans="2:2">
      <c r="B838" s="38"/>
    </row>
    <row r="839" ht="15.75" customHeight="1" spans="2:2">
      <c r="B839" s="38"/>
    </row>
    <row r="840" ht="15.75" customHeight="1" spans="2:2">
      <c r="B840" s="38"/>
    </row>
    <row r="841" ht="15.75" customHeight="1" spans="2:2">
      <c r="B841" s="38"/>
    </row>
    <row r="842" ht="15.75" customHeight="1" spans="2:2">
      <c r="B842" s="38"/>
    </row>
    <row r="843" ht="15.75" customHeight="1" spans="2:2">
      <c r="B843" s="38"/>
    </row>
    <row r="844" ht="15.75" customHeight="1" spans="2:2">
      <c r="B844" s="38"/>
    </row>
    <row r="845" ht="15.75" customHeight="1" spans="2:2">
      <c r="B845" s="38"/>
    </row>
    <row r="846" ht="15.75" customHeight="1" spans="2:2">
      <c r="B846" s="38"/>
    </row>
    <row r="847" ht="15.75" customHeight="1" spans="2:2">
      <c r="B847" s="38"/>
    </row>
    <row r="848" ht="15.75" customHeight="1" spans="2:2">
      <c r="B848" s="38"/>
    </row>
    <row r="849" ht="15.75" customHeight="1" spans="2:2">
      <c r="B849" s="38"/>
    </row>
    <row r="850" ht="15.75" customHeight="1" spans="2:2">
      <c r="B850" s="38"/>
    </row>
    <row r="851" ht="15.75" customHeight="1" spans="2:2">
      <c r="B851" s="38"/>
    </row>
    <row r="852" ht="15.75" customHeight="1" spans="2:2">
      <c r="B852" s="38"/>
    </row>
    <row r="853" ht="15.75" customHeight="1" spans="2:2">
      <c r="B853" s="38"/>
    </row>
    <row r="854" ht="15.75" customHeight="1" spans="2:2">
      <c r="B854" s="38"/>
    </row>
    <row r="855" ht="15.75" customHeight="1" spans="2:2">
      <c r="B855" s="38"/>
    </row>
    <row r="856" ht="15.75" customHeight="1" spans="2:2">
      <c r="B856" s="38"/>
    </row>
    <row r="857" ht="15.75" customHeight="1" spans="2:2">
      <c r="B857" s="38"/>
    </row>
    <row r="858" ht="15.75" customHeight="1" spans="2:2">
      <c r="B858" s="38"/>
    </row>
    <row r="859" ht="15.75" customHeight="1" spans="2:2">
      <c r="B859" s="38"/>
    </row>
    <row r="860" ht="15.75" customHeight="1" spans="2:2">
      <c r="B860" s="38"/>
    </row>
    <row r="861" ht="15.75" customHeight="1" spans="2:2">
      <c r="B861" s="38"/>
    </row>
    <row r="862" ht="15.75" customHeight="1" spans="2:2">
      <c r="B862" s="38"/>
    </row>
    <row r="863" ht="15.75" customHeight="1" spans="2:2">
      <c r="B863" s="38"/>
    </row>
    <row r="864" ht="15.75" customHeight="1" spans="2:2">
      <c r="B864" s="38"/>
    </row>
    <row r="865" ht="15.75" customHeight="1" spans="2:2">
      <c r="B865" s="38"/>
    </row>
    <row r="866" ht="15.75" customHeight="1" spans="2:2">
      <c r="B866" s="38"/>
    </row>
    <row r="867" ht="15.75" customHeight="1" spans="2:2">
      <c r="B867" s="38"/>
    </row>
    <row r="868" ht="15.75" customHeight="1" spans="2:2">
      <c r="B868" s="38"/>
    </row>
    <row r="869" ht="15.75" customHeight="1" spans="2:2">
      <c r="B869" s="38"/>
    </row>
    <row r="870" ht="15.75" customHeight="1" spans="2:2">
      <c r="B870" s="38"/>
    </row>
    <row r="871" ht="15.75" customHeight="1" spans="2:2">
      <c r="B871" s="38"/>
    </row>
    <row r="872" ht="15.75" customHeight="1" spans="2:2">
      <c r="B872" s="38"/>
    </row>
    <row r="873" ht="15.75" customHeight="1" spans="2:2">
      <c r="B873" s="38"/>
    </row>
    <row r="874" ht="15.75" customHeight="1" spans="2:2">
      <c r="B874" s="38"/>
    </row>
    <row r="875" ht="15.75" customHeight="1" spans="2:2">
      <c r="B875" s="38"/>
    </row>
    <row r="876" ht="15.75" customHeight="1" spans="2:2">
      <c r="B876" s="38"/>
    </row>
    <row r="877" ht="15.75" customHeight="1" spans="2:2">
      <c r="B877" s="38"/>
    </row>
    <row r="878" ht="15.75" customHeight="1" spans="2:2">
      <c r="B878" s="38"/>
    </row>
    <row r="879" ht="15.75" customHeight="1" spans="2:2">
      <c r="B879" s="38"/>
    </row>
    <row r="880" ht="15.75" customHeight="1" spans="2:2">
      <c r="B880" s="38"/>
    </row>
    <row r="881" ht="15.75" customHeight="1" spans="2:2">
      <c r="B881" s="38"/>
    </row>
    <row r="882" ht="15.75" customHeight="1" spans="2:2">
      <c r="B882" s="38"/>
    </row>
    <row r="883" ht="15.75" customHeight="1" spans="2:2">
      <c r="B883" s="38"/>
    </row>
    <row r="884" ht="15.75" customHeight="1" spans="2:2">
      <c r="B884" s="38"/>
    </row>
    <row r="885" ht="15.75" customHeight="1" spans="2:2">
      <c r="B885" s="38"/>
    </row>
    <row r="886" ht="15.75" customHeight="1" spans="2:2">
      <c r="B886" s="38"/>
    </row>
    <row r="887" ht="15.75" customHeight="1" spans="2:2">
      <c r="B887" s="38"/>
    </row>
    <row r="888" ht="15.75" customHeight="1" spans="2:2">
      <c r="B888" s="38"/>
    </row>
    <row r="889" ht="15.75" customHeight="1" spans="2:2">
      <c r="B889" s="38"/>
    </row>
    <row r="890" ht="15.75" customHeight="1" spans="2:2">
      <c r="B890" s="38"/>
    </row>
    <row r="891" ht="15.75" customHeight="1" spans="2:2">
      <c r="B891" s="38"/>
    </row>
    <row r="892" ht="15.75" customHeight="1" spans="2:2">
      <c r="B892" s="38"/>
    </row>
    <row r="893" ht="15.75" customHeight="1" spans="2:2">
      <c r="B893" s="38"/>
    </row>
    <row r="894" ht="15.75" customHeight="1" spans="2:2">
      <c r="B894" s="38"/>
    </row>
    <row r="895" ht="15.75" customHeight="1" spans="2:2">
      <c r="B895" s="38"/>
    </row>
    <row r="896" ht="15.75" customHeight="1" spans="2:2">
      <c r="B896" s="38"/>
    </row>
    <row r="897" ht="15.75" customHeight="1" spans="2:2">
      <c r="B897" s="38"/>
    </row>
    <row r="898" ht="15.75" customHeight="1" spans="2:2">
      <c r="B898" s="38"/>
    </row>
    <row r="899" ht="15.75" customHeight="1" spans="2:2">
      <c r="B899" s="38"/>
    </row>
    <row r="900" ht="15.75" customHeight="1" spans="2:2">
      <c r="B900" s="38"/>
    </row>
    <row r="901" ht="15.75" customHeight="1" spans="2:2">
      <c r="B901" s="38"/>
    </row>
    <row r="902" ht="15.75" customHeight="1" spans="2:2">
      <c r="B902" s="38"/>
    </row>
    <row r="903" ht="15.75" customHeight="1" spans="2:2">
      <c r="B903" s="38"/>
    </row>
    <row r="904" ht="15.75" customHeight="1" spans="2:2">
      <c r="B904" s="38"/>
    </row>
    <row r="905" ht="15.75" customHeight="1" spans="2:2">
      <c r="B905" s="38"/>
    </row>
    <row r="906" ht="15.75" customHeight="1" spans="2:2">
      <c r="B906" s="38"/>
    </row>
    <row r="907" ht="15.75" customHeight="1" spans="2:2">
      <c r="B907" s="38"/>
    </row>
    <row r="908" ht="15.75" customHeight="1" spans="2:2">
      <c r="B908" s="38"/>
    </row>
    <row r="909" ht="15.75" customHeight="1" spans="2:2">
      <c r="B909" s="38"/>
    </row>
    <row r="910" ht="15.75" customHeight="1" spans="2:2">
      <c r="B910" s="38"/>
    </row>
    <row r="911" ht="15.75" customHeight="1" spans="2:2">
      <c r="B911" s="38"/>
    </row>
    <row r="912" ht="15.75" customHeight="1" spans="2:2">
      <c r="B912" s="38"/>
    </row>
    <row r="913" ht="15.75" customHeight="1" spans="2:2">
      <c r="B913" s="38"/>
    </row>
    <row r="914" ht="15.75" customHeight="1" spans="2:2">
      <c r="B914" s="38"/>
    </row>
    <row r="915" ht="15.75" customHeight="1" spans="2:2">
      <c r="B915" s="38"/>
    </row>
    <row r="916" ht="15.75" customHeight="1" spans="2:2">
      <c r="B916" s="38"/>
    </row>
    <row r="917" ht="15.75" customHeight="1" spans="2:2">
      <c r="B917" s="38"/>
    </row>
    <row r="918" ht="15.75" customHeight="1" spans="2:2">
      <c r="B918" s="38"/>
    </row>
    <row r="919" ht="15.75" customHeight="1" spans="2:2">
      <c r="B919" s="38"/>
    </row>
    <row r="920" ht="15.75" customHeight="1" spans="2:2">
      <c r="B920" s="38"/>
    </row>
    <row r="921" ht="15.75" customHeight="1" spans="2:2">
      <c r="B921" s="38"/>
    </row>
    <row r="922" ht="15.75" customHeight="1" spans="2:2">
      <c r="B922" s="38"/>
    </row>
    <row r="923" ht="15.75" customHeight="1" spans="2:2">
      <c r="B923" s="38"/>
    </row>
    <row r="924" ht="15.75" customHeight="1" spans="2:2">
      <c r="B924" s="38"/>
    </row>
    <row r="925" ht="15.75" customHeight="1" spans="2:2">
      <c r="B925" s="38"/>
    </row>
    <row r="926" ht="15.75" customHeight="1" spans="2:2">
      <c r="B926" s="38"/>
    </row>
    <row r="927" ht="15.75" customHeight="1" spans="2:2">
      <c r="B927" s="38"/>
    </row>
    <row r="928" ht="15.75" customHeight="1" spans="2:2">
      <c r="B928" s="38"/>
    </row>
    <row r="929" ht="15.75" customHeight="1" spans="2:2">
      <c r="B929" s="38"/>
    </row>
    <row r="930" ht="15.75" customHeight="1" spans="2:2">
      <c r="B930" s="38"/>
    </row>
    <row r="931" ht="15.75" customHeight="1" spans="2:2">
      <c r="B931" s="38"/>
    </row>
    <row r="932" ht="15.75" customHeight="1" spans="2:2">
      <c r="B932" s="38"/>
    </row>
    <row r="933" ht="15.75" customHeight="1" spans="2:2">
      <c r="B933" s="38"/>
    </row>
    <row r="934" ht="15.75" customHeight="1" spans="2:2">
      <c r="B934" s="38"/>
    </row>
    <row r="935" ht="15.75" customHeight="1" spans="2:2">
      <c r="B935" s="38"/>
    </row>
    <row r="936" ht="15.75" customHeight="1" spans="2:2">
      <c r="B936" s="38"/>
    </row>
    <row r="937" ht="15.75" customHeight="1" spans="2:2">
      <c r="B937" s="38"/>
    </row>
    <row r="938" ht="15.75" customHeight="1" spans="2:2">
      <c r="B938" s="38"/>
    </row>
    <row r="939" ht="15.75" customHeight="1" spans="2:2">
      <c r="B939" s="38"/>
    </row>
    <row r="940" ht="15.75" customHeight="1" spans="2:2">
      <c r="B940" s="38"/>
    </row>
    <row r="941" ht="15.75" customHeight="1" spans="2:2">
      <c r="B941" s="38"/>
    </row>
    <row r="942" ht="15.75" customHeight="1" spans="2:2">
      <c r="B942" s="38"/>
    </row>
    <row r="943" ht="15.75" customHeight="1" spans="2:2">
      <c r="B943" s="38"/>
    </row>
    <row r="944" ht="15.75" customHeight="1" spans="2:2">
      <c r="B944" s="38"/>
    </row>
    <row r="945" ht="15.75" customHeight="1" spans="2:2">
      <c r="B945" s="38"/>
    </row>
    <row r="946" ht="15.75" customHeight="1" spans="2:2">
      <c r="B946" s="38"/>
    </row>
    <row r="947" ht="15.75" customHeight="1" spans="2:2">
      <c r="B947" s="38"/>
    </row>
    <row r="948" ht="15.75" customHeight="1" spans="2:2">
      <c r="B948" s="38"/>
    </row>
    <row r="949" ht="15.75" customHeight="1" spans="2:2">
      <c r="B949" s="38"/>
    </row>
    <row r="950" ht="15.75" customHeight="1" spans="2:2">
      <c r="B950" s="38"/>
    </row>
    <row r="951" ht="15.75" customHeight="1" spans="2:2">
      <c r="B951" s="38"/>
    </row>
    <row r="952" ht="15.75" customHeight="1" spans="2:2">
      <c r="B952" s="38"/>
    </row>
    <row r="953" ht="15.75" customHeight="1" spans="2:2">
      <c r="B953" s="38"/>
    </row>
    <row r="954" ht="15.75" customHeight="1" spans="2:2">
      <c r="B954" s="38"/>
    </row>
    <row r="955" ht="15.75" customHeight="1" spans="2:2">
      <c r="B955" s="38"/>
    </row>
    <row r="956" ht="15.75" customHeight="1" spans="2:2">
      <c r="B956" s="38"/>
    </row>
    <row r="957" ht="15.75" customHeight="1" spans="2:2">
      <c r="B957" s="38"/>
    </row>
    <row r="958" ht="15.75" customHeight="1" spans="2:2">
      <c r="B958" s="38"/>
    </row>
    <row r="959" ht="15.75" customHeight="1" spans="2:2">
      <c r="B959" s="38"/>
    </row>
    <row r="960" ht="15.75" customHeight="1" spans="2:2">
      <c r="B960" s="38"/>
    </row>
    <row r="961" ht="15.75" customHeight="1" spans="2:2">
      <c r="B961" s="38"/>
    </row>
    <row r="962" ht="15.75" customHeight="1" spans="2:2">
      <c r="B962" s="38"/>
    </row>
    <row r="963" ht="15.75" customHeight="1" spans="2:2">
      <c r="B963" s="38"/>
    </row>
    <row r="964" ht="15.75" customHeight="1" spans="2:2">
      <c r="B964" s="38"/>
    </row>
    <row r="965" ht="15.75" customHeight="1" spans="2:2">
      <c r="B965" s="38"/>
    </row>
    <row r="966" ht="15.75" customHeight="1" spans="2:2">
      <c r="B966" s="38"/>
    </row>
    <row r="967" ht="15.75" customHeight="1" spans="2:2">
      <c r="B967" s="38"/>
    </row>
    <row r="968" ht="15.75" customHeight="1" spans="2:2">
      <c r="B968" s="38"/>
    </row>
    <row r="969" ht="15.75" customHeight="1" spans="2:2">
      <c r="B969" s="38"/>
    </row>
    <row r="970" ht="15.75" customHeight="1" spans="2:2">
      <c r="B970" s="38"/>
    </row>
    <row r="971" ht="15.75" customHeight="1" spans="2:2">
      <c r="B971" s="38"/>
    </row>
    <row r="972" ht="15.75" customHeight="1" spans="2:2">
      <c r="B972" s="38"/>
    </row>
    <row r="973" ht="15.75" customHeight="1" spans="2:2">
      <c r="B973" s="38"/>
    </row>
    <row r="974" ht="15.75" customHeight="1" spans="2:2">
      <c r="B974" s="38"/>
    </row>
    <row r="975" ht="15.75" customHeight="1" spans="2:2">
      <c r="B975" s="38"/>
    </row>
    <row r="976" ht="15.75" customHeight="1" spans="2:2">
      <c r="B976" s="38"/>
    </row>
    <row r="977" ht="15.75" customHeight="1" spans="2:2">
      <c r="B977" s="38"/>
    </row>
    <row r="978" ht="15.75" customHeight="1" spans="2:2">
      <c r="B978" s="38"/>
    </row>
    <row r="979" ht="15.75" customHeight="1" spans="2:2">
      <c r="B979" s="38"/>
    </row>
    <row r="980" ht="15.75" customHeight="1" spans="2:2">
      <c r="B980" s="38"/>
    </row>
    <row r="981" ht="15.75" customHeight="1" spans="2:2">
      <c r="B981" s="38"/>
    </row>
    <row r="982" ht="15.75" customHeight="1" spans="2:2">
      <c r="B982" s="38"/>
    </row>
    <row r="983" ht="15.75" customHeight="1" spans="2:2">
      <c r="B983" s="38"/>
    </row>
    <row r="984" ht="15.75" customHeight="1" spans="2:2">
      <c r="B984" s="38"/>
    </row>
    <row r="985" ht="15.75" customHeight="1" spans="2:2">
      <c r="B985" s="38"/>
    </row>
    <row r="986" ht="15.75" customHeight="1" spans="2:2">
      <c r="B986" s="38"/>
    </row>
    <row r="987" ht="15.75" customHeight="1" spans="2:2">
      <c r="B987" s="38"/>
    </row>
    <row r="988" ht="15.75" customHeight="1" spans="2:2">
      <c r="B988" s="38"/>
    </row>
    <row r="989" ht="15.75" customHeight="1" spans="2:2">
      <c r="B989" s="38"/>
    </row>
    <row r="990" ht="15.75" customHeight="1" spans="2:2">
      <c r="B990" s="38"/>
    </row>
    <row r="991" ht="15.75" customHeight="1" spans="2:2">
      <c r="B991" s="38"/>
    </row>
    <row r="992" ht="15.75" customHeight="1" spans="2:2">
      <c r="B992" s="38"/>
    </row>
    <row r="993" ht="15.75" customHeight="1" spans="2:2">
      <c r="B993" s="38"/>
    </row>
    <row r="994" ht="15.75" customHeight="1" spans="2:2">
      <c r="B994" s="38"/>
    </row>
    <row r="995" ht="15.75" customHeight="1" spans="2:2">
      <c r="B995" s="38"/>
    </row>
    <row r="996" ht="15.75" customHeight="1" spans="2:2">
      <c r="B996" s="38"/>
    </row>
    <row r="997" ht="15.75" customHeight="1" spans="2:2">
      <c r="B997" s="38"/>
    </row>
    <row r="998" ht="15.75" customHeight="1" spans="2:2">
      <c r="B998" s="38"/>
    </row>
    <row r="999" ht="15.75" customHeight="1" spans="2:2">
      <c r="B999" s="38"/>
    </row>
    <row r="1000" ht="15.75" customHeight="1" spans="2:2">
      <c r="B1000" s="38"/>
    </row>
    <row r="1001" ht="15.75" customHeight="1" spans="2:2">
      <c r="B1001" s="38"/>
    </row>
    <row r="1002" ht="15.75" customHeight="1" spans="2:2">
      <c r="B1002" s="38"/>
    </row>
    <row r="1003" ht="15.75" customHeight="1" spans="2:2">
      <c r="B1003" s="38"/>
    </row>
    <row r="1004" ht="15.75" customHeight="1" spans="2:2">
      <c r="B1004" s="38"/>
    </row>
    <row r="1005" ht="15.75" customHeight="1" spans="2:2">
      <c r="B1005" s="38"/>
    </row>
  </sheetData>
  <mergeCells count="9">
    <mergeCell ref="A1:H1"/>
    <mergeCell ref="A2:H2"/>
    <mergeCell ref="A3:H3"/>
    <mergeCell ref="A4:H4"/>
    <mergeCell ref="A5:H5"/>
    <mergeCell ref="A6:H6"/>
    <mergeCell ref="A7:G7"/>
    <mergeCell ref="A9:H9"/>
    <mergeCell ref="A29:B29"/>
  </mergeCells>
  <pageMargins left="0.511805555555556" right="0.511805555555556" top="0.869444444444444" bottom="0.786805555555556" header="0" footer="0"/>
  <pageSetup paperSize="9" scale="84" orientation="landscape" horizontalDpi="600"/>
  <headerFooter>
    <oddHeader>&amp;CNegrito itálico"Processo 23069.182202/2024-57
PE 90036/2025</oddHeader>
    <oddFooter>&amp;L&amp;A</oddFooter>
  </headerFooter>
  <colBreaks count="1" manualBreakCount="1">
    <brk id="8"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MENU PLANILHA</vt:lpstr>
      <vt:lpstr>Anexo II-A Endereço</vt:lpstr>
      <vt:lpstr>Anexo II-B Salários</vt:lpstr>
      <vt:lpstr>Anexo II-C Distribuição Postos</vt:lpstr>
      <vt:lpstr>Anexo III-A Equip.</vt:lpstr>
      <vt:lpstr>Anexo III-B Uniformes</vt:lpstr>
      <vt:lpstr>Anexo III-C Materiais</vt:lpstr>
      <vt:lpstr>An IV A Custo G1</vt:lpstr>
      <vt:lpstr>An IV A Custo G2</vt:lpstr>
      <vt:lpstr>Anexo IV B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Juliana Borsoi</cp:lastModifiedBy>
  <dcterms:created xsi:type="dcterms:W3CDTF">2020-07-21T04:53:00Z</dcterms:created>
  <cp:lastPrinted>2025-05-11T01:14:00Z</cp:lastPrinted>
  <dcterms:modified xsi:type="dcterms:W3CDTF">2025-05-12T20:11:02Z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7233743FB0BC4D1AA7868F990BF2A262_12</vt:lpwstr>
  </property>
  <property fmtid="{D5CDD505-2E9C-101B-9397-08002B2CF9AE}" pid="3" name="KSOProductBuildVer">
    <vt:lpwstr>1046-12.2.0.20795</vt:lpwstr>
  </property>
</Properties>
</file>