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llen\Desktop\PE 90.039 -2025 Inst. Elétrica\"/>
    </mc:Choice>
  </mc:AlternateContent>
  <bookViews>
    <workbookView xWindow="0" yWindow="0" windowWidth="28800" windowHeight="12315"/>
  </bookViews>
  <sheets>
    <sheet name="Orçamento Sintétic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8" i="1" l="1"/>
  <c r="I178" i="1" s="1"/>
  <c r="H177" i="1"/>
  <c r="I177" i="1" s="1"/>
  <c r="H176" i="1"/>
  <c r="I176" i="1" s="1"/>
  <c r="H175" i="1"/>
  <c r="I175" i="1" s="1"/>
  <c r="H174" i="1"/>
  <c r="I174" i="1" s="1"/>
  <c r="H173" i="1"/>
  <c r="I173" i="1" s="1"/>
  <c r="H172" i="1"/>
  <c r="I172" i="1" s="1"/>
  <c r="H171" i="1"/>
  <c r="I171" i="1" s="1"/>
  <c r="H170" i="1"/>
  <c r="I170" i="1" s="1"/>
  <c r="H169" i="1"/>
  <c r="I169" i="1" s="1"/>
  <c r="H167" i="1"/>
  <c r="I167" i="1" s="1"/>
  <c r="H166" i="1"/>
  <c r="I166" i="1" s="1"/>
  <c r="H165" i="1"/>
  <c r="I165" i="1" s="1"/>
  <c r="H164" i="1"/>
  <c r="I164" i="1" s="1"/>
  <c r="H163" i="1"/>
  <c r="I163" i="1" s="1"/>
  <c r="H162" i="1"/>
  <c r="I162" i="1" s="1"/>
  <c r="H161" i="1"/>
  <c r="I161" i="1" s="1"/>
  <c r="H160" i="1"/>
  <c r="I160" i="1" s="1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H152" i="1"/>
  <c r="I152" i="1" s="1"/>
  <c r="H151" i="1"/>
  <c r="I151" i="1" s="1"/>
  <c r="H150" i="1"/>
  <c r="I150" i="1" s="1"/>
  <c r="H149" i="1"/>
  <c r="I149" i="1" s="1"/>
  <c r="H148" i="1"/>
  <c r="I148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H96" i="1"/>
  <c r="I96" i="1" s="1"/>
  <c r="H95" i="1"/>
  <c r="I95" i="1" s="1"/>
  <c r="H94" i="1"/>
  <c r="I94" i="1" s="1"/>
  <c r="H93" i="1"/>
  <c r="I93" i="1" s="1"/>
  <c r="H92" i="1"/>
  <c r="I92" i="1" s="1"/>
  <c r="H91" i="1"/>
  <c r="I91" i="1" s="1"/>
  <c r="H90" i="1"/>
  <c r="I90" i="1" s="1"/>
  <c r="H89" i="1"/>
  <c r="I89" i="1" s="1"/>
  <c r="H88" i="1"/>
  <c r="I88" i="1" s="1"/>
  <c r="H87" i="1"/>
  <c r="I87" i="1" s="1"/>
  <c r="H86" i="1"/>
  <c r="I86" i="1" s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8" i="1"/>
  <c r="I78" i="1" s="1"/>
  <c r="H77" i="1"/>
  <c r="I77" i="1" s="1"/>
  <c r="H75" i="1"/>
  <c r="I75" i="1" s="1"/>
  <c r="H74" i="1"/>
  <c r="I74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6" i="1"/>
  <c r="I66" i="1" s="1"/>
  <c r="H65" i="1"/>
  <c r="I65" i="1" s="1"/>
  <c r="H64" i="1"/>
  <c r="I64" i="1" s="1"/>
  <c r="H62" i="1"/>
  <c r="I62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2" i="1"/>
  <c r="I52" i="1" s="1"/>
  <c r="H51" i="1"/>
  <c r="I51" i="1" s="1"/>
  <c r="H50" i="1"/>
  <c r="I50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I31" i="1"/>
  <c r="H31" i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H9" i="1"/>
  <c r="I9" i="1" s="1"/>
  <c r="H8" i="1"/>
  <c r="I8" i="1" s="1"/>
  <c r="H7" i="1"/>
  <c r="I7" i="1" s="1"/>
  <c r="H168" i="1" l="1"/>
  <c r="I168" i="1" s="1"/>
  <c r="H6" i="1"/>
  <c r="I6" i="1" s="1"/>
  <c r="H49" i="1"/>
  <c r="I49" i="1" s="1"/>
  <c r="H63" i="1"/>
  <c r="I63" i="1" s="1"/>
  <c r="H115" i="1"/>
  <c r="I115" i="1" s="1"/>
  <c r="H76" i="1"/>
  <c r="I76" i="1" s="1"/>
  <c r="H137" i="1"/>
  <c r="I137" i="1" s="1"/>
  <c r="J3" i="1" l="1"/>
  <c r="J115" i="1" s="1"/>
  <c r="J168" i="1" l="1"/>
  <c r="J6" i="1"/>
  <c r="J137" i="1"/>
  <c r="J63" i="1"/>
  <c r="J138" i="1"/>
  <c r="J106" i="1"/>
  <c r="J74" i="1"/>
  <c r="J154" i="1"/>
  <c r="J122" i="1"/>
  <c r="J90" i="1"/>
  <c r="J125" i="1"/>
  <c r="J61" i="1"/>
  <c r="J45" i="1"/>
  <c r="J170" i="1"/>
  <c r="J29" i="1"/>
  <c r="J175" i="1"/>
  <c r="J159" i="1"/>
  <c r="J143" i="1"/>
  <c r="J127" i="1"/>
  <c r="J111" i="1"/>
  <c r="J95" i="1"/>
  <c r="J79" i="1"/>
  <c r="J109" i="1"/>
  <c r="J77" i="1"/>
  <c r="J164" i="1"/>
  <c r="J148" i="1"/>
  <c r="J132" i="1"/>
  <c r="J116" i="1"/>
  <c r="J100" i="1"/>
  <c r="J84" i="1"/>
  <c r="J68" i="1"/>
  <c r="J52" i="1"/>
  <c r="J36" i="1"/>
  <c r="J20" i="1"/>
  <c r="J157" i="1"/>
  <c r="J141" i="1"/>
  <c r="J93" i="1"/>
  <c r="J13" i="1"/>
  <c r="J173" i="1"/>
  <c r="J167" i="1"/>
  <c r="J147" i="1"/>
  <c r="J75" i="1"/>
  <c r="J160" i="1"/>
  <c r="J83" i="1"/>
  <c r="J92" i="1"/>
  <c r="J42" i="1"/>
  <c r="J70" i="1"/>
  <c r="J28" i="1"/>
  <c r="J53" i="1"/>
  <c r="J39" i="1"/>
  <c r="J99" i="1"/>
  <c r="J136" i="1"/>
  <c r="J166" i="1"/>
  <c r="J32" i="1"/>
  <c r="J158" i="1"/>
  <c r="J135" i="1"/>
  <c r="J130" i="1"/>
  <c r="J34" i="1"/>
  <c r="J140" i="1"/>
  <c r="J55" i="1"/>
  <c r="J19" i="1"/>
  <c r="J151" i="1"/>
  <c r="J78" i="1"/>
  <c r="J119" i="1"/>
  <c r="J48" i="1"/>
  <c r="J87" i="1"/>
  <c r="J145" i="1"/>
  <c r="J21" i="1"/>
  <c r="J46" i="1"/>
  <c r="J171" i="1"/>
  <c r="J25" i="1"/>
  <c r="J9" i="1"/>
  <c r="J12" i="1"/>
  <c r="J176" i="1"/>
  <c r="J81" i="1"/>
  <c r="J43" i="1"/>
  <c r="J26" i="1"/>
  <c r="J177" i="1"/>
  <c r="J56" i="1"/>
  <c r="J153" i="1"/>
  <c r="J178" i="1"/>
  <c r="J15" i="1"/>
  <c r="J102" i="1"/>
  <c r="J18" i="1"/>
  <c r="J30" i="1"/>
  <c r="J108" i="1"/>
  <c r="J23" i="1"/>
  <c r="J142" i="1"/>
  <c r="J37" i="1"/>
  <c r="J11" i="1"/>
  <c r="J113" i="1"/>
  <c r="J131" i="1"/>
  <c r="J104" i="1"/>
  <c r="J69" i="1"/>
  <c r="J163" i="1"/>
  <c r="J129" i="1"/>
  <c r="J16" i="1"/>
  <c r="J27" i="1"/>
  <c r="J121" i="1"/>
  <c r="J41" i="1"/>
  <c r="J120" i="1"/>
  <c r="J47" i="1"/>
  <c r="J58" i="1"/>
  <c r="J51" i="1"/>
  <c r="J161" i="1"/>
  <c r="J103" i="1"/>
  <c r="J59" i="1"/>
  <c r="J128" i="1"/>
  <c r="J82" i="1"/>
  <c r="J105" i="1"/>
  <c r="J134" i="1"/>
  <c r="J144" i="1"/>
  <c r="J86" i="1"/>
  <c r="J22" i="1"/>
  <c r="J64" i="1"/>
  <c r="J174" i="1"/>
  <c r="J152" i="1"/>
  <c r="J72" i="1"/>
  <c r="J101" i="1"/>
  <c r="J80" i="1"/>
  <c r="J40" i="1"/>
  <c r="J156" i="1"/>
  <c r="J98" i="1"/>
  <c r="J62" i="1"/>
  <c r="J118" i="1"/>
  <c r="J117" i="1"/>
  <c r="J14" i="1"/>
  <c r="J65" i="1"/>
  <c r="J50" i="1"/>
  <c r="J133" i="1"/>
  <c r="J123" i="1"/>
  <c r="J88" i="1"/>
  <c r="J38" i="1"/>
  <c r="J24" i="1"/>
  <c r="J91" i="1"/>
  <c r="J162" i="1"/>
  <c r="J169" i="1"/>
  <c r="J146" i="1"/>
  <c r="J172" i="1"/>
  <c r="J124" i="1"/>
  <c r="J33" i="1"/>
  <c r="J107" i="1"/>
  <c r="J89" i="1"/>
  <c r="J71" i="1"/>
  <c r="J44" i="1"/>
  <c r="J31" i="1"/>
  <c r="J94" i="1"/>
  <c r="J73" i="1"/>
  <c r="J35" i="1"/>
  <c r="J54" i="1"/>
  <c r="J67" i="1"/>
  <c r="J150" i="1"/>
  <c r="J60" i="1"/>
  <c r="J165" i="1"/>
  <c r="J57" i="1"/>
  <c r="J155" i="1"/>
  <c r="J66" i="1"/>
  <c r="J114" i="1"/>
  <c r="J110" i="1"/>
  <c r="J85" i="1"/>
  <c r="J8" i="1"/>
  <c r="J96" i="1"/>
  <c r="J17" i="1"/>
  <c r="J112" i="1"/>
  <c r="J97" i="1"/>
  <c r="J10" i="1"/>
  <c r="J149" i="1"/>
  <c r="J7" i="1"/>
  <c r="J126" i="1"/>
  <c r="J139" i="1"/>
  <c r="J76" i="1"/>
  <c r="J49" i="1"/>
</calcChain>
</file>

<file path=xl/sharedStrings.xml><?xml version="1.0" encoding="utf-8"?>
<sst xmlns="http://schemas.openxmlformats.org/spreadsheetml/2006/main" count="871" uniqueCount="532">
  <si>
    <t>Valor Final do Orçamento</t>
  </si>
  <si>
    <t>BDI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</si>
  <si>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</si>
  <si>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</si>
  <si>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</si>
  <si>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</si>
  <si>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</si>
  <si>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</si>
  <si>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</si>
  <si>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</si>
  <si>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</si>
  <si>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</si>
  <si>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</si>
  <si>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 xml:space="preserve">  </t>
  </si>
  <si>
    <t>INFRAESTRUTURA - ELÉTRICA</t>
  </si>
  <si>
    <t/>
  </si>
  <si>
    <t xml:space="preserve"> 1.1 </t>
  </si>
  <si>
    <t xml:space="preserve"> 91831 </t>
  </si>
  <si>
    <t>SINAPI</t>
  </si>
  <si>
    <t>ELETRODUTO FLEXÍVEL CORRUGADO, PVC, DN 20 MM (1/2"), PARA CIRCUITOS TERMINAIS, INSTALADO EM FORRO - FORNECIMENTO E INSTALAÇÃO. AF_03/2023_PA</t>
  </si>
  <si>
    <t>M</t>
  </si>
  <si>
    <t xml:space="preserve"> 1.2 </t>
  </si>
  <si>
    <t xml:space="preserve"> 91852 </t>
  </si>
  <si>
    <t>ELETRODUTO FLEXÍVEL CORRUGADO, PVC, DN 20 MM (1/2"), PARA CIRCUITOS TERMINAIS, INSTALADO EM PAREDE - FORNECIMENTO E INSTALAÇÃO. AF_03/2023</t>
  </si>
  <si>
    <t xml:space="preserve"> 1.3 </t>
  </si>
  <si>
    <t xml:space="preserve"> 91834 </t>
  </si>
  <si>
    <t>ELETRODUTO FLEXÍVEL CORRUGADO, PVC, DN 25 MM (3/4"), PARA CIRCUITOS TERMINAIS, INSTALADO EM FORRO - FORNECIMENTO E INSTALAÇÃO. AF_03/2023_PA</t>
  </si>
  <si>
    <t xml:space="preserve"> 1.4 </t>
  </si>
  <si>
    <t xml:space="preserve"> 91854 </t>
  </si>
  <si>
    <t>ELETRODUTO FLEXÍVEL CORRUGADO, PVC, DN 25 MM (3/4"), PARA CIRCUITOS TERMINAIS, INSTALADO EM PAREDE - FORNECIMENTO E INSTALAÇÃO. AF_03/2023</t>
  </si>
  <si>
    <t xml:space="preserve"> 1.5 </t>
  </si>
  <si>
    <t xml:space="preserve"> 91836 </t>
  </si>
  <si>
    <t>ELETRODUTO FLEXÍVEL CORRUGADO, PVC, DN 32 MM (1"), PARA CIRCUITOS TERMINAIS, INSTALADO EM FORRO - FORNECIMENTO E INSTALAÇÃO. AF_03/2023_PA</t>
  </si>
  <si>
    <t xml:space="preserve"> 1.6 </t>
  </si>
  <si>
    <t xml:space="preserve"> 91856 </t>
  </si>
  <si>
    <t>ELETRODUTO FLEXÍVEL CORRUGADO, PVC, DN 32 MM (1"), PARA CIRCUITOS TERMINAIS, INSTALADO EM PAREDE - FORNECIMENTO E INSTALAÇÃO. AF_03/2023</t>
  </si>
  <si>
    <t xml:space="preserve"> 1.7 </t>
  </si>
  <si>
    <t xml:space="preserve"> 91840 </t>
  </si>
  <si>
    <t>ELETRODUTO FLEXÍVEL CORRUGADO, PEAD, DN 40 MM (1 1/4"), PARA CIRCUITOS TERMINAIS, INSTALADO EM FORRO - FORNECIMENTO E INSTALAÇÃO. AF_03/2023_PA</t>
  </si>
  <si>
    <t xml:space="preserve"> 1.8 </t>
  </si>
  <si>
    <t xml:space="preserve"> 91860 </t>
  </si>
  <si>
    <t>ELETRODUTO FLEXÍVEL CORRUGADO, PEAD, DN 40 MM (1 1/4"), PARA CIRCUITOS TERMINAIS, INSTALADO EM PAREDE - FORNECIMENTO E INSTALAÇÃO. AF_03/2023</t>
  </si>
  <si>
    <t xml:space="preserve"> 1.9 </t>
  </si>
  <si>
    <t xml:space="preserve"> IEL0010 </t>
  </si>
  <si>
    <t>Próprio</t>
  </si>
  <si>
    <t>CONDULETE/ELETRODUTO RÍGIDO SOLDÁVEL, PVC, COR CINZA, DN 20 MM (1/2"), APARENTE, FIXADO COM ABRAÇADEIRA PVC - FORNECIMENTO E INSTALAÇÃO.</t>
  </si>
  <si>
    <t xml:space="preserve"> 1.10 </t>
  </si>
  <si>
    <t xml:space="preserve"> IEL0011 </t>
  </si>
  <si>
    <t>CONDULETE/ELETRODUTO RÍGIDO SOLDÁVEL, PVC, COR CINZA, DN 25 MM (3/4"), APARENTE, FIXADO COM ABRAÇADEIRA PVC - FORNECIMENTO E INSTALAÇÃO.</t>
  </si>
  <si>
    <t xml:space="preserve"> 1.11 </t>
  </si>
  <si>
    <t xml:space="preserve"> IEL0012 </t>
  </si>
  <si>
    <t>CONDULETE/ELETRODUTO RÍGIDO SOLDÁVEL, PVC, COR CINZA, DN 32 MM (1"), APARENTE, FIXADO COM ABRAÇADEIRA PVC - FORNECIMENTO E INSTALAÇÃO.</t>
  </si>
  <si>
    <t xml:space="preserve"> 1.12 </t>
  </si>
  <si>
    <t xml:space="preserve"> IEL0112 </t>
  </si>
  <si>
    <t>ELETRODUTO RÍGIDO ROSCÁVEL, PVC, DN 40 MM (1 1/4"), APARENTE - FORNECIMENTO E INSTALAÇÃO</t>
  </si>
  <si>
    <t xml:space="preserve"> 1.13 </t>
  </si>
  <si>
    <t xml:space="preserve"> IEL0103 </t>
  </si>
  <si>
    <t>CONDULETE MULTIPLO 3/4", TIPO X, APARENTE - FORNECIMENTO E INSTALAÇÃO</t>
  </si>
  <si>
    <t>UN</t>
  </si>
  <si>
    <t xml:space="preserve"> 1.14 </t>
  </si>
  <si>
    <t xml:space="preserve"> IEL0104 </t>
  </si>
  <si>
    <t>CONDULETE MULTIPLO 1", TIPO X, APARENTE - FORNECIMENTO E INSTALAÇÃO</t>
  </si>
  <si>
    <t xml:space="preserve"> 1.15 </t>
  </si>
  <si>
    <t xml:space="preserve"> IEL0014 </t>
  </si>
  <si>
    <t>TAMPA CEGA PARA CONDULETE 1/2 OU 3/4" - FORNECIMENTO E INSTALAÇÃO</t>
  </si>
  <si>
    <t xml:space="preserve"> 1.16 </t>
  </si>
  <si>
    <t xml:space="preserve"> IEL0013 </t>
  </si>
  <si>
    <t>TAMPA CEGA PARA CONDULETE 1" - FORNECIMENTO E INSTALAÇÃO</t>
  </si>
  <si>
    <t xml:space="preserve"> 1.17 </t>
  </si>
  <si>
    <t xml:space="preserve"> IEL0015 </t>
  </si>
  <si>
    <t>CURVA 90 GRAUS PARA ELETRODUTO, PVC, SOLDÁVEL, DN 20 MM (1/2") - APARENTE - FORNECIMENTO E INSTALAÇÃO</t>
  </si>
  <si>
    <t xml:space="preserve"> 1.18 </t>
  </si>
  <si>
    <t xml:space="preserve"> IEL0016 </t>
  </si>
  <si>
    <t>CURVA 90 GRAUS PARA ELETRODUTO, PVC, SOLDÁVEL, DN 25 MM (3/4") - APARENTE - FORNECIMENTO E INSTALAÇÃO</t>
  </si>
  <si>
    <t xml:space="preserve"> 1.19 </t>
  </si>
  <si>
    <t xml:space="preserve"> IEL0017 </t>
  </si>
  <si>
    <t>CURVA 90 GRAUS PARA ELETRODUTO, PVC, SOLDÁVEL, DN 32 MM (1") - APARENTE - FORNECIMENTO E INSTALAÇÃO</t>
  </si>
  <si>
    <t xml:space="preserve"> 1.20 </t>
  </si>
  <si>
    <t xml:space="preserve"> IEL0111 </t>
  </si>
  <si>
    <t>CURVA 90 GRAUS PARA ELETRODUTO, PVC, ROSCÁVEL, DN 40 MM (1 1/4"), APARENTE - FORNECIMENTO E INSTALAÇÃO.</t>
  </si>
  <si>
    <t xml:space="preserve"> 1.21 </t>
  </si>
  <si>
    <t xml:space="preserve"> IEL0004 </t>
  </si>
  <si>
    <t>LUVA PARA ELETRODUTO, PVC, SOLDÁVEL, DN 20 MM (1/2'</t>
  </si>
  <si>
    <t xml:space="preserve"> 1.22 </t>
  </si>
  <si>
    <t xml:space="preserve"> IEL0005 </t>
  </si>
  <si>
    <t>LUVA PARA ELETRODUTO, PVC, SOLDÁVEL, DN 25 MM (3/4'</t>
  </si>
  <si>
    <t xml:space="preserve"> 1.23 </t>
  </si>
  <si>
    <t xml:space="preserve"> IEL0006 </t>
  </si>
  <si>
    <t>LUVA PARA ELETRODUTO, PVC, SOLDÁVEL, DN 32 MM (1'</t>
  </si>
  <si>
    <t xml:space="preserve"> 1.24 </t>
  </si>
  <si>
    <t xml:space="preserve"> IEL0114 </t>
  </si>
  <si>
    <t>LUVA EM PVC RIGIDO ROSCAVEL, DE 1 1/4", PARA ELETRODUTO - INST. APARENTE - FORNECIMENTO E INSTALAÇÃO</t>
  </si>
  <si>
    <t xml:space="preserve"> 1.25 </t>
  </si>
  <si>
    <t xml:space="preserve"> IEL0115 </t>
  </si>
  <si>
    <t>CONECTOR DE ALUMÍNIO BOX RETO 1/2" - FORNECIMENTO E INSTALAÇÃO</t>
  </si>
  <si>
    <t xml:space="preserve"> 1.26 </t>
  </si>
  <si>
    <t xml:space="preserve"> IEL0047 </t>
  </si>
  <si>
    <t>CONECTOR DE ALUMÍNIO BOX RETO 3/4" - FORNECIMENTO E INSTALAÇÃO</t>
  </si>
  <si>
    <t xml:space="preserve"> 1.27 </t>
  </si>
  <si>
    <t xml:space="preserve"> IEL0048 </t>
  </si>
  <si>
    <t>CONECTOR DE ALUMÍNIO BOX RETO 1" - FORNECIMENTO E INSTALAÇÃO</t>
  </si>
  <si>
    <t xml:space="preserve"> 1.28 </t>
  </si>
  <si>
    <t xml:space="preserve"> IEL0116 </t>
  </si>
  <si>
    <t>CONECTOR DE ALUMÍNIO BOX RETO 1 1/4" - FORNECIMENTO E INSTALAÇÃO</t>
  </si>
  <si>
    <t xml:space="preserve"> 1.29 </t>
  </si>
  <si>
    <t xml:space="preserve"> IEL0052 </t>
  </si>
  <si>
    <t>ADAPTADOR DE SAÍDA PARA CAIXA CONDULETE, DN 25 MM (3/4'</t>
  </si>
  <si>
    <t xml:space="preserve"> 1.30 </t>
  </si>
  <si>
    <t xml:space="preserve"> IEL0053 </t>
  </si>
  <si>
    <t>ADAPTADOR DE SAÍDA PARA CAIXA CONDULETE, REDUÇÃO 3/4"X1/2", APARENTE - FORNECIMENTO E INSTALAÇÃO</t>
  </si>
  <si>
    <t xml:space="preserve"> 1.31 </t>
  </si>
  <si>
    <t xml:space="preserve"> IEL0054 </t>
  </si>
  <si>
    <t>ADAPTADOR DE SAÍDA PARA CAIXA CONDULETE, 1", APARENTE - FORNECIMENTO E INSTALAÇÃO</t>
  </si>
  <si>
    <t xml:space="preserve"> 1.32 </t>
  </si>
  <si>
    <t xml:space="preserve"> IEL0101 </t>
  </si>
  <si>
    <t>ADAPTADOR DE REDUÇÃO 1" X 3/4" CONDULETE PVC - FORNECIMENTO E INSTALAÇÃO</t>
  </si>
  <si>
    <t xml:space="preserve"> 1.33 </t>
  </si>
  <si>
    <t xml:space="preserve"> IEL0105 </t>
  </si>
  <si>
    <t>CAIXA DE PASSAGEM ELETRICA DE PAREDE, DE EMBUTIR, EM PVC, COM TAMPA APARAFUSADA, DIMENSOES 120 X 120 X *75* MM - FORNECIMENTO E INSTALAÇÃO</t>
  </si>
  <si>
    <t xml:space="preserve"> 1.34 </t>
  </si>
  <si>
    <t xml:space="preserve"> IEL0106 </t>
  </si>
  <si>
    <t>CAIXA DE PASSAGEM ELETRICA DE PAREDE, DE EMBUTIR, EM PVC, COM TAMPA APARAFUSADA, DIMENSOES 150 X 150 X *75* MM - FORNECIMENTO E INSTALAÇÃO</t>
  </si>
  <si>
    <t xml:space="preserve"> 1.35 </t>
  </si>
  <si>
    <t xml:space="preserve"> IEL0107 </t>
  </si>
  <si>
    <t>CAIXA DE PASSAGEM ELETRICA DE PAREDE, DE EMBUTIR, EM PVC, COM TAMPA APARAFUSADA, DIMENSOES 200 X 200 X *90* MM - FORNECIMENTO E INSTALAÇÃO</t>
  </si>
  <si>
    <t xml:space="preserve"> 1.36 </t>
  </si>
  <si>
    <t xml:space="preserve"> IEL0108 </t>
  </si>
  <si>
    <t>CAIXA DE PASSAGEM ELETRICA DE PAREDE, DE SOBREPOR, EM PVC, COM TAMPA APARAFUSADA, DIMENSOES 150 X 150 X *100* MM - FORNECIMENTO E INSTALAÇÃO</t>
  </si>
  <si>
    <t xml:space="preserve"> 1.37 </t>
  </si>
  <si>
    <t xml:space="preserve"> IEL0109 </t>
  </si>
  <si>
    <t>CAIXA DE PASSAGEM ELETRICA DE PAREDE, DE SOBREPOR, EM PVC, COM TAMPA APARAFUSADA, DIMENSOES 200 X 200 X *100* MM - FORNECIMENTO E INSTALAÇÃO</t>
  </si>
  <si>
    <t xml:space="preserve"> 1.38 </t>
  </si>
  <si>
    <t xml:space="preserve"> 98111 </t>
  </si>
  <si>
    <t>CAIXA DE INSPEÇÃO PARA ATERRAMENTO, CIRCULAR, EM POLIETILENO, DIÂMETRO INTERNO = 0,3 M. AF_12/2020</t>
  </si>
  <si>
    <t xml:space="preserve"> 1.39 </t>
  </si>
  <si>
    <t xml:space="preserve"> IEL0050 </t>
  </si>
  <si>
    <t>HASTE DE ATERRAMENTO, DIÂMETRO 3/4", COM 3 METROS, INCLUI CONECTOR - FORNECIMENTO E INSTALAÇÃO.</t>
  </si>
  <si>
    <t xml:space="preserve"> 1.40 </t>
  </si>
  <si>
    <t xml:space="preserve"> IEL0051 </t>
  </si>
  <si>
    <t>HASTE DE ATERRAMENTO, DIÂMETRO 5/8", COM 3 METROS, INCLUI CONECTOR - FORNECIMENTO E INSTALAÇÃO.</t>
  </si>
  <si>
    <t xml:space="preserve"> 1.41 </t>
  </si>
  <si>
    <t xml:space="preserve"> IEL0149 </t>
  </si>
  <si>
    <t>CANALETA 20x12MM PARA SISTEMA X</t>
  </si>
  <si>
    <t xml:space="preserve"> 1.42 </t>
  </si>
  <si>
    <t xml:space="preserve"> IEL0150 </t>
  </si>
  <si>
    <t>CANALETA 50x12MM PARA SISTEMA X</t>
  </si>
  <si>
    <t xml:space="preserve"> 2 </t>
  </si>
  <si>
    <t>CONDUTORES</t>
  </si>
  <si>
    <t xml:space="preserve"> 2.1 </t>
  </si>
  <si>
    <t xml:space="preserve"> 91925 </t>
  </si>
  <si>
    <t>CABO DE COBRE FLEXÍVEL ISOLADO, 1,5 MM², ANTI-CHAMA 0,6/1,0 KV, PARA CIRCUITOS TERMINAIS - FORNECIMENTO E INSTALAÇÃO. AF_03/2023</t>
  </si>
  <si>
    <t xml:space="preserve"> 2.2 </t>
  </si>
  <si>
    <t xml:space="preserve"> 91924 </t>
  </si>
  <si>
    <t>CABO DE COBRE FLEXÍVEL ISOLADO, 1,5 MM², ANTI-CHAMA 450/750 V, PARA CIRCUITOS TERMINAIS - FORNECIMENTO E INSTALAÇÃO. AF_03/2023</t>
  </si>
  <si>
    <t xml:space="preserve"> 2.3 </t>
  </si>
  <si>
    <t xml:space="preserve"> 91927 </t>
  </si>
  <si>
    <t>CABO DE COBRE FLEXÍVEL ISOLADO, 2,5 MM², ANTI-CHAMA 0,6/1,0 KV, PARA CIRCUITOS TERMINAIS - FORNECIMENTO E INSTALAÇÃO. AF_03/2023</t>
  </si>
  <si>
    <t xml:space="preserve"> 2.4 </t>
  </si>
  <si>
    <t xml:space="preserve"> 91926 </t>
  </si>
  <si>
    <t>CABO DE COBRE FLEXÍVEL ISOLADO, 2,5 MM², ANTI-CHAMA 450/750 V, PARA CIRCUITOS TERMINAIS - FORNECIMENTO E INSTALAÇÃO. AF_03/2023</t>
  </si>
  <si>
    <t xml:space="preserve"> 2.5 </t>
  </si>
  <si>
    <t xml:space="preserve"> 91929 </t>
  </si>
  <si>
    <t>CABO DE COBRE FLEXÍVEL ISOLADO, 4 MM², ANTI-CHAMA 0,6/1,0 KV, PARA CIRCUITOS TERMINAIS - FORNECIMENTO E INSTALAÇÃO. AF_03/2023</t>
  </si>
  <si>
    <t xml:space="preserve"> 2.6 </t>
  </si>
  <si>
    <t xml:space="preserve"> 91928 </t>
  </si>
  <si>
    <t>CABO DE COBRE FLEXÍVEL ISOLADO, 4 MM², ANTI-CHAMA 450/750 V, PARA CIRCUITOS TERMINAIS - FORNECIMENTO E INSTALAÇÃO. AF_03/2023</t>
  </si>
  <si>
    <t xml:space="preserve"> 2.7 </t>
  </si>
  <si>
    <t xml:space="preserve"> 91931 </t>
  </si>
  <si>
    <t>CABO DE COBRE FLEXÍVEL ISOLADO, 6 MM², ANTI-CHAMA 0,6/1,0 KV, PARA CIRCUITOS TERMINAIS - FORNECIMENTO E INSTALAÇÃO. AF_03/2023</t>
  </si>
  <si>
    <t xml:space="preserve"> 2.8 </t>
  </si>
  <si>
    <t xml:space="preserve"> 91930 </t>
  </si>
  <si>
    <t>CABO DE COBRE FLEXÍVEL ISOLADO, 6 MM², ANTI-CHAMA 450/750 V, PARA CIRCUITOS TERMINAIS - FORNECIMENTO E INSTALAÇÃO. AF_03/2023</t>
  </si>
  <si>
    <t xml:space="preserve"> 2.9 </t>
  </si>
  <si>
    <t xml:space="preserve"> 91933 </t>
  </si>
  <si>
    <t>CABO DE COBRE FLEXÍVEL ISOLADO, 10 MM², ANTI-CHAMA 0,6/1,0 KV, PARA CIRCUITOS TERMINAIS - FORNECIMENTO E INSTALAÇÃO. AF_03/2023</t>
  </si>
  <si>
    <t xml:space="preserve"> 2.10 </t>
  </si>
  <si>
    <t xml:space="preserve"> 91932 </t>
  </si>
  <si>
    <t>CABO DE COBRE FLEXÍVEL ISOLADO, 10 MM², ANTI-CHAMA 450/750 V, PARA CIRCUITOS TERMINAIS - FORNECIMENTO E INSTALAÇÃO. AF_03/2023</t>
  </si>
  <si>
    <t xml:space="preserve"> 2.11 </t>
  </si>
  <si>
    <t xml:space="preserve"> 91935 </t>
  </si>
  <si>
    <t>CABO DE COBRE FLEXÍVEL ISOLADO, 16 MM², ANTI-CHAMA 0,6/1,0 KV, PARA CIRCUITOS TERMINAIS - FORNECIMENTO E INSTALAÇÃO. AF_03/2023</t>
  </si>
  <si>
    <t xml:space="preserve"> 2.12 </t>
  </si>
  <si>
    <t xml:space="preserve"> 91934 </t>
  </si>
  <si>
    <t>CABO DE COBRE FLEXÍVEL ISOLADO, 16 MM², ANTI-CHAMA 450/750 V, PARA CIRCUITOS TERMINAIS - FORNECIMENTO E INSTALAÇÃO. AF_03/2023</t>
  </si>
  <si>
    <t xml:space="preserve"> 2.13 </t>
  </si>
  <si>
    <t xml:space="preserve"> IEL0151 </t>
  </si>
  <si>
    <t>CABO COBRE NU 50mm2 CORDOALHA 7 FIOS - FORNECIMENTO E INSTALAÇÃO</t>
  </si>
  <si>
    <t xml:space="preserve"> 3 </t>
  </si>
  <si>
    <t>ILUMINAÇÃO</t>
  </si>
  <si>
    <t xml:space="preserve"> 3.1 </t>
  </si>
  <si>
    <t xml:space="preserve"> 97599 </t>
  </si>
  <si>
    <t>LUMINÁRIA DE EMERGÊNCIA, COM 30 LÂMPADAS LED DE 2 W, SEM REATOR - FORNECIMENTO E INSTALAÇÃO. AF_09/2024</t>
  </si>
  <si>
    <t xml:space="preserve"> 3.2 </t>
  </si>
  <si>
    <t xml:space="preserve"> 97596 </t>
  </si>
  <si>
    <t>SENSOR DE PRESENÇA SEM FOTOCÉLULA, FIXAÇÃO EM PAREDE - FORNECIMENTO E INSTALAÇÃO. AF_09/2024</t>
  </si>
  <si>
    <t xml:space="preserve"> 3.3 </t>
  </si>
  <si>
    <t xml:space="preserve"> 97598 </t>
  </si>
  <si>
    <t>SENSOR DE PRESENÇA SEM FOTOCÉLULA, FIXAÇÃO EM TETO - FORNECIMENTO E INSTALAÇÃO. AF_09/2024</t>
  </si>
  <si>
    <t xml:space="preserve"> 3.4 </t>
  </si>
  <si>
    <t xml:space="preserve"> IEL0023 </t>
  </si>
  <si>
    <t>LUMINÁRIA TIPO CALHA, DE SOBREPOR, COM 1LÂMPADA TUBULAR LED DE 18 W, SEM REATOR - FORNECIMENTO E INSTALAÇÃO.</t>
  </si>
  <si>
    <t xml:space="preserve"> 3.5 </t>
  </si>
  <si>
    <t xml:space="preserve"> IEL0018 </t>
  </si>
  <si>
    <t>LUMINÁRIA TIPO CALHA, DE SOBREPOR, COM 2 LÂMPADAS TUBULARES LED DE 18 W, SEM REATOR - FORNECIMENTO E INSTALAÇÃO.</t>
  </si>
  <si>
    <t xml:space="preserve"> 3.6 </t>
  </si>
  <si>
    <t xml:space="preserve"> IEL0019 </t>
  </si>
  <si>
    <t>LUMINÁRIA TIPO PLAFON QUADRADA, DE SOBREPOR, COM LED DE 18 W - FORNECIMENTO E INSTALAÇÃO</t>
  </si>
  <si>
    <t xml:space="preserve"> 3.7 </t>
  </si>
  <si>
    <t xml:space="preserve"> IEL0020 </t>
  </si>
  <si>
    <t>LUMINÁRIA TIPO PLAFON QUADRADA, DE SOBREPOR, COM LED DE 24 W - FORNECIMENTO E INSTALAÇÃO</t>
  </si>
  <si>
    <t xml:space="preserve"> 3.8 </t>
  </si>
  <si>
    <t xml:space="preserve"> IEL0021 </t>
  </si>
  <si>
    <t>LUMINÁRIA TIPO PLAFON QUADRADA, DE EMBUTIR, COM LED DE 18 W - FORNECIMENTO E INSTALAÇÃO</t>
  </si>
  <si>
    <t xml:space="preserve"> 3.9 </t>
  </si>
  <si>
    <t xml:space="preserve"> IEL0022 </t>
  </si>
  <si>
    <t>LUMINÁRIA TIPO PLAFON QUADRADA, DE EMBUTIR, COM LED DE 24 W - FORNECIMENTO E INSTALAÇÃO</t>
  </si>
  <si>
    <t xml:space="preserve"> 3.10 </t>
  </si>
  <si>
    <t xml:space="preserve"> IEL0049 </t>
  </si>
  <si>
    <t>LUMINARIA DE TETO PLAFON/PLAFONIER EM PLASTICO COM BASE E27, POTENCIA MAXIMA 60 W (INCLUI LAMPADA) - FORNECIMENTO E INSTALAÇÃO</t>
  </si>
  <si>
    <t xml:space="preserve"> 3.11 </t>
  </si>
  <si>
    <t xml:space="preserve"> IEL0027 </t>
  </si>
  <si>
    <t>LUMINARIA PARA FORRO MODULADO LED 50W 6500K AUTOVOLT 62x62cm - FORNECIMENTO E INSTALAÇÃO</t>
  </si>
  <si>
    <t xml:space="preserve"> 3.12 </t>
  </si>
  <si>
    <t xml:space="preserve"> IEL0152 </t>
  </si>
  <si>
    <t>LUMINARIA TIPO CALHA, RETANGULAR, DE EMBUTIR, ALETADA, 2X18W, COM 2 LÂMPADAS LED TUBULAR T8 - FORNECIMENTO E INSTALAÇÃO</t>
  </si>
  <si>
    <t xml:space="preserve"> 4 </t>
  </si>
  <si>
    <t>DISJUNTORES, IDR E DPS</t>
  </si>
  <si>
    <t xml:space="preserve"> 4.1 </t>
  </si>
  <si>
    <t xml:space="preserve"> 93653 </t>
  </si>
  <si>
    <t>DISJUNTOR MONOPOLAR TIPO DIN, CORRENTE NOMINAL DE 10A - FORNECIMENTO E INSTALAÇÃO. AF_10/2020</t>
  </si>
  <si>
    <t xml:space="preserve"> 4.2 </t>
  </si>
  <si>
    <t xml:space="preserve"> 93654 </t>
  </si>
  <si>
    <t>DISJUNTOR MONOPOLAR TIPO DIN, CORRENTE NOMINAL DE 16A - FORNECIMENTO E INSTALAÇÃO. AF_10/2020</t>
  </si>
  <si>
    <t xml:space="preserve"> 4.3 </t>
  </si>
  <si>
    <t xml:space="preserve"> 93655 </t>
  </si>
  <si>
    <t>DISJUNTOR MONOPOLAR TIPO DIN, CORRENTE NOMINAL DE 20A - FORNECIMENTO E INSTALAÇÃO. AF_10/2020</t>
  </si>
  <si>
    <t xml:space="preserve"> 4.4 </t>
  </si>
  <si>
    <t xml:space="preserve"> 93656 </t>
  </si>
  <si>
    <t>DISJUNTOR MONOPOLAR TIPO DIN, CORRENTE NOMINAL DE 25A - FORNECIMENTO E INSTALAÇÃO. AF_10/2020</t>
  </si>
  <si>
    <t xml:space="preserve"> 4.5 </t>
  </si>
  <si>
    <t xml:space="preserve"> 93657 </t>
  </si>
  <si>
    <t>DISJUNTOR MONOPOLAR TIPO DIN, CORRENTE NOMINAL DE 32A - FORNECIMENTO E INSTALAÇÃO. AF_10/2020</t>
  </si>
  <si>
    <t xml:space="preserve"> 4.6 </t>
  </si>
  <si>
    <t xml:space="preserve"> 93658 </t>
  </si>
  <si>
    <t>DISJUNTOR MONOPOLAR TIPO DIN, CORRENTE NOMINAL DE 40A - FORNECIMENTO E INSTALAÇÃO. AF_10/2020</t>
  </si>
  <si>
    <t xml:space="preserve"> 4.7 </t>
  </si>
  <si>
    <t xml:space="preserve"> 93659 </t>
  </si>
  <si>
    <t>DISJUNTOR MONOPOLAR TIPO DIN, CORRENTE NOMINAL DE 50A - FORNECIMENTO E INSTALAÇÃO. AF_10/2020</t>
  </si>
  <si>
    <t xml:space="preserve"> 4.8 </t>
  </si>
  <si>
    <t xml:space="preserve"> 93660 </t>
  </si>
  <si>
    <t>DISJUNTOR BIPOLAR TIPO DIN, CORRENTE NOMINAL DE 10A - FORNECIMENTO E INSTALAÇÃO. AF_10/2020</t>
  </si>
  <si>
    <t xml:space="preserve"> 4.9 </t>
  </si>
  <si>
    <t xml:space="preserve"> 93661 </t>
  </si>
  <si>
    <t>DISJUNTOR BIPOLAR TIPO DIN, CORRENTE NOMINAL DE 16A - FORNECIMENTO E INSTALAÇÃO. AF_10/2020</t>
  </si>
  <si>
    <t xml:space="preserve"> 4.10 </t>
  </si>
  <si>
    <t xml:space="preserve"> 93662 </t>
  </si>
  <si>
    <t>DISJUNTOR BIPOLAR TIPO DIN, CORRENTE NOMINAL DE 20A - FORNECIMENTO E INSTALAÇÃO. AF_10/2020</t>
  </si>
  <si>
    <t xml:space="preserve"> 4.11 </t>
  </si>
  <si>
    <t xml:space="preserve"> 93663 </t>
  </si>
  <si>
    <t>DISJUNTOR BIPOLAR TIPO DIN, CORRENTE NOMINAL DE 25A - FORNECIMENTO E INSTALAÇÃO. AF_10/2020</t>
  </si>
  <si>
    <t xml:space="preserve"> 4.12 </t>
  </si>
  <si>
    <t xml:space="preserve"> 93664 </t>
  </si>
  <si>
    <t>DISJUNTOR BIPOLAR TIPO DIN, CORRENTE NOMINAL DE 32A - FORNECIMENTO E INSTALAÇÃO. AF_10/2020</t>
  </si>
  <si>
    <t xml:space="preserve"> 4.13 </t>
  </si>
  <si>
    <t xml:space="preserve"> 93665 </t>
  </si>
  <si>
    <t>DISJUNTOR BIPOLAR TIPO DIN, CORRENTE NOMINAL DE 40A - FORNECIMENTO E INSTALAÇÃO. AF_10/2020</t>
  </si>
  <si>
    <t xml:space="preserve"> 4.14 </t>
  </si>
  <si>
    <t xml:space="preserve"> 93666 </t>
  </si>
  <si>
    <t>DISJUNTOR BIPOLAR TIPO DIN, CORRENTE NOMINAL DE 50A - FORNECIMENTO E INSTALAÇÃO. AF_10/2020</t>
  </si>
  <si>
    <t xml:space="preserve"> 4.15 </t>
  </si>
  <si>
    <t xml:space="preserve"> IEL0028 </t>
  </si>
  <si>
    <t>DISJUNTOR BIPOLAR TIPO DIN, CORRENTE NOMINAL DE 63A - FORNECIMENTO E INSTALAÇÃO.</t>
  </si>
  <si>
    <t xml:space="preserve"> 4.16 </t>
  </si>
  <si>
    <t xml:space="preserve"> 93669 </t>
  </si>
  <si>
    <t>DISJUNTOR TRIPOLAR TIPO DIN, CORRENTE NOMINAL DE 20A - FORNECIMENTO E INSTALAÇÃO. AF_10/2020</t>
  </si>
  <si>
    <t xml:space="preserve"> 4.17 </t>
  </si>
  <si>
    <t xml:space="preserve"> 93670 </t>
  </si>
  <si>
    <t>DISJUNTOR TRIPOLAR TIPO DIN, CORRENTE NOMINAL DE 25A - FORNECIMENTO E INSTALAÇÃO. AF_10/2020</t>
  </si>
  <si>
    <t xml:space="preserve"> 4.18 </t>
  </si>
  <si>
    <t xml:space="preserve"> 93671 </t>
  </si>
  <si>
    <t>DISJUNTOR TRIPOLAR TIPO DIN, CORRENTE NOMINAL DE 32A - FORNECIMENTO E INSTALAÇÃO. AF_10/2020</t>
  </si>
  <si>
    <t xml:space="preserve"> 4.19 </t>
  </si>
  <si>
    <t xml:space="preserve"> 93672 </t>
  </si>
  <si>
    <t>DISJUNTOR TRIPOLAR TIPO DIN, CORRENTE NOMINAL DE 40A - FORNECIMENTO E INSTALAÇÃO. AF_10/2020</t>
  </si>
  <si>
    <t xml:space="preserve"> 4.20 </t>
  </si>
  <si>
    <t xml:space="preserve"> 93673 </t>
  </si>
  <si>
    <t>DISJUNTOR TRIPOLAR TIPO DIN, CORRENTE NOMINAL DE 50A - FORNECIMENTO E INSTALAÇÃO. AF_10/2020</t>
  </si>
  <si>
    <t xml:space="preserve"> 4.21 </t>
  </si>
  <si>
    <t xml:space="preserve"> IEL0025 </t>
  </si>
  <si>
    <t>DISJUNTOR TRIPOLAR TIPO DIN, CORRENTE NOMINAL DE 63A - FORNECIMENTO E INSTALAÇÃO</t>
  </si>
  <si>
    <t xml:space="preserve"> 4.22 </t>
  </si>
  <si>
    <t xml:space="preserve"> 101890 </t>
  </si>
  <si>
    <t>DISJUNTOR MONOPOLAR TIPO NEMA, CORRENTE NOMINAL DE 10 ATÉ 30A - FORNECIMENTO E INSTALAÇÃO. AF_10/2020</t>
  </si>
  <si>
    <t xml:space="preserve"> 4.23 </t>
  </si>
  <si>
    <t xml:space="preserve"> 101891 </t>
  </si>
  <si>
    <t>DISJUNTOR MONOPOLAR TIPO NEMA, CORRENTE NOMINAL DE 35 ATÉ 50A - FORNECIMENTO E INSTALAÇÃO. AF_10/2020</t>
  </si>
  <si>
    <t xml:space="preserve"> 4.24 </t>
  </si>
  <si>
    <t xml:space="preserve"> 101892 </t>
  </si>
  <si>
    <t>DISJUNTOR BIPOLAR TIPO NEMA, CORRENTE NOMINAL DE 10 ATÉ 50A - FORNECIMENTO E INSTALAÇÃO. AF_10/2020</t>
  </si>
  <si>
    <t xml:space="preserve"> 4.25 </t>
  </si>
  <si>
    <t xml:space="preserve"> 101893 </t>
  </si>
  <si>
    <t>DISJUNTOR TRIPOLAR TIPO NEMA, CORRENTE NOMINAL DE 10 ATÉ 50A - FORNECIMENTO E INSTALAÇÃO. AF_10/2020</t>
  </si>
  <si>
    <t xml:space="preserve"> 4.26 </t>
  </si>
  <si>
    <t xml:space="preserve"> 101894 </t>
  </si>
  <si>
    <t>DISJUNTOR TRIPOLAR TIPO NEMA, CORRENTE NOMINAL DE 60 ATÉ 100A - FORNECIMENTO E INSTALAÇÃO. AF_10/2020</t>
  </si>
  <si>
    <t xml:space="preserve"> 4.27 </t>
  </si>
  <si>
    <t xml:space="preserve"> IEL0029 </t>
  </si>
  <si>
    <t>INTERRUPTOR DIFERENCIAL RESIDUAL (IDR), 2 POLOS, CORRENTE NOMINAL DE 25A, SENSIBILIDADE 30mA - FORNECIMENTO E INSTALAÇÃO.</t>
  </si>
  <si>
    <t xml:space="preserve"> 4.28 </t>
  </si>
  <si>
    <t xml:space="preserve"> IEL0030 </t>
  </si>
  <si>
    <t>INTERRUPTOR DIFERENCIAL RESIDUAL (IDR), 2 POLOS, CORRENTE NOMINAL DE 40A, SENSIBILIDADE 30mA - FORNECIMENTO E INSTALAÇÃO.</t>
  </si>
  <si>
    <t xml:space="preserve"> 4.29 </t>
  </si>
  <si>
    <t xml:space="preserve"> IEL0032 </t>
  </si>
  <si>
    <t>INTERRUPTOR DIFERENCIAL RESIDUAL (IDR), 2 POLOS, CORRENTE NOMINAL DE 63A, SENSIBILIDADE 30mA - FORNECIMENTO E INSTALAÇÃO</t>
  </si>
  <si>
    <t xml:space="preserve"> 4.30 </t>
  </si>
  <si>
    <t xml:space="preserve"> IEL0031 </t>
  </si>
  <si>
    <t>INTERRUPTOR DIFERENCIAL RESIDUAL (DR), 4 POLOS, CORRENTE NOMINAL DE 25A, SENSIBILIDADE 30mA - FORNECIMENTO E INSTALAÇÃO.</t>
  </si>
  <si>
    <t xml:space="preserve"> 4.31 </t>
  </si>
  <si>
    <t xml:space="preserve"> IEL0033 </t>
  </si>
  <si>
    <t>INTERRUPTOR DIFERENCIAL RESIDUAL (DR), 4 POLOS, CORRENTE NOMINAL DE 40A, SENSIBILIDADE 30mA - FORNECIMENTO E INSTALAÇÃO.</t>
  </si>
  <si>
    <t xml:space="preserve"> 4.32 </t>
  </si>
  <si>
    <t xml:space="preserve"> IEL0034 </t>
  </si>
  <si>
    <t>INTERRUPTOR DIFERENCIAL RESIDUAL (DR), 4 POLOS, CORRENTE NOMINAL DE 63A, SENSIBILIDADE 30mA - FORNECIMENTO E INSTALAÇÃO.</t>
  </si>
  <si>
    <t xml:space="preserve"> 4.33 </t>
  </si>
  <si>
    <t xml:space="preserve"> IEL0132 </t>
  </si>
  <si>
    <t>DISPOSITIVO DE PROTECAO CONTRA SURTO, CLASSE II, 1 POLO, TENSAO 175V, CORRENTE DESC. NOMINAL 8KA, CORRENTE DESC.MAXIMA 20KA - FORNECIMENTO E INSTALAÇÃO</t>
  </si>
  <si>
    <t xml:space="preserve"> 4.34 </t>
  </si>
  <si>
    <t xml:space="preserve"> IEL0133 </t>
  </si>
  <si>
    <t>DISPOSITIVO DE PROTECAO CONTRA SURTO, CLASSE II, 1 POLO, TENSAO 175V, CORRENTE DESC. NOMINAL 20KA, CORRENTE DESC.MAXIMA 45KA - FORNECIMENTO E INSTALAÇÃO</t>
  </si>
  <si>
    <t xml:space="preserve"> 4.35 </t>
  </si>
  <si>
    <t xml:space="preserve"> IEL0134 </t>
  </si>
  <si>
    <t>DISPOSITIVO DE PROTECAO CONTRA SURTO,CLA SSE II,1 POLO,TENSAO 175V,CORRENTE DESC. NOMINAL 30KA,CORRENTE DESC.MAXIMA 90KA - FORNECIMENTO E INSTALAÇÃO</t>
  </si>
  <si>
    <t xml:space="preserve"> 4.36 </t>
  </si>
  <si>
    <t xml:space="preserve"> IEL0135 </t>
  </si>
  <si>
    <t>DISPOSITIVO DE PROTECAO CONTRA SURTO,CLASSE II,1 POLO,TENSAO 275V,CORRENTE DESC. NOMINAL 8KA,CORRENTE DESC.MAXIMA 20KA - FORNECIMENTO E INSTALAÇÃO</t>
  </si>
  <si>
    <t xml:space="preserve"> 4.37 </t>
  </si>
  <si>
    <t xml:space="preserve"> IEL0136 </t>
  </si>
  <si>
    <t>DISPOSITIVO DE PROTECAO CONTRA SURTO,CLASSE II,1 POLO,TENSAO 275V,CORRENTE DESC. NOMINAL 20KA,CORRENTE DESC.MAXIMA 45KA - FORNECIMENTO E INSTALAÇÃO</t>
  </si>
  <si>
    <t xml:space="preserve"> 4.38 </t>
  </si>
  <si>
    <t xml:space="preserve"> IEL0137 </t>
  </si>
  <si>
    <t>DISPOSITIVO DE PROTECAO CONTRA SURTO,CLASSE II,1 POLO,TENSAO 275V,CORRENTE DESC. NOMINAL 30KA,CORRENTE DESC.MAXIMA 90KA - FORNECIMENTO E INSTALAÇÃO</t>
  </si>
  <si>
    <t xml:space="preserve"> 5 </t>
  </si>
  <si>
    <t>QUADROS DE DISTRIBUIÇÃO</t>
  </si>
  <si>
    <t xml:space="preserve"> 5.1 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</si>
  <si>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</si>
  <si>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</si>
  <si>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5.2 </t>
  </si>
  <si>
    <t xml:space="preserve"> 101883 </t>
  </si>
  <si>
    <t>QUADRO DE DISTRIBUIÇÃO DE ENERGIA EM CHAPA DE AÇO GALVANIZADO, DE EMBUTIR, COM BARRAMENTO TRIFÁSICO, PARA 18 DISJUNTORES DIN 100A - FORNECIMENTO E INSTALAÇÃO. AF_10/2020</t>
  </si>
  <si>
    <t xml:space="preserve"> 5.3 </t>
  </si>
  <si>
    <t xml:space="preserve"> 101879 </t>
  </si>
  <si>
    <t>QUADRO DE DISTRIBUIÇÃO DE ENERGIA EM CHAPA DE AÇO GALVANIZADO, DE EMBUTIR, COM BARRAMENTO TRIFÁSICO, PARA 24 DISJUNTORES DIN 100A - FORNECIMENTO E INSTALAÇÃO. AF_10/2020</t>
  </si>
  <si>
    <t xml:space="preserve"> 5.4 </t>
  </si>
  <si>
    <t xml:space="preserve"> 101880 </t>
  </si>
  <si>
    <t>QUADRO DE DISTRIBUIÇÃO DE ENERGIA EM CHAPA DE AÇO GALVANIZADO, DE EMBUTIR, COM BARRAMENTO TRIFÁSICO, PARA 30 DISJUNTORES DIN 150A - FORNECIMENTO E INSTALAÇÃO. AF_10/2020</t>
  </si>
  <si>
    <t xml:space="preserve"> 5.5 </t>
  </si>
  <si>
    <t xml:space="preserve"> IEL0118 </t>
  </si>
  <si>
    <t>QUADRO DE DISTRIBUICAO COM BARRAMENTO TRIFASICO, DE SOBREPOR, EM CHAPA DE ACO GALVANIZADO, PARA 12 DISJUNTORES DIN, 100 A - FORNECIMENTO E INSTALAÇÃO</t>
  </si>
  <si>
    <t xml:space="preserve"> 5.6 </t>
  </si>
  <si>
    <t xml:space="preserve"> 101878 </t>
  </si>
  <si>
    <t>QUADRO DE DISTRIBUIÇÃO DE ENERGIA EM CHAPA DE AÇO GALVANIZADO, DE SOBREPOR, COM BARRAMENTO TRIFÁSICO, PARA 18 DISJUNTORES DIN 100A - FORNECIMENTO E INSTALAÇÃO. AF_10/2020</t>
  </si>
  <si>
    <t xml:space="preserve"> 5.7 </t>
  </si>
  <si>
    <t xml:space="preserve"> IEL0120 </t>
  </si>
  <si>
    <t>QUADRO DE DISTRIBUICAO COM BARRAMENTO TRIFASICO, DE SOBREPOR, EM CHAPA DE ACO GALVANIZADO, PARA 24 DISJUNTORES DIN, 100 A - FORNECIMENTO E INSTALAÇÃO</t>
  </si>
  <si>
    <t xml:space="preserve"> 5.8 </t>
  </si>
  <si>
    <t xml:space="preserve"> IEL0119 </t>
  </si>
  <si>
    <t>QUADRO DE DISTRIBUICAO COM BARRAMENTO TRIFASICO, DE SOBREPOR, EM CHAPA DE ACO GALVANIZADO, PARA 28 DISJUNTORES DIN, 100 A - FORNECIMENTO E INSTALAÇÃO</t>
  </si>
  <si>
    <t xml:space="preserve"> 5.9 </t>
  </si>
  <si>
    <t xml:space="preserve"> 101877 </t>
  </si>
  <si>
    <t>QUADRO DE DISTRIBUIÇÃO DE ENERGIA EM PVC, DE EMBUTIR, SEM BARRAMENTO, PARA 3 DISJUNTORES - FORNECIMENTO E INSTALAÇÃO. AF_10/2020</t>
  </si>
  <si>
    <t xml:space="preserve"> 5.10 </t>
  </si>
  <si>
    <t xml:space="preserve"> IEL0117 </t>
  </si>
  <si>
    <t>QUADRO DE DISTRIBUIÇÃO DE ENERGIA EM PVC, DE EMBUTIR, COM BARRAMENTO NEUTRO E TERRA, PARA 6 DISJUNTORES - FORNECIMENTO E INSTALAÇÃO. AF_10/2020</t>
  </si>
  <si>
    <t xml:space="preserve"> 5.11 </t>
  </si>
  <si>
    <t xml:space="preserve"> IEL0121 </t>
  </si>
  <si>
    <t>QUADRO DE DISTRIBUICAO, COM BARRAMENTO NEUTRO/TERRA, EM PVC, DE EMBUTIR, PARA 12 DISJUNTORES NEMA OU 16 DISJUNTORES DIN - FORNECIMENTO E INSTALAÇÃO</t>
  </si>
  <si>
    <t xml:space="preserve"> 5.12 </t>
  </si>
  <si>
    <t xml:space="preserve"> IEL0122 </t>
  </si>
  <si>
    <t>QUADRO DE DISTRIBUICAO, EM PVC, DE EMBUTIR, COM BARRAMENTO TERRA / NEUTRO, PARA 18 DISJUNTORES NEMA OU 24 DISJUNTORES DIN - FORNECIMENTO E INSTALAÇÃO</t>
  </si>
  <si>
    <t xml:space="preserve"> 5.13 </t>
  </si>
  <si>
    <t xml:space="preserve"> IEL0123 </t>
  </si>
  <si>
    <t>QUADRO DE DISTRIBUICAO, EM PVC, DE EMBUTIR, COM BARRAMENTO TERRA / NEUTRO, PARA 27 DISJUNTORES NEMA OU 36 DISJUNTORES DIN - FORNECIMENTO E INSTALAÇÃO</t>
  </si>
  <si>
    <t xml:space="preserve"> 5.14 </t>
  </si>
  <si>
    <t xml:space="preserve"> IEL0124 </t>
  </si>
  <si>
    <t>QUADRO DE DISTRIBUICAO, COM BARRAMENTO NEUTRO E TERRA, EM PVC, DE SOBREPOR, PARA 3 DISJUNTORES NEMA OU 4 DISJUNTORES DIN - FORNECIMENTO E INSTALAÇÃO.</t>
  </si>
  <si>
    <t xml:space="preserve"> 5.15 </t>
  </si>
  <si>
    <t xml:space="preserve"> IEL0125 </t>
  </si>
  <si>
    <t>QUADRO DE DISTRIBUICAO, COM BARRAMENTO NEUTRO/TERRA, EM PVC, DE SOBREPOR, PARA 6 DISJUNTORES NEMA OU 8 DISJUNTORES DIN - FORNECIMENTO E INSTALAÇÃO.</t>
  </si>
  <si>
    <t xml:space="preserve"> 5.16 </t>
  </si>
  <si>
    <t xml:space="preserve"> IEL0126 </t>
  </si>
  <si>
    <t>QUADRO DE DISTRIBUICAO, COM BARRAMENTO NEUTRO/TERRA, EM PVC, DE SOBREPOR, PARA 12 DISJUNTORES NEMA OU 16 DISJUNTORES DIN - FORNECIMENTO E INSTALAÇÃO</t>
  </si>
  <si>
    <t>un</t>
  </si>
  <si>
    <t xml:space="preserve"> 5.17 </t>
  </si>
  <si>
    <t xml:space="preserve"> IEL0127 </t>
  </si>
  <si>
    <t>QUADRO DE DISTRIBUICAO, COM BARRAMENTO NEUTRO/TERRA, EM PVC, DE SOBREPOR, PARA 18 DISJUNTORES NEMA OU 24 DISJUNTORES DIN - FORNECIMENTO E INSTALAÇÃO</t>
  </si>
  <si>
    <t xml:space="preserve"> 5.18 </t>
  </si>
  <si>
    <t xml:space="preserve"> IEL0128 </t>
  </si>
  <si>
    <t>QUADRO DE DISTRIBUICAO, COM BARRAMENTO NEUTRO/TERRA, EM PVC, DE SOBREPOR, PARA 27 DISJUNTORES NEMA OU 36 DISJUNTORES DIN - FORNECIMENTO E INSTALAÇÃO</t>
  </si>
  <si>
    <t xml:space="preserve"> 5.19 </t>
  </si>
  <si>
    <t xml:space="preserve"> IEL0129 </t>
  </si>
  <si>
    <t>BARRAMENTO PENTE 12 POLOS BIFASICO 63A - FORNECIMENTO E INSTALAÇÃO</t>
  </si>
  <si>
    <t xml:space="preserve"> 5.20 </t>
  </si>
  <si>
    <t xml:space="preserve"> IEL0130 </t>
  </si>
  <si>
    <t>BARRAMENTO PENTE BIFASICO 80A 16 POLOS - FORNECIMENTO E INSTALAÇÃO</t>
  </si>
  <si>
    <t xml:space="preserve"> 5.21 </t>
  </si>
  <si>
    <t xml:space="preserve"> IEL0131 </t>
  </si>
  <si>
    <t>BARRAMENTO PENTE TRIFASICO 80A 16 POLOS - FORNECIMENTO E INSTALAÇÃO</t>
  </si>
  <si>
    <t xml:space="preserve"> 6 </t>
  </si>
  <si>
    <t>TOMADAS E INTERRUPTORES</t>
  </si>
  <si>
    <t xml:space="preserve"> 6.1 </t>
  </si>
  <si>
    <t xml:space="preserve"> 91992 </t>
  </si>
  <si>
    <t>TOMADA ALTA DE EMBUTIR (1 MÓDULO), 2P+T 10 A, INCLUINDO SUPORTE E PLACA - FORNECIMENTO E INSTALAÇÃO. AF_03/2023</t>
  </si>
  <si>
    <t xml:space="preserve"> 6.2 </t>
  </si>
  <si>
    <t xml:space="preserve"> 91993 </t>
  </si>
  <si>
    <t>TOMADA ALTA DE EMBUTIR (1 MÓDULO), 2P+T 20 A, INCLUINDO SUPORTE E PLACA - FORNECIMENTO E INSTALAÇÃO. AF_03/2023</t>
  </si>
  <si>
    <t xml:space="preserve"> 6.3 </t>
  </si>
  <si>
    <t xml:space="preserve"> 91996 </t>
  </si>
  <si>
    <t>TOMADA MÉDIA DE EMBUTIR (1 MÓDULO), 2P+T 10 A, INCLUINDO SUPORTE E PLACA - FORNECIMENTO E INSTALAÇÃO. AF_03/2023</t>
  </si>
  <si>
    <t xml:space="preserve"> 6.4 </t>
  </si>
  <si>
    <t xml:space="preserve"> 91997 </t>
  </si>
  <si>
    <t>TOMADA MÉDIA DE EMBUTIR (1 MÓDULO), 2P+T 20 A, INCLUINDO SUPORTE E PLACA - FORNECIMENTO E INSTALAÇÃO. AF_03/2023</t>
  </si>
  <si>
    <t xml:space="preserve"> 6.5 </t>
  </si>
  <si>
    <t xml:space="preserve"> 92000 </t>
  </si>
  <si>
    <t>TOMADA BAIXA DE EMBUTIR (1 MÓDULO), 2P+T 10 A, INCLUINDO SUPORTE E PLACA - FORNECIMENTO E INSTALAÇÃO. AF_03/2023</t>
  </si>
  <si>
    <t xml:space="preserve"> 6.6 </t>
  </si>
  <si>
    <t xml:space="preserve"> 92001 </t>
  </si>
  <si>
    <t>TOMADA BAIXA DE EMBUTIR (1 MÓDULO), 2P+T 20 A, INCLUINDO SUPORTE E PLACA - FORNECIMENTO E INSTALAÇÃO. AF_03/2023</t>
  </si>
  <si>
    <t xml:space="preserve"> 6.7 </t>
  </si>
  <si>
    <t xml:space="preserve"> 92004 </t>
  </si>
  <si>
    <t>TOMADA MÉDIA DE EMBUTIR (2 MÓDULOS), 2P+T 10 A, INCLUINDO SUPORTE E PLACA - FORNECIMENTO E INSTALAÇÃO. AF_03/2023</t>
  </si>
  <si>
    <t xml:space="preserve"> 6.8 </t>
  </si>
  <si>
    <t xml:space="preserve"> 92005 </t>
  </si>
  <si>
    <t>TOMADA MÉDIA DE EMBUTIR (2 MÓDULOS), 2P+T 20 A, INCLUINDO SUPORTE E PLACA - FORNECIMENTO E INSTALAÇÃO. AF_03/2023</t>
  </si>
  <si>
    <t xml:space="preserve"> 6.9 </t>
  </si>
  <si>
    <t xml:space="preserve"> 92008 </t>
  </si>
  <si>
    <t>TOMADA BAIXA DE EMBUTIR (2 MÓDULOS), 2P+T 10 A, INCLUINDO SUPORTE E PLACA - FORNECIMENTO E INSTALAÇÃO. AF_03/2023</t>
  </si>
  <si>
    <t xml:space="preserve"> 6.10 </t>
  </si>
  <si>
    <t xml:space="preserve"> 92009 </t>
  </si>
  <si>
    <t>TOMADA BAIXA DE EMBUTIR (2 MÓDULOS), 2P+T 20 A, INCLUINDO SUPORTE E PLACA - FORNECIMENTO E INSTALAÇÃO. AF_03/2023</t>
  </si>
  <si>
    <t xml:space="preserve"> 6.11 </t>
  </si>
  <si>
    <t xml:space="preserve"> 91953 </t>
  </si>
  <si>
    <t>INTERRUPTOR SIMPLES (1 MÓDULO), 10A/250V, INCLUINDO SUPORTE E PLACA - FORNECIMENTO E INSTALAÇÃO. AF_03/2023</t>
  </si>
  <si>
    <t xml:space="preserve"> 6.12 </t>
  </si>
  <si>
    <t xml:space="preserve"> 91959 </t>
  </si>
  <si>
    <t>INTERRUPTOR SIMPLES (2 MÓDULOS), 10A/250V, INCLUINDO SUPORTE E PLACA - FORNECIMENTO E INSTALAÇÃO. AF_03/2023</t>
  </si>
  <si>
    <t xml:space="preserve"> 6.13 </t>
  </si>
  <si>
    <t xml:space="preserve"> 91967 </t>
  </si>
  <si>
    <t>INTERRUPTOR SIMPLES (3 MÓDULOS), 10A/250V, INCLUINDO SUPORTE E PLACA - FORNECIMENTO E INSTALAÇÃO. AF_03/2023</t>
  </si>
  <si>
    <t xml:space="preserve"> 6.14 </t>
  </si>
  <si>
    <t xml:space="preserve"> 91981 </t>
  </si>
  <si>
    <t>INTERRUPTOR BIPOLAR (1 MÓDULO), 10A/250V, INCLUINDO SUPORTE E PLACA - FORNECIMENTO E INSTALAÇÃO. AF_03/2023</t>
  </si>
  <si>
    <t xml:space="preserve"> 6.15 </t>
  </si>
  <si>
    <t xml:space="preserve"> 91955 </t>
  </si>
  <si>
    <t>INTERRUPTOR PARALELO (1 MÓDULO), 10A/250V, INCLUINDO SUPORTE E PLACA - FORNECIMENTO E INSTALAÇÃO. AF_03/2023</t>
  </si>
  <si>
    <t xml:space="preserve"> 6.16 </t>
  </si>
  <si>
    <t xml:space="preserve"> 91961 </t>
  </si>
  <si>
    <t>INTERRUPTOR PARALELO (2 MÓDULOS), 10A/250V, INCLUINDO SUPORTE E PLACA - FORNECIMENTO E INSTALAÇÃO. AF_03/2023</t>
  </si>
  <si>
    <t xml:space="preserve"> 6.17 </t>
  </si>
  <si>
    <t xml:space="preserve"> 91979 </t>
  </si>
  <si>
    <t>INTERRUPTOR INTERMEDIÁRIO (1 MÓDULO), 10A/250V, INCLUINDO SUPORTE E PLACA - FORNECIMENTO E INSTALAÇÃO. AF_03/2023</t>
  </si>
  <si>
    <t xml:space="preserve"> 6.18 </t>
  </si>
  <si>
    <t xml:space="preserve"> IEL0138 </t>
  </si>
  <si>
    <t>INTERRUPTOR SIMPLES SISTEMA X - FORNECIMENTO E INSTALAÇÃO</t>
  </si>
  <si>
    <t xml:space="preserve"> 6.19 </t>
  </si>
  <si>
    <t xml:space="preserve"> IEL0139 </t>
  </si>
  <si>
    <t>TOMADA 2P+T SOBREPOR, SISTEMA X, 10A</t>
  </si>
  <si>
    <t xml:space="preserve"> 6.20 </t>
  </si>
  <si>
    <t xml:space="preserve"> IEL0071 </t>
  </si>
  <si>
    <t>TOMADA PARA CAIXA CONDULETE, SIMPLES, 2P+T 10A, INCLUINDO ESPELHO - FORNECIMENTO E INSTALAÇÃO</t>
  </si>
  <si>
    <t xml:space="preserve"> 6.21 </t>
  </si>
  <si>
    <t xml:space="preserve"> IEL0140 </t>
  </si>
  <si>
    <t>TOMADA PARA CAIXA CONDULETE, SIMPLES, 2P+T 20A, INCLUINDO ESPELHO - FORNECIMENTO E INSTALAÇÃO</t>
  </si>
  <si>
    <t xml:space="preserve"> 6.22 </t>
  </si>
  <si>
    <t xml:space="preserve"> IEL0141 </t>
  </si>
  <si>
    <t>TOMADA PARA CAIXA CONDULETE, DUPLA, 2P+T 20 A, INCLUINDO ESPELHO - FORNECIMENTO E INSTALAÇÃO</t>
  </si>
  <si>
    <t xml:space="preserve"> 6.23 </t>
  </si>
  <si>
    <t xml:space="preserve"> IEL0142 </t>
  </si>
  <si>
    <t>TOMADA PARA CAIXA CONDULETE, DUPLA, 2P+T 10 A, INCLUINDO ESPELHO - FORNECIMENTO E INSTALAÇÃO</t>
  </si>
  <si>
    <t xml:space="preserve"> 6.24 </t>
  </si>
  <si>
    <t xml:space="preserve"> IEL0089 </t>
  </si>
  <si>
    <t>INTERRUPTOR SIMPLES PARA CAIXA CONDULETE (1 MÓDULO), 10A/250V, INCLUINDO ESPELHO - FORNECIMENTO E INSTALAÇÃO</t>
  </si>
  <si>
    <t xml:space="preserve"> 6.25 </t>
  </si>
  <si>
    <t xml:space="preserve"> IEL0143 </t>
  </si>
  <si>
    <t>INTERRUPTOR SIMPLES PARA CAIXA CONDULETE (2 MÓDULOS), 10A/250V, INCLUINDO ESPELHO - FORNECIMENTO E INSTALAÇÃO</t>
  </si>
  <si>
    <t xml:space="preserve"> 6.26 </t>
  </si>
  <si>
    <t xml:space="preserve"> IEL0144 </t>
  </si>
  <si>
    <t>INTERRUPTOR SIMPLES PARA CAIXA CONDULETE (3 MÓDULOS), 10A/250V, INCLUINDO ESPELHO - FORNECIMENTO E INSTALAÇÃO</t>
  </si>
  <si>
    <t xml:space="preserve"> 6.27 </t>
  </si>
  <si>
    <t xml:space="preserve"> IEL0145 </t>
  </si>
  <si>
    <t>INTERRUPTOR PARALELO PARA CAIXA CONDULETE (1 MÓDULO), 10A/250V, INCLUINDO ESPELHO - FORNECIMENTO E INSTALAÇÃO</t>
  </si>
  <si>
    <t xml:space="preserve"> 6.28 </t>
  </si>
  <si>
    <t xml:space="preserve"> IEL0147 </t>
  </si>
  <si>
    <t>INTERRUPTOR PARALELO PARA CAIXA CONDULETE (2 MÓDULOS), 10A/250V, INCLUINDO ESPELHO - FORNECIMENTO E INSTALAÇÃO</t>
  </si>
  <si>
    <t xml:space="preserve"> 6.29 </t>
  </si>
  <si>
    <t xml:space="preserve"> IEL0146 </t>
  </si>
  <si>
    <t>INTERRUPTOR BIPOLAR PARA CAIXA CONDULETE (1 MÓDULO), 10A/250V, INCLUINDO ESPELHO - FORNECIMENTO E INSTALAÇÃO</t>
  </si>
  <si>
    <t xml:space="preserve"> 6.30 </t>
  </si>
  <si>
    <t xml:space="preserve"> IEL0148 </t>
  </si>
  <si>
    <t>INTERRUPTOR INTERMEDIÁRIO PARA CAIXA CONDULETE (1 MÓDULO), 10A/250V, INCLUINDO ESPELHO - FORNECIMENTO E INSTALAÇÃO</t>
  </si>
  <si>
    <t xml:space="preserve"> 7 </t>
  </si>
  <si>
    <t>REMOÇÃO E RETIRADA</t>
  </si>
  <si>
    <t xml:space="preserve"> 7.1 </t>
  </si>
  <si>
    <t xml:space="preserve"> 90456 </t>
  </si>
  <si>
    <t>QUEBRA EM ALVENARIA PARA INSTALAÇÃO DE CAIXA DE TOMADA (4X4 OU 4X2). AF_09/2023</t>
  </si>
  <si>
    <t xml:space="preserve"> 7.2 </t>
  </si>
  <si>
    <t xml:space="preserve"> 90457 </t>
  </si>
  <si>
    <t>QUEBRA EM ALVENARIA PARA INSTALAÇÃO DE QUADRO DISTRIBUIÇÃO PEQUENO (19X25 CM). AF_09/2023</t>
  </si>
  <si>
    <t xml:space="preserve"> 7.3 </t>
  </si>
  <si>
    <t xml:space="preserve"> 90458 </t>
  </si>
  <si>
    <t>QUEBRA EM ALVENARIA PARA INSTALAÇÃO DE QUADRO DISTRIBUIÇÃO GRANDE (76X40 CM). AF_09/2023</t>
  </si>
  <si>
    <t xml:space="preserve"> 7.4 </t>
  </si>
  <si>
    <t xml:space="preserve"> 104793 </t>
  </si>
  <si>
    <t>REMOÇÃO DE CABOS ELÉTRICOS, COM SEÇÃO MAIOR QUE 2,5 MM² E MENOR QUE 10 MM², DE FORMA MANUAL, SEM REAPROVEITAMENTO. AF_09/2023</t>
  </si>
  <si>
    <t xml:space="preserve"> 7.5 </t>
  </si>
  <si>
    <t xml:space="preserve"> 97661 </t>
  </si>
  <si>
    <t>REMOÇÃO DE CABOS ELÉTRICOS, COM SEÇÃO DE 10 MM², FORMA MANUAL, SEM REAPROVEITAMENTO. AF_09/2023</t>
  </si>
  <si>
    <t xml:space="preserve"> 7.6 </t>
  </si>
  <si>
    <t xml:space="preserve"> 104794 </t>
  </si>
  <si>
    <t>REMOÇÃO DE CABOS ELÉTRICOS, COM SEÇÃO DE 16 MM², FORMA MANUAL, SEM REAPROVEITAMENTO. AF_09/2023</t>
  </si>
  <si>
    <t xml:space="preserve"> 7.7 </t>
  </si>
  <si>
    <t xml:space="preserve"> 104792 </t>
  </si>
  <si>
    <t>REMOÇÃO DE CABOS ELÉTRICOS, COM SEÇÃO DE ATÉ 2,5 MM², DE FORMA MANUAL, SEM REAPROVEITAMENTO. AF_09/2023</t>
  </si>
  <si>
    <t xml:space="preserve"> 7.8 </t>
  </si>
  <si>
    <t xml:space="preserve"> 97660 </t>
  </si>
  <si>
    <t>REMOÇÃO DE INTERRUPTORES/TOMADAS ELÉTRICAS, DE FORMA MANUAL, SEM REAPROVEITAMENTO. AF_09/2023</t>
  </si>
  <si>
    <t xml:space="preserve"> 7.9 </t>
  </si>
  <si>
    <t xml:space="preserve"> 97665 </t>
  </si>
  <si>
    <t>REMOÇÃO DE LUMINÁRIAS, DE FORMA MANUAL, SEM REAPROVEITAMENTO. AF_09/2023</t>
  </si>
  <si>
    <t xml:space="preserve"> 7.10 </t>
  </si>
  <si>
    <t xml:space="preserve"> IEL0055 </t>
  </si>
  <si>
    <t>REMOÇÃO DE ELETRODUTOS, COM DN ATÉ 32MM, DE FORMA MANUAL, SEM REAPROVEITAMENTO</t>
  </si>
  <si>
    <t>Anexo I - Orçamento Sintético para execução de serviços elétricos com fornecimento de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</si>
</sst>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%"/>
  </numFmts>
  <fonts count="18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0" fontId="5" fillId="6" borderId="5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right" vertical="top" wrapText="1"/>
    </xf>
    <xf numFmtId="4" fontId="7" fillId="8" borderId="7" xfId="0" applyNumberFormat="1" applyFont="1" applyFill="1" applyBorder="1" applyAlignment="1">
      <alignment horizontal="right" vertical="top" wrapText="1"/>
    </xf>
    <xf numFmtId="164" fontId="8" fillId="9" borderId="8" xfId="0" applyNumberFormat="1" applyFont="1" applyFill="1" applyBorder="1" applyAlignment="1">
      <alignment horizontal="right" vertical="top" wrapText="1"/>
    </xf>
    <xf numFmtId="0" fontId="9" fillId="10" borderId="9" xfId="0" applyFont="1" applyFill="1" applyBorder="1" applyAlignment="1">
      <alignment horizontal="left" vertical="top" wrapText="1"/>
    </xf>
    <xf numFmtId="0" fontId="10" fillId="11" borderId="10" xfId="0" applyFont="1" applyFill="1" applyBorder="1" applyAlignment="1">
      <alignment horizontal="center" vertical="top" wrapText="1"/>
    </xf>
    <xf numFmtId="0" fontId="11" fillId="12" borderId="11" xfId="0" applyFont="1" applyFill="1" applyBorder="1" applyAlignment="1">
      <alignment horizontal="right" vertical="top" wrapText="1"/>
    </xf>
    <xf numFmtId="4" fontId="12" fillId="13" borderId="12" xfId="0" applyNumberFormat="1" applyFont="1" applyFill="1" applyBorder="1" applyAlignment="1">
      <alignment horizontal="right" vertical="top" wrapText="1"/>
    </xf>
    <xf numFmtId="164" fontId="13" fillId="14" borderId="13" xfId="0" applyNumberFormat="1" applyFont="1" applyFill="1" applyBorder="1" applyAlignment="1">
      <alignment horizontal="right" vertical="top" wrapText="1"/>
    </xf>
    <xf numFmtId="0" fontId="14" fillId="15" borderId="0" xfId="0" applyFont="1" applyFill="1" applyAlignment="1">
      <alignment horizontal="left" vertical="top" wrapText="1"/>
    </xf>
    <xf numFmtId="4" fontId="15" fillId="16" borderId="0" xfId="0" applyNumberFormat="1" applyFont="1" applyFill="1" applyAlignment="1">
      <alignment horizontal="right" vertical="top" wrapText="1"/>
    </xf>
    <xf numFmtId="164" fontId="16" fillId="17" borderId="0" xfId="0" applyNumberFormat="1" applyFont="1" applyFill="1" applyAlignment="1">
      <alignment horizontal="right" vertical="top" wrapText="1"/>
    </xf>
    <xf numFmtId="0" fontId="14" fillId="15" borderId="0" xfId="0" applyFont="1" applyFill="1" applyAlignment="1">
      <alignment horizontal="left" vertical="top" wrapText="1"/>
    </xf>
    <xf numFmtId="0" fontId="1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8"/>
  <sheetViews>
    <sheetView tabSelected="1" showOutlineSymbols="0" zoomScaleNormal="100" workbookViewId="0">
      <selection activeCell="J6" sqref="J6"/>
    </sheetView>
  </sheetViews>
  <sheetFormatPr defaultRowHeight="14.25" x14ac:dyDescent="0.2"/>
  <cols>
    <col min="1" max="1" width="4.625" bestFit="1" customWidth="1"/>
    <col min="2" max="2" width="7.25" bestFit="1" customWidth="1"/>
    <col min="3" max="3" width="6.5" bestFit="1" customWidth="1"/>
    <col min="4" max="4" width="60" bestFit="1" customWidth="1"/>
    <col min="5" max="5" width="8" bestFit="1" customWidth="1"/>
    <col min="6" max="11" width="13" bestFit="1" customWidth="1"/>
  </cols>
  <sheetData>
    <row r="2" spans="1:10" ht="15" x14ac:dyDescent="0.25">
      <c r="A2" s="18" t="s">
        <v>531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30" customHeight="1" x14ac:dyDescent="0.2">
      <c r="A3" s="14"/>
      <c r="B3" s="14"/>
      <c r="C3" s="14"/>
      <c r="D3" s="14"/>
      <c r="E3" s="14"/>
      <c r="F3" s="14"/>
      <c r="G3" s="14"/>
      <c r="H3" s="17" t="s">
        <v>0</v>
      </c>
      <c r="I3" s="17"/>
      <c r="J3" s="15">
        <f>I6 + I49 + I63 + I76 + I115 + I137 + I168</f>
        <v>1282381.8500000001</v>
      </c>
    </row>
    <row r="4" spans="1:10" ht="20.100000000000001" customHeight="1" x14ac:dyDescent="0.2">
      <c r="A4" s="14"/>
      <c r="B4" s="14"/>
      <c r="C4" s="14"/>
      <c r="D4" s="14"/>
      <c r="E4" s="14"/>
      <c r="F4" s="14"/>
      <c r="G4" s="14"/>
      <c r="H4" s="17" t="s">
        <v>1</v>
      </c>
      <c r="I4" s="17"/>
      <c r="J4" s="16">
        <v>0.26240000000000002</v>
      </c>
    </row>
    <row r="5" spans="1:10" ht="30" customHeight="1" x14ac:dyDescent="0.2">
      <c r="A5" s="1" t="s">
        <v>2</v>
      </c>
      <c r="B5" s="3" t="s">
        <v>3</v>
      </c>
      <c r="C5" s="1" t="s">
        <v>4</v>
      </c>
      <c r="D5" s="1" t="s">
        <v>5</v>
      </c>
      <c r="E5" s="2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</row>
    <row r="6" spans="1:10" ht="24" customHeight="1" x14ac:dyDescent="0.2">
      <c r="A6" s="4" t="s">
        <v>12</v>
      </c>
      <c r="B6" s="4" t="s">
        <v>13</v>
      </c>
      <c r="C6" s="4"/>
      <c r="D6" s="4" t="s">
        <v>14</v>
      </c>
      <c r="E6" s="5"/>
      <c r="F6" s="6">
        <v>1</v>
      </c>
      <c r="G6" s="6" t="s">
        <v>15</v>
      </c>
      <c r="H6" s="7">
        <f>I7 + I8 + I9 + I10 + I11 + I12 + I13 + I14 + I15 + I16 + I17 + I18 + I19 + I20 + I21 + I22 + I23 + I24 + I25 + I26 + I27 + I28 + I29 + I30 + I31 + I32 + I33 + I34 + I35 + I36 + I37 + I38 + I39 + I40 + I41 + I42 + I43 + I44 + I45 + I46 + I47 + I48</f>
        <v>557957.23</v>
      </c>
      <c r="I6" s="7">
        <f t="shared" ref="I6:I37" si="0">TRUNC(F6 * H6,2)</f>
        <v>557957.23</v>
      </c>
      <c r="J6" s="8">
        <f>I6 / J3</f>
        <v>0.43509445334086716</v>
      </c>
    </row>
    <row r="7" spans="1:10" ht="39" customHeight="1" x14ac:dyDescent="0.2">
      <c r="A7" s="9" t="s">
        <v>16</v>
      </c>
      <c r="B7" s="9" t="s">
        <v>17</v>
      </c>
      <c r="C7" s="9" t="s">
        <v>18</v>
      </c>
      <c r="D7" s="9" t="s">
        <v>19</v>
      </c>
      <c r="E7" s="10" t="s">
        <v>20</v>
      </c>
      <c r="F7" s="11">
        <v>1000</v>
      </c>
      <c r="G7" s="12">
        <v>21.34</v>
      </c>
      <c r="H7" s="12">
        <f>(TRUNC(G7 * J4,2) + G7)</f>
        <v>26.93</v>
      </c>
      <c r="I7" s="12">
        <f t="shared" si="0"/>
        <v>26930</v>
      </c>
      <c r="J7" s="13">
        <f>I7 / J3</f>
        <v>2.0999985300790086E-2</v>
      </c>
    </row>
    <row r="8" spans="1:10" ht="39" customHeight="1" x14ac:dyDescent="0.2">
      <c r="A8" s="9" t="s">
        <v>21</v>
      </c>
      <c r="B8" s="9" t="s">
        <v>22</v>
      </c>
      <c r="C8" s="9" t="s">
        <v>18</v>
      </c>
      <c r="D8" s="9" t="s">
        <v>23</v>
      </c>
      <c r="E8" s="10" t="s">
        <v>20</v>
      </c>
      <c r="F8" s="11">
        <v>300</v>
      </c>
      <c r="G8" s="12">
        <v>10.85</v>
      </c>
      <c r="H8" s="12">
        <f>(TRUNC(G8 * J4,2) + G8)</f>
        <v>13.69</v>
      </c>
      <c r="I8" s="12">
        <f t="shared" si="0"/>
        <v>4107</v>
      </c>
      <c r="J8" s="13">
        <f>I8 / J3</f>
        <v>3.2026342231839915E-3</v>
      </c>
    </row>
    <row r="9" spans="1:10" ht="39" customHeight="1" x14ac:dyDescent="0.2">
      <c r="A9" s="9" t="s">
        <v>24</v>
      </c>
      <c r="B9" s="9" t="s">
        <v>25</v>
      </c>
      <c r="C9" s="9" t="s">
        <v>18</v>
      </c>
      <c r="D9" s="9" t="s">
        <v>26</v>
      </c>
      <c r="E9" s="10" t="s">
        <v>20</v>
      </c>
      <c r="F9" s="11">
        <v>1500</v>
      </c>
      <c r="G9" s="12">
        <v>22.3</v>
      </c>
      <c r="H9" s="12">
        <f>(TRUNC(G9 * J4,2) + G9)</f>
        <v>28.15</v>
      </c>
      <c r="I9" s="12">
        <f t="shared" si="0"/>
        <v>42225</v>
      </c>
      <c r="J9" s="13">
        <f>I9 / J3</f>
        <v>3.2927010000960322E-2</v>
      </c>
    </row>
    <row r="10" spans="1:10" ht="39" customHeight="1" x14ac:dyDescent="0.2">
      <c r="A10" s="9" t="s">
        <v>27</v>
      </c>
      <c r="B10" s="9" t="s">
        <v>28</v>
      </c>
      <c r="C10" s="9" t="s">
        <v>18</v>
      </c>
      <c r="D10" s="9" t="s">
        <v>29</v>
      </c>
      <c r="E10" s="10" t="s">
        <v>20</v>
      </c>
      <c r="F10" s="11">
        <v>300</v>
      </c>
      <c r="G10" s="12">
        <v>11.75</v>
      </c>
      <c r="H10" s="12">
        <f>(TRUNC(G10 * J4,2) + G10)</f>
        <v>14.83</v>
      </c>
      <c r="I10" s="12">
        <f t="shared" si="0"/>
        <v>4449</v>
      </c>
      <c r="J10" s="13">
        <f>I10 / J3</f>
        <v>3.4693254587157482E-3</v>
      </c>
    </row>
    <row r="11" spans="1:10" ht="39" customHeight="1" x14ac:dyDescent="0.2">
      <c r="A11" s="9" t="s">
        <v>30</v>
      </c>
      <c r="B11" s="9" t="s">
        <v>31</v>
      </c>
      <c r="C11" s="9" t="s">
        <v>18</v>
      </c>
      <c r="D11" s="9" t="s">
        <v>32</v>
      </c>
      <c r="E11" s="10" t="s">
        <v>20</v>
      </c>
      <c r="F11" s="11">
        <v>1500</v>
      </c>
      <c r="G11" s="12">
        <v>25.23</v>
      </c>
      <c r="H11" s="12">
        <f>(TRUNC(G11 * J4,2) + G11)</f>
        <v>31.85</v>
      </c>
      <c r="I11" s="12">
        <f t="shared" si="0"/>
        <v>47775</v>
      </c>
      <c r="J11" s="13">
        <f>I11 / J3</f>
        <v>3.7254894086344095E-2</v>
      </c>
    </row>
    <row r="12" spans="1:10" ht="39" customHeight="1" x14ac:dyDescent="0.2">
      <c r="A12" s="9" t="s">
        <v>33</v>
      </c>
      <c r="B12" s="9" t="s">
        <v>34</v>
      </c>
      <c r="C12" s="9" t="s">
        <v>18</v>
      </c>
      <c r="D12" s="9" t="s">
        <v>35</v>
      </c>
      <c r="E12" s="10" t="s">
        <v>20</v>
      </c>
      <c r="F12" s="11">
        <v>300</v>
      </c>
      <c r="G12" s="12">
        <v>14.6</v>
      </c>
      <c r="H12" s="12">
        <f>(TRUNC(G12 * J4,2) + G12)</f>
        <v>18.43</v>
      </c>
      <c r="I12" s="12">
        <f t="shared" si="0"/>
        <v>5529</v>
      </c>
      <c r="J12" s="13">
        <f>I12 / J3</f>
        <v>4.3115083077634011E-3</v>
      </c>
    </row>
    <row r="13" spans="1:10" ht="39" customHeight="1" x14ac:dyDescent="0.2">
      <c r="A13" s="9" t="s">
        <v>36</v>
      </c>
      <c r="B13" s="9" t="s">
        <v>37</v>
      </c>
      <c r="C13" s="9" t="s">
        <v>18</v>
      </c>
      <c r="D13" s="9" t="s">
        <v>38</v>
      </c>
      <c r="E13" s="10" t="s">
        <v>20</v>
      </c>
      <c r="F13" s="11">
        <v>500</v>
      </c>
      <c r="G13" s="12">
        <v>27.66</v>
      </c>
      <c r="H13" s="12">
        <f>(TRUNC(G13 * J4,2) + G13)</f>
        <v>34.909999999999997</v>
      </c>
      <c r="I13" s="12">
        <f t="shared" si="0"/>
        <v>17455</v>
      </c>
      <c r="J13" s="13">
        <f>I13 / J3</f>
        <v>1.361139039826554E-2</v>
      </c>
    </row>
    <row r="14" spans="1:10" ht="39" customHeight="1" x14ac:dyDescent="0.2">
      <c r="A14" s="9" t="s">
        <v>39</v>
      </c>
      <c r="B14" s="9" t="s">
        <v>40</v>
      </c>
      <c r="C14" s="9" t="s">
        <v>18</v>
      </c>
      <c r="D14" s="9" t="s">
        <v>41</v>
      </c>
      <c r="E14" s="10" t="s">
        <v>20</v>
      </c>
      <c r="F14" s="11">
        <v>200</v>
      </c>
      <c r="G14" s="12">
        <v>16.88</v>
      </c>
      <c r="H14" s="12">
        <f>(TRUNC(G14 * J4,2) + G14)</f>
        <v>21.299999999999997</v>
      </c>
      <c r="I14" s="12">
        <f t="shared" si="0"/>
        <v>4260</v>
      </c>
      <c r="J14" s="13">
        <f>I14 / J3</f>
        <v>3.3219434601324087E-3</v>
      </c>
    </row>
    <row r="15" spans="1:10" ht="39" customHeight="1" x14ac:dyDescent="0.2">
      <c r="A15" s="9" t="s">
        <v>42</v>
      </c>
      <c r="B15" s="9" t="s">
        <v>43</v>
      </c>
      <c r="C15" s="9" t="s">
        <v>44</v>
      </c>
      <c r="D15" s="9" t="s">
        <v>45</v>
      </c>
      <c r="E15" s="10" t="s">
        <v>20</v>
      </c>
      <c r="F15" s="11">
        <v>1000</v>
      </c>
      <c r="G15" s="12">
        <v>29.21</v>
      </c>
      <c r="H15" s="12">
        <f>(TRUNC(G15 * J4,2) + G15)</f>
        <v>36.870000000000005</v>
      </c>
      <c r="I15" s="12">
        <f t="shared" si="0"/>
        <v>36870</v>
      </c>
      <c r="J15" s="13">
        <f>I15 / J3</f>
        <v>2.8751186707765709E-2</v>
      </c>
    </row>
    <row r="16" spans="1:10" ht="39" customHeight="1" x14ac:dyDescent="0.2">
      <c r="A16" s="9" t="s">
        <v>46</v>
      </c>
      <c r="B16" s="9" t="s">
        <v>47</v>
      </c>
      <c r="C16" s="9" t="s">
        <v>44</v>
      </c>
      <c r="D16" s="9" t="s">
        <v>48</v>
      </c>
      <c r="E16" s="10" t="s">
        <v>20</v>
      </c>
      <c r="F16" s="11">
        <v>1500</v>
      </c>
      <c r="G16" s="12">
        <v>36.35</v>
      </c>
      <c r="H16" s="12">
        <f>(TRUNC(G16 * J4,2) + G16)</f>
        <v>45.88</v>
      </c>
      <c r="I16" s="12">
        <f t="shared" si="0"/>
        <v>68820</v>
      </c>
      <c r="J16" s="13">
        <f>I16 / J3</f>
        <v>5.3665762658758775E-2</v>
      </c>
    </row>
    <row r="17" spans="1:10" ht="39" customHeight="1" x14ac:dyDescent="0.2">
      <c r="A17" s="9" t="s">
        <v>49</v>
      </c>
      <c r="B17" s="9" t="s">
        <v>50</v>
      </c>
      <c r="C17" s="9" t="s">
        <v>44</v>
      </c>
      <c r="D17" s="9" t="s">
        <v>51</v>
      </c>
      <c r="E17" s="10" t="s">
        <v>20</v>
      </c>
      <c r="F17" s="11">
        <v>1500</v>
      </c>
      <c r="G17" s="12">
        <v>52.87</v>
      </c>
      <c r="H17" s="12">
        <f>(TRUNC(G17 * J4,2) + G17)</f>
        <v>66.739999999999995</v>
      </c>
      <c r="I17" s="12">
        <f t="shared" si="0"/>
        <v>100110</v>
      </c>
      <c r="J17" s="13">
        <f>I17 / J3</f>
        <v>7.8065671313111609E-2</v>
      </c>
    </row>
    <row r="18" spans="1:10" ht="26.1" customHeight="1" x14ac:dyDescent="0.2">
      <c r="A18" s="9" t="s">
        <v>52</v>
      </c>
      <c r="B18" s="9" t="s">
        <v>53</v>
      </c>
      <c r="C18" s="9" t="s">
        <v>44</v>
      </c>
      <c r="D18" s="9" t="s">
        <v>54</v>
      </c>
      <c r="E18" s="10" t="s">
        <v>20</v>
      </c>
      <c r="F18" s="11">
        <v>250</v>
      </c>
      <c r="G18" s="12">
        <v>40.6</v>
      </c>
      <c r="H18" s="12">
        <f>(TRUNC(G18 * J4,2) + G18)</f>
        <v>51.25</v>
      </c>
      <c r="I18" s="12">
        <f t="shared" si="0"/>
        <v>12812.5</v>
      </c>
      <c r="J18" s="13">
        <f>I18 / J3</f>
        <v>9.9911738457620861E-3</v>
      </c>
    </row>
    <row r="19" spans="1:10" ht="26.1" customHeight="1" x14ac:dyDescent="0.2">
      <c r="A19" s="9" t="s">
        <v>55</v>
      </c>
      <c r="B19" s="9" t="s">
        <v>56</v>
      </c>
      <c r="C19" s="9" t="s">
        <v>44</v>
      </c>
      <c r="D19" s="9" t="s">
        <v>57</v>
      </c>
      <c r="E19" s="10" t="s">
        <v>58</v>
      </c>
      <c r="F19" s="11">
        <v>400</v>
      </c>
      <c r="G19" s="12">
        <v>42.35</v>
      </c>
      <c r="H19" s="12">
        <f>(TRUNC(G19 * J4,2) + G19)</f>
        <v>53.46</v>
      </c>
      <c r="I19" s="12">
        <f t="shared" si="0"/>
        <v>21384</v>
      </c>
      <c r="J19" s="13">
        <f>I19 / J3</f>
        <v>1.667522041114353E-2</v>
      </c>
    </row>
    <row r="20" spans="1:10" ht="26.1" customHeight="1" x14ac:dyDescent="0.2">
      <c r="A20" s="9" t="s">
        <v>59</v>
      </c>
      <c r="B20" s="9" t="s">
        <v>60</v>
      </c>
      <c r="C20" s="9" t="s">
        <v>44</v>
      </c>
      <c r="D20" s="9" t="s">
        <v>61</v>
      </c>
      <c r="E20" s="10" t="s">
        <v>58</v>
      </c>
      <c r="F20" s="11">
        <v>800</v>
      </c>
      <c r="G20" s="12">
        <v>54.33</v>
      </c>
      <c r="H20" s="12">
        <f>(TRUNC(G20 * J4,2) + G20)</f>
        <v>68.58</v>
      </c>
      <c r="I20" s="12">
        <f t="shared" si="0"/>
        <v>54864</v>
      </c>
      <c r="J20" s="13">
        <f>I20 / J3</f>
        <v>4.2782888731620769E-2</v>
      </c>
    </row>
    <row r="21" spans="1:10" ht="26.1" customHeight="1" x14ac:dyDescent="0.2">
      <c r="A21" s="9" t="s">
        <v>62</v>
      </c>
      <c r="B21" s="9" t="s">
        <v>63</v>
      </c>
      <c r="C21" s="9" t="s">
        <v>44</v>
      </c>
      <c r="D21" s="9" t="s">
        <v>64</v>
      </c>
      <c r="E21" s="10" t="s">
        <v>58</v>
      </c>
      <c r="F21" s="11">
        <v>200</v>
      </c>
      <c r="G21" s="12">
        <v>10.72</v>
      </c>
      <c r="H21" s="12">
        <f>(TRUNC(G21 * J4,2) + G21)</f>
        <v>13.530000000000001</v>
      </c>
      <c r="I21" s="12">
        <f t="shared" si="0"/>
        <v>2706</v>
      </c>
      <c r="J21" s="13">
        <f>I21 / J3</f>
        <v>2.1101359162249526E-3</v>
      </c>
    </row>
    <row r="22" spans="1:10" ht="26.1" customHeight="1" x14ac:dyDescent="0.2">
      <c r="A22" s="9" t="s">
        <v>65</v>
      </c>
      <c r="B22" s="9" t="s">
        <v>66</v>
      </c>
      <c r="C22" s="9" t="s">
        <v>44</v>
      </c>
      <c r="D22" s="9" t="s">
        <v>67</v>
      </c>
      <c r="E22" s="10" t="s">
        <v>58</v>
      </c>
      <c r="F22" s="11">
        <v>300</v>
      </c>
      <c r="G22" s="12">
        <v>7.22</v>
      </c>
      <c r="H22" s="12">
        <f>(TRUNC(G22 * J4,2) + G22)</f>
        <v>9.11</v>
      </c>
      <c r="I22" s="12">
        <f t="shared" si="0"/>
        <v>2733</v>
      </c>
      <c r="J22" s="13">
        <f>I22 / J3</f>
        <v>2.1311904874511439E-3</v>
      </c>
    </row>
    <row r="23" spans="1:10" ht="39" customHeight="1" x14ac:dyDescent="0.2">
      <c r="A23" s="9" t="s">
        <v>68</v>
      </c>
      <c r="B23" s="9" t="s">
        <v>69</v>
      </c>
      <c r="C23" s="9" t="s">
        <v>44</v>
      </c>
      <c r="D23" s="9" t="s">
        <v>70</v>
      </c>
      <c r="E23" s="10" t="s">
        <v>58</v>
      </c>
      <c r="F23" s="11">
        <v>200</v>
      </c>
      <c r="G23" s="12">
        <v>7.58</v>
      </c>
      <c r="H23" s="12">
        <f>(TRUNC(G23 * J4,2) + G23)</f>
        <v>9.56</v>
      </c>
      <c r="I23" s="12">
        <f t="shared" si="0"/>
        <v>1912</v>
      </c>
      <c r="J23" s="13">
        <f>I23 / J3</f>
        <v>1.490975562388067E-3</v>
      </c>
    </row>
    <row r="24" spans="1:10" ht="39" customHeight="1" x14ac:dyDescent="0.2">
      <c r="A24" s="9" t="s">
        <v>71</v>
      </c>
      <c r="B24" s="9" t="s">
        <v>72</v>
      </c>
      <c r="C24" s="9" t="s">
        <v>44</v>
      </c>
      <c r="D24" s="9" t="s">
        <v>73</v>
      </c>
      <c r="E24" s="10" t="s">
        <v>58</v>
      </c>
      <c r="F24" s="11">
        <v>250</v>
      </c>
      <c r="G24" s="12">
        <v>13.08</v>
      </c>
      <c r="H24" s="12">
        <f>(TRUNC(G24 * J4,2) + G24)</f>
        <v>16.510000000000002</v>
      </c>
      <c r="I24" s="12">
        <f t="shared" si="0"/>
        <v>4127.5</v>
      </c>
      <c r="J24" s="13">
        <f>I24 / J3</f>
        <v>3.2186201013372105E-3</v>
      </c>
    </row>
    <row r="25" spans="1:10" ht="39" customHeight="1" x14ac:dyDescent="0.2">
      <c r="A25" s="9" t="s">
        <v>74</v>
      </c>
      <c r="B25" s="9" t="s">
        <v>75</v>
      </c>
      <c r="C25" s="9" t="s">
        <v>44</v>
      </c>
      <c r="D25" s="9" t="s">
        <v>76</v>
      </c>
      <c r="E25" s="10" t="s">
        <v>58</v>
      </c>
      <c r="F25" s="11">
        <v>250</v>
      </c>
      <c r="G25" s="12">
        <v>20.29</v>
      </c>
      <c r="H25" s="12">
        <f>(TRUNC(G25 * J4,2) + G25)</f>
        <v>25.61</v>
      </c>
      <c r="I25" s="12">
        <f t="shared" si="0"/>
        <v>6402.5</v>
      </c>
      <c r="J25" s="13">
        <f>I25 / J3</f>
        <v>4.9926626768774058E-3</v>
      </c>
    </row>
    <row r="26" spans="1:10" ht="39" customHeight="1" x14ac:dyDescent="0.2">
      <c r="A26" s="9" t="s">
        <v>77</v>
      </c>
      <c r="B26" s="9" t="s">
        <v>78</v>
      </c>
      <c r="C26" s="9" t="s">
        <v>44</v>
      </c>
      <c r="D26" s="9" t="s">
        <v>79</v>
      </c>
      <c r="E26" s="10" t="s">
        <v>58</v>
      </c>
      <c r="F26" s="11">
        <v>45</v>
      </c>
      <c r="G26" s="12">
        <v>25.33</v>
      </c>
      <c r="H26" s="12">
        <f>(TRUNC(G26 * J4,2) + G26)</f>
        <v>31.97</v>
      </c>
      <c r="I26" s="12">
        <f t="shared" si="0"/>
        <v>1438.65</v>
      </c>
      <c r="J26" s="13">
        <f>I26 / J3</f>
        <v>1.1218577368355611E-3</v>
      </c>
    </row>
    <row r="27" spans="1:10" ht="26.1" customHeight="1" x14ac:dyDescent="0.2">
      <c r="A27" s="9" t="s">
        <v>80</v>
      </c>
      <c r="B27" s="9" t="s">
        <v>81</v>
      </c>
      <c r="C27" s="9" t="s">
        <v>44</v>
      </c>
      <c r="D27" s="9" t="s">
        <v>82</v>
      </c>
      <c r="E27" s="10" t="s">
        <v>58</v>
      </c>
      <c r="F27" s="11">
        <v>400</v>
      </c>
      <c r="G27" s="12">
        <v>4.83</v>
      </c>
      <c r="H27" s="12">
        <f>(TRUNC(G27 * J4,2) + G27)</f>
        <v>6.09</v>
      </c>
      <c r="I27" s="12">
        <f t="shared" si="0"/>
        <v>2436</v>
      </c>
      <c r="J27" s="13">
        <f>I27 / J3</f>
        <v>1.8995902039630394E-3</v>
      </c>
    </row>
    <row r="28" spans="1:10" ht="26.1" customHeight="1" x14ac:dyDescent="0.2">
      <c r="A28" s="9" t="s">
        <v>83</v>
      </c>
      <c r="B28" s="9" t="s">
        <v>84</v>
      </c>
      <c r="C28" s="9" t="s">
        <v>44</v>
      </c>
      <c r="D28" s="9" t="s">
        <v>85</v>
      </c>
      <c r="E28" s="10" t="s">
        <v>58</v>
      </c>
      <c r="F28" s="11">
        <v>500</v>
      </c>
      <c r="G28" s="12">
        <v>8.77</v>
      </c>
      <c r="H28" s="12">
        <f>(TRUNC(G28 * J4,2) + G28)</f>
        <v>11.07</v>
      </c>
      <c r="I28" s="12">
        <f t="shared" si="0"/>
        <v>5535</v>
      </c>
      <c r="J28" s="13">
        <f>I28 / J3</f>
        <v>4.3161871013692212E-3</v>
      </c>
    </row>
    <row r="29" spans="1:10" ht="26.1" customHeight="1" x14ac:dyDescent="0.2">
      <c r="A29" s="9" t="s">
        <v>86</v>
      </c>
      <c r="B29" s="9" t="s">
        <v>87</v>
      </c>
      <c r="C29" s="9" t="s">
        <v>44</v>
      </c>
      <c r="D29" s="9" t="s">
        <v>88</v>
      </c>
      <c r="E29" s="10" t="s">
        <v>58</v>
      </c>
      <c r="F29" s="11">
        <v>500</v>
      </c>
      <c r="G29" s="12">
        <v>14.18</v>
      </c>
      <c r="H29" s="12">
        <f>(TRUNC(G29 * J4,2) + G29)</f>
        <v>17.899999999999999</v>
      </c>
      <c r="I29" s="12">
        <f t="shared" si="0"/>
        <v>8950</v>
      </c>
      <c r="J29" s="13">
        <f>I29 / J3</f>
        <v>6.979200462015272E-3</v>
      </c>
    </row>
    <row r="30" spans="1:10" ht="39" customHeight="1" x14ac:dyDescent="0.2">
      <c r="A30" s="9" t="s">
        <v>89</v>
      </c>
      <c r="B30" s="9" t="s">
        <v>90</v>
      </c>
      <c r="C30" s="9" t="s">
        <v>44</v>
      </c>
      <c r="D30" s="9" t="s">
        <v>91</v>
      </c>
      <c r="E30" s="10" t="s">
        <v>58</v>
      </c>
      <c r="F30" s="11">
        <v>90</v>
      </c>
      <c r="G30" s="12">
        <v>16.2</v>
      </c>
      <c r="H30" s="12">
        <f>(TRUNC(G30 * J4,2) + G30)</f>
        <v>20.45</v>
      </c>
      <c r="I30" s="12">
        <f t="shared" si="0"/>
        <v>1840.5</v>
      </c>
      <c r="J30" s="13">
        <f>I30 / J3</f>
        <v>1.4352199385853752E-3</v>
      </c>
    </row>
    <row r="31" spans="1:10" ht="26.1" customHeight="1" x14ac:dyDescent="0.2">
      <c r="A31" s="9" t="s">
        <v>92</v>
      </c>
      <c r="B31" s="9" t="s">
        <v>93</v>
      </c>
      <c r="C31" s="9" t="s">
        <v>44</v>
      </c>
      <c r="D31" s="9" t="s">
        <v>94</v>
      </c>
      <c r="E31" s="10" t="s">
        <v>58</v>
      </c>
      <c r="F31" s="11">
        <v>100</v>
      </c>
      <c r="G31" s="12">
        <v>9.82</v>
      </c>
      <c r="H31" s="12">
        <f>(TRUNC(G31 * J4,2) + G31)</f>
        <v>12.39</v>
      </c>
      <c r="I31" s="12">
        <f t="shared" si="0"/>
        <v>1239</v>
      </c>
      <c r="J31" s="13">
        <f>I31 / J3</f>
        <v>9.661708796018907E-4</v>
      </c>
    </row>
    <row r="32" spans="1:10" ht="26.1" customHeight="1" x14ac:dyDescent="0.2">
      <c r="A32" s="9" t="s">
        <v>95</v>
      </c>
      <c r="B32" s="9" t="s">
        <v>96</v>
      </c>
      <c r="C32" s="9" t="s">
        <v>44</v>
      </c>
      <c r="D32" s="9" t="s">
        <v>97</v>
      </c>
      <c r="E32" s="10" t="s">
        <v>58</v>
      </c>
      <c r="F32" s="11">
        <v>100</v>
      </c>
      <c r="G32" s="12">
        <v>9.93</v>
      </c>
      <c r="H32" s="12">
        <f>(TRUNC(G32 * J4,2) + G32)</f>
        <v>12.53</v>
      </c>
      <c r="I32" s="12">
        <f t="shared" si="0"/>
        <v>1253</v>
      </c>
      <c r="J32" s="13">
        <f>I32 / J3</f>
        <v>9.7708806468213799E-4</v>
      </c>
    </row>
    <row r="33" spans="1:10" ht="26.1" customHeight="1" x14ac:dyDescent="0.2">
      <c r="A33" s="9" t="s">
        <v>98</v>
      </c>
      <c r="B33" s="9" t="s">
        <v>99</v>
      </c>
      <c r="C33" s="9" t="s">
        <v>44</v>
      </c>
      <c r="D33" s="9" t="s">
        <v>100</v>
      </c>
      <c r="E33" s="10" t="s">
        <v>58</v>
      </c>
      <c r="F33" s="11">
        <v>100</v>
      </c>
      <c r="G33" s="12">
        <v>11.55</v>
      </c>
      <c r="H33" s="12">
        <f>(TRUNC(G33 * J4,2) + G33)</f>
        <v>14.58</v>
      </c>
      <c r="I33" s="12">
        <f t="shared" si="0"/>
        <v>1458</v>
      </c>
      <c r="J33" s="13">
        <f>I33 / J3</f>
        <v>1.1369468462143315E-3</v>
      </c>
    </row>
    <row r="34" spans="1:10" ht="26.1" customHeight="1" x14ac:dyDescent="0.2">
      <c r="A34" s="9" t="s">
        <v>101</v>
      </c>
      <c r="B34" s="9" t="s">
        <v>102</v>
      </c>
      <c r="C34" s="9" t="s">
        <v>44</v>
      </c>
      <c r="D34" s="9" t="s">
        <v>103</v>
      </c>
      <c r="E34" s="10" t="s">
        <v>58</v>
      </c>
      <c r="F34" s="11">
        <v>35</v>
      </c>
      <c r="G34" s="12">
        <v>15.81</v>
      </c>
      <c r="H34" s="12">
        <f>(TRUNC(G34 * J4,2) + G34)</f>
        <v>19.95</v>
      </c>
      <c r="I34" s="12">
        <f t="shared" si="0"/>
        <v>698.25</v>
      </c>
      <c r="J34" s="13">
        <f>I34 / J3</f>
        <v>5.4449460587733677E-4</v>
      </c>
    </row>
    <row r="35" spans="1:10" ht="26.1" customHeight="1" x14ac:dyDescent="0.2">
      <c r="A35" s="9" t="s">
        <v>104</v>
      </c>
      <c r="B35" s="9" t="s">
        <v>105</v>
      </c>
      <c r="C35" s="9" t="s">
        <v>44</v>
      </c>
      <c r="D35" s="9" t="s">
        <v>106</v>
      </c>
      <c r="E35" s="10" t="s">
        <v>58</v>
      </c>
      <c r="F35" s="11">
        <v>800</v>
      </c>
      <c r="G35" s="12">
        <v>4.71</v>
      </c>
      <c r="H35" s="12">
        <f>(TRUNC(G35 * J4,2) + G35)</f>
        <v>5.9399999999999995</v>
      </c>
      <c r="I35" s="12">
        <f t="shared" si="0"/>
        <v>4752</v>
      </c>
      <c r="J35" s="13">
        <f>I35 / J3</f>
        <v>3.705604535809673E-3</v>
      </c>
    </row>
    <row r="36" spans="1:10" ht="39" customHeight="1" x14ac:dyDescent="0.2">
      <c r="A36" s="9" t="s">
        <v>107</v>
      </c>
      <c r="B36" s="9" t="s">
        <v>108</v>
      </c>
      <c r="C36" s="9" t="s">
        <v>44</v>
      </c>
      <c r="D36" s="9" t="s">
        <v>109</v>
      </c>
      <c r="E36" s="10" t="s">
        <v>58</v>
      </c>
      <c r="F36" s="11">
        <v>500</v>
      </c>
      <c r="G36" s="12">
        <v>4.83</v>
      </c>
      <c r="H36" s="12">
        <f>(TRUNC(G36 * J4,2) + G36)</f>
        <v>6.09</v>
      </c>
      <c r="I36" s="12">
        <f t="shared" si="0"/>
        <v>3045</v>
      </c>
      <c r="J36" s="13">
        <f>I36 / J3</f>
        <v>2.3744877549537993E-3</v>
      </c>
    </row>
    <row r="37" spans="1:10" ht="26.1" customHeight="1" x14ac:dyDescent="0.2">
      <c r="A37" s="9" t="s">
        <v>110</v>
      </c>
      <c r="B37" s="9" t="s">
        <v>111</v>
      </c>
      <c r="C37" s="9" t="s">
        <v>44</v>
      </c>
      <c r="D37" s="9" t="s">
        <v>112</v>
      </c>
      <c r="E37" s="10" t="s">
        <v>58</v>
      </c>
      <c r="F37" s="11">
        <v>1200</v>
      </c>
      <c r="G37" s="12">
        <v>5.2</v>
      </c>
      <c r="H37" s="12">
        <f>(TRUNC(G37 * J4,2) + G37)</f>
        <v>6.5600000000000005</v>
      </c>
      <c r="I37" s="12">
        <f t="shared" si="0"/>
        <v>7872</v>
      </c>
      <c r="J37" s="13">
        <f>I37 / J3</f>
        <v>6.1385772108362262E-3</v>
      </c>
    </row>
    <row r="38" spans="1:10" ht="26.1" customHeight="1" x14ac:dyDescent="0.2">
      <c r="A38" s="9" t="s">
        <v>113</v>
      </c>
      <c r="B38" s="9" t="s">
        <v>114</v>
      </c>
      <c r="C38" s="9" t="s">
        <v>44</v>
      </c>
      <c r="D38" s="9" t="s">
        <v>115</v>
      </c>
      <c r="E38" s="10" t="s">
        <v>58</v>
      </c>
      <c r="F38" s="11">
        <v>1000</v>
      </c>
      <c r="G38" s="12">
        <v>5.18</v>
      </c>
      <c r="H38" s="12">
        <f>(TRUNC(G38 * J4,2) + G38)</f>
        <v>6.5299999999999994</v>
      </c>
      <c r="I38" s="12">
        <f t="shared" ref="I38:I69" si="1">TRUNC(F38 * H38,2)</f>
        <v>6530</v>
      </c>
      <c r="J38" s="13">
        <f>I38 / J3</f>
        <v>5.0920870410010866E-3</v>
      </c>
    </row>
    <row r="39" spans="1:10" ht="39" customHeight="1" x14ac:dyDescent="0.2">
      <c r="A39" s="9" t="s">
        <v>116</v>
      </c>
      <c r="B39" s="9" t="s">
        <v>117</v>
      </c>
      <c r="C39" s="9" t="s">
        <v>44</v>
      </c>
      <c r="D39" s="9" t="s">
        <v>118</v>
      </c>
      <c r="E39" s="10" t="s">
        <v>58</v>
      </c>
      <c r="F39" s="11">
        <v>10</v>
      </c>
      <c r="G39" s="12">
        <v>67.17</v>
      </c>
      <c r="H39" s="12">
        <f>(TRUNC(G39 * J4,2) + G39)</f>
        <v>84.79</v>
      </c>
      <c r="I39" s="12">
        <f t="shared" si="1"/>
        <v>847.9</v>
      </c>
      <c r="J39" s="13">
        <f>I39 / J3</f>
        <v>6.6119151639583787E-4</v>
      </c>
    </row>
    <row r="40" spans="1:10" ht="39" customHeight="1" x14ac:dyDescent="0.2">
      <c r="A40" s="9" t="s">
        <v>119</v>
      </c>
      <c r="B40" s="9" t="s">
        <v>120</v>
      </c>
      <c r="C40" s="9" t="s">
        <v>44</v>
      </c>
      <c r="D40" s="9" t="s">
        <v>121</v>
      </c>
      <c r="E40" s="10" t="s">
        <v>58</v>
      </c>
      <c r="F40" s="11">
        <v>10</v>
      </c>
      <c r="G40" s="12">
        <v>76.86</v>
      </c>
      <c r="H40" s="12">
        <f>(TRUNC(G40 * J4,2) + G40)</f>
        <v>97.02</v>
      </c>
      <c r="I40" s="12">
        <f t="shared" si="1"/>
        <v>970.2</v>
      </c>
      <c r="J40" s="13">
        <f>I40 / J3</f>
        <v>7.565609260611416E-4</v>
      </c>
    </row>
    <row r="41" spans="1:10" ht="39" customHeight="1" x14ac:dyDescent="0.2">
      <c r="A41" s="9" t="s">
        <v>122</v>
      </c>
      <c r="B41" s="9" t="s">
        <v>123</v>
      </c>
      <c r="C41" s="9" t="s">
        <v>44</v>
      </c>
      <c r="D41" s="9" t="s">
        <v>124</v>
      </c>
      <c r="E41" s="10" t="s">
        <v>58</v>
      </c>
      <c r="F41" s="11">
        <v>10</v>
      </c>
      <c r="G41" s="12">
        <v>111.07</v>
      </c>
      <c r="H41" s="12">
        <f>(TRUNC(G41 * J4,2) + G41)</f>
        <v>140.20999999999998</v>
      </c>
      <c r="I41" s="12">
        <f t="shared" si="1"/>
        <v>1402.1</v>
      </c>
      <c r="J41" s="13">
        <f>I41 / J3</f>
        <v>1.0933560857867724E-3</v>
      </c>
    </row>
    <row r="42" spans="1:10" ht="39" customHeight="1" x14ac:dyDescent="0.2">
      <c r="A42" s="9" t="s">
        <v>125</v>
      </c>
      <c r="B42" s="9" t="s">
        <v>126</v>
      </c>
      <c r="C42" s="9" t="s">
        <v>44</v>
      </c>
      <c r="D42" s="9" t="s">
        <v>127</v>
      </c>
      <c r="E42" s="10" t="s">
        <v>58</v>
      </c>
      <c r="F42" s="11">
        <v>30</v>
      </c>
      <c r="G42" s="12">
        <v>81.83</v>
      </c>
      <c r="H42" s="12">
        <f>(TRUNC(G42 * J4,2) + G42)</f>
        <v>103.3</v>
      </c>
      <c r="I42" s="12">
        <f t="shared" si="1"/>
        <v>3099</v>
      </c>
      <c r="J42" s="13">
        <f>I42 / J3</f>
        <v>2.4165968974061819E-3</v>
      </c>
    </row>
    <row r="43" spans="1:10" ht="39" customHeight="1" x14ac:dyDescent="0.2">
      <c r="A43" s="9" t="s">
        <v>128</v>
      </c>
      <c r="B43" s="9" t="s">
        <v>129</v>
      </c>
      <c r="C43" s="9" t="s">
        <v>44</v>
      </c>
      <c r="D43" s="9" t="s">
        <v>130</v>
      </c>
      <c r="E43" s="10" t="s">
        <v>58</v>
      </c>
      <c r="F43" s="11">
        <v>20</v>
      </c>
      <c r="G43" s="12">
        <v>121.79</v>
      </c>
      <c r="H43" s="12">
        <f>(TRUNC(G43 * J4,2) + G43)</f>
        <v>153.74</v>
      </c>
      <c r="I43" s="12">
        <f t="shared" si="1"/>
        <v>3074.8</v>
      </c>
      <c r="J43" s="13">
        <f>I43 / J3</f>
        <v>2.3977257631960401E-3</v>
      </c>
    </row>
    <row r="44" spans="1:10" ht="26.1" customHeight="1" x14ac:dyDescent="0.2">
      <c r="A44" s="9" t="s">
        <v>131</v>
      </c>
      <c r="B44" s="9" t="s">
        <v>132</v>
      </c>
      <c r="C44" s="9" t="s">
        <v>18</v>
      </c>
      <c r="D44" s="9" t="s">
        <v>133</v>
      </c>
      <c r="E44" s="10" t="s">
        <v>58</v>
      </c>
      <c r="F44" s="11">
        <v>9</v>
      </c>
      <c r="G44" s="12">
        <v>70.459999999999994</v>
      </c>
      <c r="H44" s="12">
        <f>(TRUNC(G44 * J4,2) + G44)</f>
        <v>88.94</v>
      </c>
      <c r="I44" s="12">
        <f t="shared" si="1"/>
        <v>800.46</v>
      </c>
      <c r="J44" s="13">
        <f>I44 / J3</f>
        <v>6.2419785495248549E-4</v>
      </c>
    </row>
    <row r="45" spans="1:10" ht="39" customHeight="1" x14ac:dyDescent="0.2">
      <c r="A45" s="9" t="s">
        <v>134</v>
      </c>
      <c r="B45" s="9" t="s">
        <v>135</v>
      </c>
      <c r="C45" s="9" t="s">
        <v>44</v>
      </c>
      <c r="D45" s="9" t="s">
        <v>136</v>
      </c>
      <c r="E45" s="10" t="s">
        <v>58</v>
      </c>
      <c r="F45" s="11">
        <v>9</v>
      </c>
      <c r="G45" s="12">
        <v>118.87</v>
      </c>
      <c r="H45" s="12">
        <f>(TRUNC(G45 * J4,2) + G45)</f>
        <v>150.06</v>
      </c>
      <c r="I45" s="12">
        <f t="shared" si="1"/>
        <v>1350.54</v>
      </c>
      <c r="J45" s="13">
        <f>I45 / J3</f>
        <v>1.0531496527340901E-3</v>
      </c>
    </row>
    <row r="46" spans="1:10" ht="39" customHeight="1" x14ac:dyDescent="0.2">
      <c r="A46" s="9" t="s">
        <v>137</v>
      </c>
      <c r="B46" s="9" t="s">
        <v>138</v>
      </c>
      <c r="C46" s="9" t="s">
        <v>44</v>
      </c>
      <c r="D46" s="9" t="s">
        <v>139</v>
      </c>
      <c r="E46" s="10" t="s">
        <v>58</v>
      </c>
      <c r="F46" s="11">
        <v>9</v>
      </c>
      <c r="G46" s="12">
        <v>75.55</v>
      </c>
      <c r="H46" s="12">
        <f>(TRUNC(G46 * J4,2) + G46)</f>
        <v>95.37</v>
      </c>
      <c r="I46" s="12">
        <f t="shared" si="1"/>
        <v>858.33</v>
      </c>
      <c r="J46" s="13">
        <f>I46 / J3</f>
        <v>6.6932481928062219E-4</v>
      </c>
    </row>
    <row r="47" spans="1:10" ht="24" customHeight="1" x14ac:dyDescent="0.2">
      <c r="A47" s="9" t="s">
        <v>140</v>
      </c>
      <c r="B47" s="9" t="s">
        <v>141</v>
      </c>
      <c r="C47" s="9" t="s">
        <v>44</v>
      </c>
      <c r="D47" s="9" t="s">
        <v>142</v>
      </c>
      <c r="E47" s="10" t="s">
        <v>20</v>
      </c>
      <c r="F47" s="11">
        <v>250</v>
      </c>
      <c r="G47" s="12">
        <v>31.23</v>
      </c>
      <c r="H47" s="12">
        <f>(TRUNC(G47 * J4,2) + G47)</f>
        <v>39.42</v>
      </c>
      <c r="I47" s="12">
        <f t="shared" si="1"/>
        <v>9855</v>
      </c>
      <c r="J47" s="13">
        <f>I47 / J3</f>
        <v>7.6849184975598334E-3</v>
      </c>
    </row>
    <row r="48" spans="1:10" ht="24" customHeight="1" x14ac:dyDescent="0.2">
      <c r="A48" s="9" t="s">
        <v>143</v>
      </c>
      <c r="B48" s="9" t="s">
        <v>144</v>
      </c>
      <c r="C48" s="9" t="s">
        <v>44</v>
      </c>
      <c r="D48" s="9" t="s">
        <v>145</v>
      </c>
      <c r="E48" s="10" t="s">
        <v>20</v>
      </c>
      <c r="F48" s="11">
        <v>200</v>
      </c>
      <c r="G48" s="12">
        <v>91.81</v>
      </c>
      <c r="H48" s="12">
        <f>(TRUNC(G48 * J4,2) + G48)</f>
        <v>115.9</v>
      </c>
      <c r="I48" s="12">
        <f t="shared" si="1"/>
        <v>23180</v>
      </c>
      <c r="J48" s="13">
        <f>I48 / J3</f>
        <v>1.8075739297152404E-2</v>
      </c>
    </row>
    <row r="49" spans="1:10" ht="24" customHeight="1" x14ac:dyDescent="0.2">
      <c r="A49" s="4" t="s">
        <v>146</v>
      </c>
      <c r="B49" s="4" t="s">
        <v>13</v>
      </c>
      <c r="C49" s="4"/>
      <c r="D49" s="4" t="s">
        <v>147</v>
      </c>
      <c r="E49" s="5"/>
      <c r="F49" s="6">
        <v>1</v>
      </c>
      <c r="G49" s="6" t="s">
        <v>15</v>
      </c>
      <c r="H49" s="7">
        <f>I50 + I51 + I52 + I53 + I54 + I55 + I56 + I57 + I58 + I59 + I60 + I61 + I62</f>
        <v>256410.8</v>
      </c>
      <c r="I49" s="7">
        <f t="shared" si="1"/>
        <v>256410.8</v>
      </c>
      <c r="J49" s="8">
        <f>I49 / J3</f>
        <v>0.1999488685838777</v>
      </c>
    </row>
    <row r="50" spans="1:10" ht="39" customHeight="1" x14ac:dyDescent="0.2">
      <c r="A50" s="9" t="s">
        <v>148</v>
      </c>
      <c r="B50" s="9" t="s">
        <v>149</v>
      </c>
      <c r="C50" s="9" t="s">
        <v>18</v>
      </c>
      <c r="D50" s="9" t="s">
        <v>150</v>
      </c>
      <c r="E50" s="10" t="s">
        <v>20</v>
      </c>
      <c r="F50" s="11">
        <v>700</v>
      </c>
      <c r="G50" s="12">
        <v>4.17</v>
      </c>
      <c r="H50" s="12">
        <f>(TRUNC(G50 * J4,2) + G50)</f>
        <v>5.26</v>
      </c>
      <c r="I50" s="12">
        <f t="shared" si="1"/>
        <v>3682</v>
      </c>
      <c r="J50" s="13">
        <f>I50 / J3</f>
        <v>2.8712196761050538E-3</v>
      </c>
    </row>
    <row r="51" spans="1:10" ht="39" customHeight="1" x14ac:dyDescent="0.2">
      <c r="A51" s="9" t="s">
        <v>151</v>
      </c>
      <c r="B51" s="9" t="s">
        <v>152</v>
      </c>
      <c r="C51" s="9" t="s">
        <v>18</v>
      </c>
      <c r="D51" s="9" t="s">
        <v>153</v>
      </c>
      <c r="E51" s="10" t="s">
        <v>20</v>
      </c>
      <c r="F51" s="11">
        <v>2000</v>
      </c>
      <c r="G51" s="12">
        <v>3.52</v>
      </c>
      <c r="H51" s="12">
        <f>(TRUNC(G51 * J4,2) + G51)</f>
        <v>4.4400000000000004</v>
      </c>
      <c r="I51" s="12">
        <f t="shared" si="1"/>
        <v>8880</v>
      </c>
      <c r="J51" s="13">
        <f>I51 / J3</f>
        <v>6.9246145366140353E-3</v>
      </c>
    </row>
    <row r="52" spans="1:10" ht="39" customHeight="1" x14ac:dyDescent="0.2">
      <c r="A52" s="9" t="s">
        <v>154</v>
      </c>
      <c r="B52" s="9" t="s">
        <v>155</v>
      </c>
      <c r="C52" s="9" t="s">
        <v>18</v>
      </c>
      <c r="D52" s="9" t="s">
        <v>156</v>
      </c>
      <c r="E52" s="10" t="s">
        <v>20</v>
      </c>
      <c r="F52" s="11">
        <v>700</v>
      </c>
      <c r="G52" s="12">
        <v>5.57</v>
      </c>
      <c r="H52" s="12">
        <f>(TRUNC(G52 * J4,2) + G52)</f>
        <v>7.03</v>
      </c>
      <c r="I52" s="12">
        <f t="shared" si="1"/>
        <v>4921</v>
      </c>
      <c r="J52" s="13">
        <f>I52 / J3</f>
        <v>3.8373905557069444E-3</v>
      </c>
    </row>
    <row r="53" spans="1:10" ht="39" customHeight="1" x14ac:dyDescent="0.2">
      <c r="A53" s="9" t="s">
        <v>157</v>
      </c>
      <c r="B53" s="9" t="s">
        <v>158</v>
      </c>
      <c r="C53" s="9" t="s">
        <v>18</v>
      </c>
      <c r="D53" s="9" t="s">
        <v>159</v>
      </c>
      <c r="E53" s="10" t="s">
        <v>20</v>
      </c>
      <c r="F53" s="11">
        <v>6000</v>
      </c>
      <c r="G53" s="12">
        <v>5.0199999999999996</v>
      </c>
      <c r="H53" s="12">
        <f>(TRUNC(G53 * J4,2) + G53)</f>
        <v>6.33</v>
      </c>
      <c r="I53" s="12">
        <f t="shared" si="1"/>
        <v>37980</v>
      </c>
      <c r="J53" s="13">
        <f>I53 / J3</f>
        <v>2.9616763524842462E-2</v>
      </c>
    </row>
    <row r="54" spans="1:10" ht="39" customHeight="1" x14ac:dyDescent="0.2">
      <c r="A54" s="9" t="s">
        <v>160</v>
      </c>
      <c r="B54" s="9" t="s">
        <v>161</v>
      </c>
      <c r="C54" s="9" t="s">
        <v>18</v>
      </c>
      <c r="D54" s="9" t="s">
        <v>162</v>
      </c>
      <c r="E54" s="10" t="s">
        <v>20</v>
      </c>
      <c r="F54" s="11">
        <v>700</v>
      </c>
      <c r="G54" s="12">
        <v>8.1300000000000008</v>
      </c>
      <c r="H54" s="12">
        <f>(TRUNC(G54 * J4,2) + G54)</f>
        <v>10.260000000000002</v>
      </c>
      <c r="I54" s="12">
        <f t="shared" si="1"/>
        <v>7182</v>
      </c>
      <c r="J54" s="13">
        <f>I54 / J3</f>
        <v>5.6005159461668917E-3</v>
      </c>
    </row>
    <row r="55" spans="1:10" ht="39" customHeight="1" x14ac:dyDescent="0.2">
      <c r="A55" s="9" t="s">
        <v>163</v>
      </c>
      <c r="B55" s="9" t="s">
        <v>164</v>
      </c>
      <c r="C55" s="9" t="s">
        <v>18</v>
      </c>
      <c r="D55" s="9" t="s">
        <v>165</v>
      </c>
      <c r="E55" s="10" t="s">
        <v>20</v>
      </c>
      <c r="F55" s="11">
        <v>5000</v>
      </c>
      <c r="G55" s="12">
        <v>7.64</v>
      </c>
      <c r="H55" s="12">
        <f>(TRUNC(G55 * J4,2) + G55)</f>
        <v>9.64</v>
      </c>
      <c r="I55" s="12">
        <f t="shared" si="1"/>
        <v>48200</v>
      </c>
      <c r="J55" s="13">
        <f>I55 / J3</f>
        <v>3.7586308633423028E-2</v>
      </c>
    </row>
    <row r="56" spans="1:10" ht="39" customHeight="1" x14ac:dyDescent="0.2">
      <c r="A56" s="9" t="s">
        <v>166</v>
      </c>
      <c r="B56" s="9" t="s">
        <v>167</v>
      </c>
      <c r="C56" s="9" t="s">
        <v>18</v>
      </c>
      <c r="D56" s="9" t="s">
        <v>168</v>
      </c>
      <c r="E56" s="10" t="s">
        <v>20</v>
      </c>
      <c r="F56" s="11">
        <v>700</v>
      </c>
      <c r="G56" s="12">
        <v>11.41</v>
      </c>
      <c r="H56" s="12">
        <f>(TRUNC(G56 * J4,2) + G56)</f>
        <v>14.4</v>
      </c>
      <c r="I56" s="12">
        <f t="shared" si="1"/>
        <v>10080</v>
      </c>
      <c r="J56" s="13">
        <f>I56 / J3</f>
        <v>7.8603732577780944E-3</v>
      </c>
    </row>
    <row r="57" spans="1:10" ht="39" customHeight="1" x14ac:dyDescent="0.2">
      <c r="A57" s="9" t="s">
        <v>169</v>
      </c>
      <c r="B57" s="9" t="s">
        <v>170</v>
      </c>
      <c r="C57" s="9" t="s">
        <v>18</v>
      </c>
      <c r="D57" s="9" t="s">
        <v>171</v>
      </c>
      <c r="E57" s="10" t="s">
        <v>20</v>
      </c>
      <c r="F57" s="11">
        <v>1500</v>
      </c>
      <c r="G57" s="12">
        <v>10.61</v>
      </c>
      <c r="H57" s="12">
        <f>(TRUNC(G57 * J4,2) + G57)</f>
        <v>13.389999999999999</v>
      </c>
      <c r="I57" s="12">
        <f t="shared" si="1"/>
        <v>20085</v>
      </c>
      <c r="J57" s="13">
        <f>I57 / J3</f>
        <v>1.5662261595483434E-2</v>
      </c>
    </row>
    <row r="58" spans="1:10" ht="39" customHeight="1" x14ac:dyDescent="0.2">
      <c r="A58" s="9" t="s">
        <v>172</v>
      </c>
      <c r="B58" s="9" t="s">
        <v>173</v>
      </c>
      <c r="C58" s="9" t="s">
        <v>18</v>
      </c>
      <c r="D58" s="9" t="s">
        <v>174</v>
      </c>
      <c r="E58" s="10" t="s">
        <v>20</v>
      </c>
      <c r="F58" s="11">
        <v>500</v>
      </c>
      <c r="G58" s="12">
        <v>18.13</v>
      </c>
      <c r="H58" s="12">
        <f>(TRUNC(G58 * J4,2) + G58)</f>
        <v>22.88</v>
      </c>
      <c r="I58" s="12">
        <f t="shared" si="1"/>
        <v>11440</v>
      </c>
      <c r="J58" s="13">
        <f>I58 / J3</f>
        <v>8.9208998084306934E-3</v>
      </c>
    </row>
    <row r="59" spans="1:10" ht="39" customHeight="1" x14ac:dyDescent="0.2">
      <c r="A59" s="9" t="s">
        <v>175</v>
      </c>
      <c r="B59" s="9" t="s">
        <v>176</v>
      </c>
      <c r="C59" s="9" t="s">
        <v>18</v>
      </c>
      <c r="D59" s="9" t="s">
        <v>177</v>
      </c>
      <c r="E59" s="10" t="s">
        <v>20</v>
      </c>
      <c r="F59" s="11">
        <v>1500</v>
      </c>
      <c r="G59" s="12">
        <v>18.75</v>
      </c>
      <c r="H59" s="12">
        <f>(TRUNC(G59 * J4,2) + G59)</f>
        <v>23.67</v>
      </c>
      <c r="I59" s="12">
        <f t="shared" si="1"/>
        <v>35505</v>
      </c>
      <c r="J59" s="13">
        <f>I59 / J3</f>
        <v>2.7686761162441592E-2</v>
      </c>
    </row>
    <row r="60" spans="1:10" ht="39" customHeight="1" x14ac:dyDescent="0.2">
      <c r="A60" s="9" t="s">
        <v>178</v>
      </c>
      <c r="B60" s="9" t="s">
        <v>179</v>
      </c>
      <c r="C60" s="9" t="s">
        <v>18</v>
      </c>
      <c r="D60" s="9" t="s">
        <v>180</v>
      </c>
      <c r="E60" s="10" t="s">
        <v>20</v>
      </c>
      <c r="F60" s="11">
        <v>700</v>
      </c>
      <c r="G60" s="12">
        <v>28.33</v>
      </c>
      <c r="H60" s="12">
        <f>(TRUNC(G60 * J4,2) + G60)</f>
        <v>35.76</v>
      </c>
      <c r="I60" s="12">
        <f t="shared" si="1"/>
        <v>25032</v>
      </c>
      <c r="J60" s="13">
        <f>I60 / J3</f>
        <v>1.9519926923482266E-2</v>
      </c>
    </row>
    <row r="61" spans="1:10" ht="39" customHeight="1" x14ac:dyDescent="0.2">
      <c r="A61" s="9" t="s">
        <v>181</v>
      </c>
      <c r="B61" s="9" t="s">
        <v>182</v>
      </c>
      <c r="C61" s="9" t="s">
        <v>18</v>
      </c>
      <c r="D61" s="9" t="s">
        <v>183</v>
      </c>
      <c r="E61" s="10" t="s">
        <v>20</v>
      </c>
      <c r="F61" s="11">
        <v>1200</v>
      </c>
      <c r="G61" s="12">
        <v>27.13</v>
      </c>
      <c r="H61" s="12">
        <f>(TRUNC(G61 * J4,2) + G61)</f>
        <v>34.24</v>
      </c>
      <c r="I61" s="12">
        <f t="shared" si="1"/>
        <v>41088</v>
      </c>
      <c r="J61" s="13">
        <f>I61 / J3</f>
        <v>3.2040378612657378E-2</v>
      </c>
    </row>
    <row r="62" spans="1:10" ht="26.1" customHeight="1" x14ac:dyDescent="0.2">
      <c r="A62" s="9" t="s">
        <v>184</v>
      </c>
      <c r="B62" s="9" t="s">
        <v>185</v>
      </c>
      <c r="C62" s="9" t="s">
        <v>44</v>
      </c>
      <c r="D62" s="9" t="s">
        <v>186</v>
      </c>
      <c r="E62" s="10" t="s">
        <v>20</v>
      </c>
      <c r="F62" s="11">
        <v>30</v>
      </c>
      <c r="G62" s="12">
        <v>61.68</v>
      </c>
      <c r="H62" s="12">
        <f>(TRUNC(G62 * J4,2) + G62)</f>
        <v>77.86</v>
      </c>
      <c r="I62" s="12">
        <f t="shared" si="1"/>
        <v>2335.8000000000002</v>
      </c>
      <c r="J62" s="13">
        <f>I62 / J3</f>
        <v>1.8214543507458407E-3</v>
      </c>
    </row>
    <row r="63" spans="1:10" ht="24" customHeight="1" x14ac:dyDescent="0.2">
      <c r="A63" s="4" t="s">
        <v>187</v>
      </c>
      <c r="B63" s="4" t="s">
        <v>13</v>
      </c>
      <c r="C63" s="4"/>
      <c r="D63" s="4" t="s">
        <v>188</v>
      </c>
      <c r="E63" s="5"/>
      <c r="F63" s="6">
        <v>1</v>
      </c>
      <c r="G63" s="6" t="s">
        <v>15</v>
      </c>
      <c r="H63" s="7">
        <f>I64 + I65 + I66 + I67 + I68 + I69 + I70 + I71 + I72 + I73 + I74 + I75</f>
        <v>79486.799999999988</v>
      </c>
      <c r="I63" s="7">
        <f t="shared" si="1"/>
        <v>79486.8</v>
      </c>
      <c r="J63" s="8">
        <f>I63 / J3</f>
        <v>6.1983721931186092E-2</v>
      </c>
    </row>
    <row r="64" spans="1:10" ht="39" customHeight="1" x14ac:dyDescent="0.2">
      <c r="A64" s="9" t="s">
        <v>189</v>
      </c>
      <c r="B64" s="9" t="s">
        <v>190</v>
      </c>
      <c r="C64" s="9" t="s">
        <v>18</v>
      </c>
      <c r="D64" s="9" t="s">
        <v>191</v>
      </c>
      <c r="E64" s="10" t="s">
        <v>58</v>
      </c>
      <c r="F64" s="11">
        <v>100</v>
      </c>
      <c r="G64" s="12">
        <v>20.63</v>
      </c>
      <c r="H64" s="12">
        <f>(TRUNC(G64 * J4,2) + G64)</f>
        <v>26.04</v>
      </c>
      <c r="I64" s="12">
        <f t="shared" si="1"/>
        <v>2604</v>
      </c>
      <c r="J64" s="13">
        <f>I64 / J3</f>
        <v>2.0305964249260075E-3</v>
      </c>
    </row>
    <row r="65" spans="1:10" ht="26.1" customHeight="1" x14ac:dyDescent="0.2">
      <c r="A65" s="9" t="s">
        <v>192</v>
      </c>
      <c r="B65" s="9" t="s">
        <v>193</v>
      </c>
      <c r="C65" s="9" t="s">
        <v>18</v>
      </c>
      <c r="D65" s="9" t="s">
        <v>194</v>
      </c>
      <c r="E65" s="10" t="s">
        <v>58</v>
      </c>
      <c r="F65" s="11">
        <v>30</v>
      </c>
      <c r="G65" s="12">
        <v>60.22</v>
      </c>
      <c r="H65" s="12">
        <f>(TRUNC(G65 * J4,2) + G65)</f>
        <v>76.02</v>
      </c>
      <c r="I65" s="12">
        <f t="shared" si="1"/>
        <v>2280.6</v>
      </c>
      <c r="J65" s="13">
        <f>I65 / J3</f>
        <v>1.7784094495722938E-3</v>
      </c>
    </row>
    <row r="66" spans="1:10" ht="26.1" customHeight="1" x14ac:dyDescent="0.2">
      <c r="A66" s="9" t="s">
        <v>195</v>
      </c>
      <c r="B66" s="9" t="s">
        <v>196</v>
      </c>
      <c r="C66" s="9" t="s">
        <v>18</v>
      </c>
      <c r="D66" s="9" t="s">
        <v>197</v>
      </c>
      <c r="E66" s="10" t="s">
        <v>58</v>
      </c>
      <c r="F66" s="11">
        <v>30</v>
      </c>
      <c r="G66" s="12">
        <v>53.77</v>
      </c>
      <c r="H66" s="12">
        <f>(TRUNC(G66 * J4,2) + G66)</f>
        <v>67.87</v>
      </c>
      <c r="I66" s="12">
        <f t="shared" si="1"/>
        <v>2036.1</v>
      </c>
      <c r="J66" s="13">
        <f>I66 / J3</f>
        <v>1.5877486101351168E-3</v>
      </c>
    </row>
    <row r="67" spans="1:10" ht="39" customHeight="1" x14ac:dyDescent="0.2">
      <c r="A67" s="9" t="s">
        <v>198</v>
      </c>
      <c r="B67" s="9" t="s">
        <v>199</v>
      </c>
      <c r="C67" s="9" t="s">
        <v>44</v>
      </c>
      <c r="D67" s="9" t="s">
        <v>200</v>
      </c>
      <c r="E67" s="10" t="s">
        <v>58</v>
      </c>
      <c r="F67" s="11">
        <v>50</v>
      </c>
      <c r="G67" s="12">
        <v>40.78</v>
      </c>
      <c r="H67" s="12">
        <f>(TRUNC(G67 * J4,2) + G67)</f>
        <v>51.480000000000004</v>
      </c>
      <c r="I67" s="12">
        <f t="shared" si="1"/>
        <v>2574</v>
      </c>
      <c r="J67" s="13">
        <f>I67 / J3</f>
        <v>2.0072024568969062E-3</v>
      </c>
    </row>
    <row r="68" spans="1:10" ht="39" customHeight="1" x14ac:dyDescent="0.2">
      <c r="A68" s="9" t="s">
        <v>201</v>
      </c>
      <c r="B68" s="9" t="s">
        <v>202</v>
      </c>
      <c r="C68" s="9" t="s">
        <v>44</v>
      </c>
      <c r="D68" s="9" t="s">
        <v>203</v>
      </c>
      <c r="E68" s="10" t="s">
        <v>58</v>
      </c>
      <c r="F68" s="11">
        <v>300</v>
      </c>
      <c r="G68" s="12">
        <v>74.63</v>
      </c>
      <c r="H68" s="12">
        <f>(TRUNC(G68 * J4,2) + G68)</f>
        <v>94.21</v>
      </c>
      <c r="I68" s="12">
        <f t="shared" si="1"/>
        <v>28263</v>
      </c>
      <c r="J68" s="13">
        <f>I68 / J3</f>
        <v>2.2039457280216494E-2</v>
      </c>
    </row>
    <row r="69" spans="1:10" ht="26.1" customHeight="1" x14ac:dyDescent="0.2">
      <c r="A69" s="9" t="s">
        <v>204</v>
      </c>
      <c r="B69" s="9" t="s">
        <v>205</v>
      </c>
      <c r="C69" s="9" t="s">
        <v>44</v>
      </c>
      <c r="D69" s="9" t="s">
        <v>206</v>
      </c>
      <c r="E69" s="10" t="s">
        <v>58</v>
      </c>
      <c r="F69" s="11">
        <v>50</v>
      </c>
      <c r="G69" s="12">
        <v>51.94</v>
      </c>
      <c r="H69" s="12">
        <f>(TRUNC(G69 * J4,2) + G69)</f>
        <v>65.56</v>
      </c>
      <c r="I69" s="12">
        <f t="shared" si="1"/>
        <v>3278</v>
      </c>
      <c r="J69" s="13">
        <f>I69 / J3</f>
        <v>2.5561809066464874E-3</v>
      </c>
    </row>
    <row r="70" spans="1:10" ht="26.1" customHeight="1" x14ac:dyDescent="0.2">
      <c r="A70" s="9" t="s">
        <v>207</v>
      </c>
      <c r="B70" s="9" t="s">
        <v>208</v>
      </c>
      <c r="C70" s="9" t="s">
        <v>44</v>
      </c>
      <c r="D70" s="9" t="s">
        <v>209</v>
      </c>
      <c r="E70" s="10" t="s">
        <v>58</v>
      </c>
      <c r="F70" s="11">
        <v>50</v>
      </c>
      <c r="G70" s="12">
        <v>64.39</v>
      </c>
      <c r="H70" s="12">
        <f>(TRUNC(G70 * J4,2) + G70)</f>
        <v>81.28</v>
      </c>
      <c r="I70" s="12">
        <f t="shared" ref="I70:I101" si="2">TRUNC(F70 * H70,2)</f>
        <v>4064</v>
      </c>
      <c r="J70" s="13">
        <f>I70 / J3</f>
        <v>3.169102869008946E-3</v>
      </c>
    </row>
    <row r="71" spans="1:10" ht="26.1" customHeight="1" x14ac:dyDescent="0.2">
      <c r="A71" s="9" t="s">
        <v>210</v>
      </c>
      <c r="B71" s="9" t="s">
        <v>211</v>
      </c>
      <c r="C71" s="9" t="s">
        <v>44</v>
      </c>
      <c r="D71" s="9" t="s">
        <v>212</v>
      </c>
      <c r="E71" s="10" t="s">
        <v>58</v>
      </c>
      <c r="F71" s="11">
        <v>50</v>
      </c>
      <c r="G71" s="12">
        <v>52.88</v>
      </c>
      <c r="H71" s="12">
        <f>(TRUNC(G71 * J4,2) + G71)</f>
        <v>66.75</v>
      </c>
      <c r="I71" s="12">
        <f t="shared" si="2"/>
        <v>3337.5</v>
      </c>
      <c r="J71" s="13">
        <f>I71 / J3</f>
        <v>2.6025789432375388E-3</v>
      </c>
    </row>
    <row r="72" spans="1:10" ht="26.1" customHeight="1" x14ac:dyDescent="0.2">
      <c r="A72" s="9" t="s">
        <v>213</v>
      </c>
      <c r="B72" s="9" t="s">
        <v>214</v>
      </c>
      <c r="C72" s="9" t="s">
        <v>44</v>
      </c>
      <c r="D72" s="9" t="s">
        <v>215</v>
      </c>
      <c r="E72" s="10" t="s">
        <v>58</v>
      </c>
      <c r="F72" s="11">
        <v>50</v>
      </c>
      <c r="G72" s="12">
        <v>66.06</v>
      </c>
      <c r="H72" s="12">
        <f>(TRUNC(G72 * J4,2) + G72)</f>
        <v>83.39</v>
      </c>
      <c r="I72" s="12">
        <f t="shared" si="2"/>
        <v>4169.5</v>
      </c>
      <c r="J72" s="13">
        <f>I72 / J3</f>
        <v>3.2513716565779529E-3</v>
      </c>
    </row>
    <row r="73" spans="1:10" ht="39" customHeight="1" x14ac:dyDescent="0.2">
      <c r="A73" s="9" t="s">
        <v>216</v>
      </c>
      <c r="B73" s="9" t="s">
        <v>217</v>
      </c>
      <c r="C73" s="9" t="s">
        <v>44</v>
      </c>
      <c r="D73" s="9" t="s">
        <v>218</v>
      </c>
      <c r="E73" s="10" t="s">
        <v>58</v>
      </c>
      <c r="F73" s="11">
        <v>30</v>
      </c>
      <c r="G73" s="12">
        <v>34.08</v>
      </c>
      <c r="H73" s="12">
        <f>(TRUNC(G73 * J4,2) + G73)</f>
        <v>43.019999999999996</v>
      </c>
      <c r="I73" s="12">
        <f t="shared" si="2"/>
        <v>1290.5999999999999</v>
      </c>
      <c r="J73" s="13">
        <f>I73 / J3</f>
        <v>1.0064085046119452E-3</v>
      </c>
    </row>
    <row r="74" spans="1:10" ht="26.1" customHeight="1" x14ac:dyDescent="0.2">
      <c r="A74" s="9" t="s">
        <v>219</v>
      </c>
      <c r="B74" s="9" t="s">
        <v>220</v>
      </c>
      <c r="C74" s="9" t="s">
        <v>44</v>
      </c>
      <c r="D74" s="9" t="s">
        <v>221</v>
      </c>
      <c r="E74" s="10" t="s">
        <v>58</v>
      </c>
      <c r="F74" s="11">
        <v>50</v>
      </c>
      <c r="G74" s="12">
        <v>241.08</v>
      </c>
      <c r="H74" s="12">
        <f>(TRUNC(G74 * J4,2) + G74)</f>
        <v>304.33000000000004</v>
      </c>
      <c r="I74" s="12">
        <f t="shared" si="2"/>
        <v>15216.5</v>
      </c>
      <c r="J74" s="13">
        <f>I74 / J3</f>
        <v>1.1865810483827418E-2</v>
      </c>
    </row>
    <row r="75" spans="1:10" ht="39" customHeight="1" x14ac:dyDescent="0.2">
      <c r="A75" s="9" t="s">
        <v>222</v>
      </c>
      <c r="B75" s="9" t="s">
        <v>223</v>
      </c>
      <c r="C75" s="9" t="s">
        <v>44</v>
      </c>
      <c r="D75" s="9" t="s">
        <v>224</v>
      </c>
      <c r="E75" s="10" t="s">
        <v>58</v>
      </c>
      <c r="F75" s="11">
        <v>50</v>
      </c>
      <c r="G75" s="12">
        <v>164.34</v>
      </c>
      <c r="H75" s="12">
        <f>(TRUNC(G75 * J4,2) + G75)</f>
        <v>207.46</v>
      </c>
      <c r="I75" s="12">
        <f t="shared" si="2"/>
        <v>10373</v>
      </c>
      <c r="J75" s="13">
        <f>I75 / J3</f>
        <v>8.0888543455289851E-3</v>
      </c>
    </row>
    <row r="76" spans="1:10" ht="24" customHeight="1" x14ac:dyDescent="0.2">
      <c r="A76" s="4" t="s">
        <v>225</v>
      </c>
      <c r="B76" s="4" t="s">
        <v>13</v>
      </c>
      <c r="C76" s="4"/>
      <c r="D76" s="4" t="s">
        <v>226</v>
      </c>
      <c r="E76" s="5"/>
      <c r="F76" s="6">
        <v>1</v>
      </c>
      <c r="G76" s="6" t="s">
        <v>15</v>
      </c>
      <c r="H76" s="7">
        <f>I77 + I78 + I79 + I80 + I81 + I82 + I83 + I84 + I85 + I86 + I87 + I88 + I89 + I90 + I91 + I92 + I93 + I94 + I95 + I96 + I97 + I98 + I99 + I100 + I101 + I102 + I103 + I104 + I105 + I106 + I107 + I108 + I109 + I110 + I111 + I112 + I113 + I114</f>
        <v>135530.80000000002</v>
      </c>
      <c r="I76" s="7">
        <f t="shared" si="2"/>
        <v>135530.79999999999</v>
      </c>
      <c r="J76" s="8">
        <f>I76 / J3</f>
        <v>0.10568677340528485</v>
      </c>
    </row>
    <row r="77" spans="1:10" ht="26.1" customHeight="1" x14ac:dyDescent="0.2">
      <c r="A77" s="9" t="s">
        <v>227</v>
      </c>
      <c r="B77" s="9" t="s">
        <v>228</v>
      </c>
      <c r="C77" s="9" t="s">
        <v>18</v>
      </c>
      <c r="D77" s="9" t="s">
        <v>229</v>
      </c>
      <c r="E77" s="10" t="s">
        <v>58</v>
      </c>
      <c r="F77" s="11">
        <v>120</v>
      </c>
      <c r="G77" s="12">
        <v>10.9</v>
      </c>
      <c r="H77" s="12">
        <f>(TRUNC(G77 * J4,2) + G77)</f>
        <v>13.76</v>
      </c>
      <c r="I77" s="12">
        <f t="shared" si="2"/>
        <v>1651.2</v>
      </c>
      <c r="J77" s="13">
        <f>I77 / J3</f>
        <v>1.2876040003217449E-3</v>
      </c>
    </row>
    <row r="78" spans="1:10" ht="26.1" customHeight="1" x14ac:dyDescent="0.2">
      <c r="A78" s="9" t="s">
        <v>230</v>
      </c>
      <c r="B78" s="9" t="s">
        <v>231</v>
      </c>
      <c r="C78" s="9" t="s">
        <v>18</v>
      </c>
      <c r="D78" s="9" t="s">
        <v>232</v>
      </c>
      <c r="E78" s="10" t="s">
        <v>58</v>
      </c>
      <c r="F78" s="11">
        <v>120</v>
      </c>
      <c r="G78" s="12">
        <v>11.75</v>
      </c>
      <c r="H78" s="12">
        <f>(TRUNC(G78 * J4,2) + G78)</f>
        <v>14.83</v>
      </c>
      <c r="I78" s="12">
        <f t="shared" si="2"/>
        <v>1779.6</v>
      </c>
      <c r="J78" s="13">
        <f>I78 / J3</f>
        <v>1.3877301834862991E-3</v>
      </c>
    </row>
    <row r="79" spans="1:10" ht="26.1" customHeight="1" x14ac:dyDescent="0.2">
      <c r="A79" s="9" t="s">
        <v>233</v>
      </c>
      <c r="B79" s="9" t="s">
        <v>234</v>
      </c>
      <c r="C79" s="9" t="s">
        <v>18</v>
      </c>
      <c r="D79" s="9" t="s">
        <v>235</v>
      </c>
      <c r="E79" s="10" t="s">
        <v>58</v>
      </c>
      <c r="F79" s="11">
        <v>80</v>
      </c>
      <c r="G79" s="12">
        <v>13.35</v>
      </c>
      <c r="H79" s="12">
        <f>(TRUNC(G79 * J4,2) + G79)</f>
        <v>16.850000000000001</v>
      </c>
      <c r="I79" s="12">
        <f t="shared" si="2"/>
        <v>1348</v>
      </c>
      <c r="J79" s="13">
        <f>I79 / J3</f>
        <v>1.0511689634409595E-3</v>
      </c>
    </row>
    <row r="80" spans="1:10" ht="26.1" customHeight="1" x14ac:dyDescent="0.2">
      <c r="A80" s="9" t="s">
        <v>236</v>
      </c>
      <c r="B80" s="9" t="s">
        <v>237</v>
      </c>
      <c r="C80" s="9" t="s">
        <v>18</v>
      </c>
      <c r="D80" s="9" t="s">
        <v>238</v>
      </c>
      <c r="E80" s="10" t="s">
        <v>58</v>
      </c>
      <c r="F80" s="11">
        <v>80</v>
      </c>
      <c r="G80" s="12">
        <v>13.35</v>
      </c>
      <c r="H80" s="12">
        <f>(TRUNC(G80 * J4,2) + G80)</f>
        <v>16.850000000000001</v>
      </c>
      <c r="I80" s="12">
        <f t="shared" si="2"/>
        <v>1348</v>
      </c>
      <c r="J80" s="13">
        <f>I80 / J3</f>
        <v>1.0511689634409595E-3</v>
      </c>
    </row>
    <row r="81" spans="1:10" ht="26.1" customHeight="1" x14ac:dyDescent="0.2">
      <c r="A81" s="9" t="s">
        <v>239</v>
      </c>
      <c r="B81" s="9" t="s">
        <v>240</v>
      </c>
      <c r="C81" s="9" t="s">
        <v>18</v>
      </c>
      <c r="D81" s="9" t="s">
        <v>241</v>
      </c>
      <c r="E81" s="10" t="s">
        <v>58</v>
      </c>
      <c r="F81" s="11">
        <v>20</v>
      </c>
      <c r="G81" s="12">
        <v>15.29</v>
      </c>
      <c r="H81" s="12">
        <f>(TRUNC(G81 * J4,2) + G81)</f>
        <v>19.299999999999997</v>
      </c>
      <c r="I81" s="12">
        <f t="shared" si="2"/>
        <v>386</v>
      </c>
      <c r="J81" s="13">
        <f>I81 / J3</f>
        <v>3.010023886411056E-4</v>
      </c>
    </row>
    <row r="82" spans="1:10" ht="26.1" customHeight="1" x14ac:dyDescent="0.2">
      <c r="A82" s="9" t="s">
        <v>242</v>
      </c>
      <c r="B82" s="9" t="s">
        <v>243</v>
      </c>
      <c r="C82" s="9" t="s">
        <v>18</v>
      </c>
      <c r="D82" s="9" t="s">
        <v>244</v>
      </c>
      <c r="E82" s="10" t="s">
        <v>58</v>
      </c>
      <c r="F82" s="11">
        <v>15</v>
      </c>
      <c r="G82" s="12">
        <v>22.05</v>
      </c>
      <c r="H82" s="12">
        <f>(TRUNC(G82 * J4,2) + G82)</f>
        <v>27.830000000000002</v>
      </c>
      <c r="I82" s="12">
        <f t="shared" si="2"/>
        <v>417.45</v>
      </c>
      <c r="J82" s="13">
        <f>I82 / J3</f>
        <v>3.2552706512494698E-4</v>
      </c>
    </row>
    <row r="83" spans="1:10" ht="26.1" customHeight="1" x14ac:dyDescent="0.2">
      <c r="A83" s="9" t="s">
        <v>245</v>
      </c>
      <c r="B83" s="9" t="s">
        <v>246</v>
      </c>
      <c r="C83" s="9" t="s">
        <v>18</v>
      </c>
      <c r="D83" s="9" t="s">
        <v>247</v>
      </c>
      <c r="E83" s="10" t="s">
        <v>58</v>
      </c>
      <c r="F83" s="11">
        <v>15</v>
      </c>
      <c r="G83" s="12">
        <v>26.09</v>
      </c>
      <c r="H83" s="12">
        <f>(TRUNC(G83 * J4,2) + G83)</f>
        <v>32.93</v>
      </c>
      <c r="I83" s="12">
        <f t="shared" si="2"/>
        <v>493.95</v>
      </c>
      <c r="J83" s="13">
        <f>I83 / J3</f>
        <v>3.851816835991557E-4</v>
      </c>
    </row>
    <row r="84" spans="1:10" ht="26.1" customHeight="1" x14ac:dyDescent="0.2">
      <c r="A84" s="9" t="s">
        <v>248</v>
      </c>
      <c r="B84" s="9" t="s">
        <v>249</v>
      </c>
      <c r="C84" s="9" t="s">
        <v>18</v>
      </c>
      <c r="D84" s="9" t="s">
        <v>250</v>
      </c>
      <c r="E84" s="10" t="s">
        <v>58</v>
      </c>
      <c r="F84" s="11">
        <v>75</v>
      </c>
      <c r="G84" s="12">
        <v>49.62</v>
      </c>
      <c r="H84" s="12">
        <f>(TRUNC(G84 * J4,2) + G84)</f>
        <v>62.64</v>
      </c>
      <c r="I84" s="12">
        <f t="shared" si="2"/>
        <v>4698</v>
      </c>
      <c r="J84" s="13">
        <f>I84 / J3</f>
        <v>3.6634953933572904E-3</v>
      </c>
    </row>
    <row r="85" spans="1:10" ht="26.1" customHeight="1" x14ac:dyDescent="0.2">
      <c r="A85" s="9" t="s">
        <v>251</v>
      </c>
      <c r="B85" s="9" t="s">
        <v>252</v>
      </c>
      <c r="C85" s="9" t="s">
        <v>18</v>
      </c>
      <c r="D85" s="9" t="s">
        <v>253</v>
      </c>
      <c r="E85" s="10" t="s">
        <v>58</v>
      </c>
      <c r="F85" s="11">
        <v>120</v>
      </c>
      <c r="G85" s="12">
        <v>51.34</v>
      </c>
      <c r="H85" s="12">
        <f>(TRUNC(G85 * J4,2) + G85)</f>
        <v>64.81</v>
      </c>
      <c r="I85" s="12">
        <f t="shared" si="2"/>
        <v>7777.2</v>
      </c>
      <c r="J85" s="13">
        <f>I85 / J3</f>
        <v>6.0646522718642648E-3</v>
      </c>
    </row>
    <row r="86" spans="1:10" ht="26.1" customHeight="1" x14ac:dyDescent="0.2">
      <c r="A86" s="9" t="s">
        <v>254</v>
      </c>
      <c r="B86" s="9" t="s">
        <v>255</v>
      </c>
      <c r="C86" s="9" t="s">
        <v>18</v>
      </c>
      <c r="D86" s="9" t="s">
        <v>256</v>
      </c>
      <c r="E86" s="10" t="s">
        <v>58</v>
      </c>
      <c r="F86" s="11">
        <v>120</v>
      </c>
      <c r="G86" s="12">
        <v>54.52</v>
      </c>
      <c r="H86" s="12">
        <f>(TRUNC(G86 * J4,2) + G86)</f>
        <v>68.820000000000007</v>
      </c>
      <c r="I86" s="12">
        <f t="shared" si="2"/>
        <v>8258.4</v>
      </c>
      <c r="J86" s="13">
        <f>I86 / J3</f>
        <v>6.4398915190510527E-3</v>
      </c>
    </row>
    <row r="87" spans="1:10" ht="26.1" customHeight="1" x14ac:dyDescent="0.2">
      <c r="A87" s="9" t="s">
        <v>257</v>
      </c>
      <c r="B87" s="9" t="s">
        <v>258</v>
      </c>
      <c r="C87" s="9" t="s">
        <v>18</v>
      </c>
      <c r="D87" s="9" t="s">
        <v>259</v>
      </c>
      <c r="E87" s="10" t="s">
        <v>58</v>
      </c>
      <c r="F87" s="11">
        <v>80</v>
      </c>
      <c r="G87" s="12">
        <v>54.52</v>
      </c>
      <c r="H87" s="12">
        <f>(TRUNC(G87 * J4,2) + G87)</f>
        <v>68.820000000000007</v>
      </c>
      <c r="I87" s="12">
        <f t="shared" si="2"/>
        <v>5505.6</v>
      </c>
      <c r="J87" s="13">
        <f>I87 / J3</f>
        <v>4.2932610127007021E-3</v>
      </c>
    </row>
    <row r="88" spans="1:10" ht="26.1" customHeight="1" x14ac:dyDescent="0.2">
      <c r="A88" s="9" t="s">
        <v>260</v>
      </c>
      <c r="B88" s="9" t="s">
        <v>261</v>
      </c>
      <c r="C88" s="9" t="s">
        <v>18</v>
      </c>
      <c r="D88" s="9" t="s">
        <v>262</v>
      </c>
      <c r="E88" s="10" t="s">
        <v>58</v>
      </c>
      <c r="F88" s="11">
        <v>35</v>
      </c>
      <c r="G88" s="12">
        <v>58.44</v>
      </c>
      <c r="H88" s="12">
        <f>(TRUNC(G88 * J4,2) + G88)</f>
        <v>73.77</v>
      </c>
      <c r="I88" s="12">
        <f t="shared" si="2"/>
        <v>2581.9499999999998</v>
      </c>
      <c r="J88" s="13">
        <f>I88 / J3</f>
        <v>2.013401858424618E-3</v>
      </c>
    </row>
    <row r="89" spans="1:10" ht="26.1" customHeight="1" x14ac:dyDescent="0.2">
      <c r="A89" s="9" t="s">
        <v>263</v>
      </c>
      <c r="B89" s="9" t="s">
        <v>264</v>
      </c>
      <c r="C89" s="9" t="s">
        <v>18</v>
      </c>
      <c r="D89" s="9" t="s">
        <v>265</v>
      </c>
      <c r="E89" s="10" t="s">
        <v>58</v>
      </c>
      <c r="F89" s="11">
        <v>30</v>
      </c>
      <c r="G89" s="12">
        <v>64.11</v>
      </c>
      <c r="H89" s="12">
        <f>(TRUNC(G89 * J4,2) + G89)</f>
        <v>80.930000000000007</v>
      </c>
      <c r="I89" s="12">
        <f t="shared" si="2"/>
        <v>2427.9</v>
      </c>
      <c r="J89" s="13">
        <f>I89 / J3</f>
        <v>1.893273832595182E-3</v>
      </c>
    </row>
    <row r="90" spans="1:10" ht="26.1" customHeight="1" x14ac:dyDescent="0.2">
      <c r="A90" s="9" t="s">
        <v>266</v>
      </c>
      <c r="B90" s="9" t="s">
        <v>267</v>
      </c>
      <c r="C90" s="9" t="s">
        <v>18</v>
      </c>
      <c r="D90" s="9" t="s">
        <v>268</v>
      </c>
      <c r="E90" s="10" t="s">
        <v>58</v>
      </c>
      <c r="F90" s="11">
        <v>25</v>
      </c>
      <c r="G90" s="12">
        <v>72.180000000000007</v>
      </c>
      <c r="H90" s="12">
        <f>(TRUNC(G90 * J4,2) + G90)</f>
        <v>91.12</v>
      </c>
      <c r="I90" s="12">
        <f t="shared" si="2"/>
        <v>2278</v>
      </c>
      <c r="J90" s="13">
        <f>I90 / J3</f>
        <v>1.776381972343105E-3</v>
      </c>
    </row>
    <row r="91" spans="1:10" ht="26.1" customHeight="1" x14ac:dyDescent="0.2">
      <c r="A91" s="9" t="s">
        <v>269</v>
      </c>
      <c r="B91" s="9" t="s">
        <v>270</v>
      </c>
      <c r="C91" s="9" t="s">
        <v>44</v>
      </c>
      <c r="D91" s="9" t="s">
        <v>271</v>
      </c>
      <c r="E91" s="10" t="s">
        <v>58</v>
      </c>
      <c r="F91" s="11">
        <v>15</v>
      </c>
      <c r="G91" s="12">
        <v>90.38</v>
      </c>
      <c r="H91" s="12">
        <f>(TRUNC(G91 * J4,2) + G91)</f>
        <v>114.09</v>
      </c>
      <c r="I91" s="12">
        <f t="shared" si="2"/>
        <v>1711.35</v>
      </c>
      <c r="J91" s="13">
        <f>I91 / J3</f>
        <v>1.3345089062200934E-3</v>
      </c>
    </row>
    <row r="92" spans="1:10" ht="26.1" customHeight="1" x14ac:dyDescent="0.2">
      <c r="A92" s="9" t="s">
        <v>272</v>
      </c>
      <c r="B92" s="9" t="s">
        <v>273</v>
      </c>
      <c r="C92" s="9" t="s">
        <v>18</v>
      </c>
      <c r="D92" s="9" t="s">
        <v>274</v>
      </c>
      <c r="E92" s="10" t="s">
        <v>58</v>
      </c>
      <c r="F92" s="11">
        <v>30</v>
      </c>
      <c r="G92" s="12">
        <v>70.040000000000006</v>
      </c>
      <c r="H92" s="12">
        <f>(TRUNC(G92 * J4,2) + G92)</f>
        <v>88.410000000000011</v>
      </c>
      <c r="I92" s="12">
        <f t="shared" si="2"/>
        <v>2652.3</v>
      </c>
      <c r="J92" s="13">
        <f>I92 / J3</f>
        <v>2.0682607134528612E-3</v>
      </c>
    </row>
    <row r="93" spans="1:10" ht="26.1" customHeight="1" x14ac:dyDescent="0.2">
      <c r="A93" s="9" t="s">
        <v>275</v>
      </c>
      <c r="B93" s="9" t="s">
        <v>276</v>
      </c>
      <c r="C93" s="9" t="s">
        <v>18</v>
      </c>
      <c r="D93" s="9" t="s">
        <v>277</v>
      </c>
      <c r="E93" s="10" t="s">
        <v>58</v>
      </c>
      <c r="F93" s="11">
        <v>30</v>
      </c>
      <c r="G93" s="12">
        <v>70.040000000000006</v>
      </c>
      <c r="H93" s="12">
        <f>(TRUNC(G93 * J4,2) + G93)</f>
        <v>88.410000000000011</v>
      </c>
      <c r="I93" s="12">
        <f t="shared" si="2"/>
        <v>2652.3</v>
      </c>
      <c r="J93" s="13">
        <f>I93 / J3</f>
        <v>2.0682607134528612E-3</v>
      </c>
    </row>
    <row r="94" spans="1:10" ht="26.1" customHeight="1" x14ac:dyDescent="0.2">
      <c r="A94" s="9" t="s">
        <v>278</v>
      </c>
      <c r="B94" s="9" t="s">
        <v>279</v>
      </c>
      <c r="C94" s="9" t="s">
        <v>18</v>
      </c>
      <c r="D94" s="9" t="s">
        <v>280</v>
      </c>
      <c r="E94" s="10" t="s">
        <v>58</v>
      </c>
      <c r="F94" s="11">
        <v>30</v>
      </c>
      <c r="G94" s="12">
        <v>75.92</v>
      </c>
      <c r="H94" s="12">
        <f>(TRUNC(G94 * J4,2) + G94)</f>
        <v>95.84</v>
      </c>
      <c r="I94" s="12">
        <f t="shared" si="2"/>
        <v>2875.2</v>
      </c>
      <c r="J94" s="13">
        <f>I94 / J3</f>
        <v>2.2420778959090846E-3</v>
      </c>
    </row>
    <row r="95" spans="1:10" ht="26.1" customHeight="1" x14ac:dyDescent="0.2">
      <c r="A95" s="9" t="s">
        <v>281</v>
      </c>
      <c r="B95" s="9" t="s">
        <v>282</v>
      </c>
      <c r="C95" s="9" t="s">
        <v>18</v>
      </c>
      <c r="D95" s="9" t="s">
        <v>283</v>
      </c>
      <c r="E95" s="10" t="s">
        <v>58</v>
      </c>
      <c r="F95" s="11">
        <v>25</v>
      </c>
      <c r="G95" s="12">
        <v>85.4</v>
      </c>
      <c r="H95" s="12">
        <f>(TRUNC(G95 * J4,2) + G95)</f>
        <v>107.80000000000001</v>
      </c>
      <c r="I95" s="12">
        <f t="shared" si="2"/>
        <v>2695</v>
      </c>
      <c r="J95" s="13">
        <f>I95 / J3</f>
        <v>2.1015581279476155E-3</v>
      </c>
    </row>
    <row r="96" spans="1:10" ht="26.1" customHeight="1" x14ac:dyDescent="0.2">
      <c r="A96" s="9" t="s">
        <v>284</v>
      </c>
      <c r="B96" s="9" t="s">
        <v>285</v>
      </c>
      <c r="C96" s="9" t="s">
        <v>18</v>
      </c>
      <c r="D96" s="9" t="s">
        <v>286</v>
      </c>
      <c r="E96" s="10" t="s">
        <v>58</v>
      </c>
      <c r="F96" s="11">
        <v>25</v>
      </c>
      <c r="G96" s="12">
        <v>97.51</v>
      </c>
      <c r="H96" s="12">
        <f>(TRUNC(G96 * J4,2) + G96)</f>
        <v>123.09</v>
      </c>
      <c r="I96" s="12">
        <f t="shared" si="2"/>
        <v>3077.25</v>
      </c>
      <c r="J96" s="13">
        <f>I96 / J3</f>
        <v>2.3996362705850835E-3</v>
      </c>
    </row>
    <row r="97" spans="1:10" ht="26.1" customHeight="1" x14ac:dyDescent="0.2">
      <c r="A97" s="9" t="s">
        <v>287</v>
      </c>
      <c r="B97" s="9" t="s">
        <v>288</v>
      </c>
      <c r="C97" s="9" t="s">
        <v>44</v>
      </c>
      <c r="D97" s="9" t="s">
        <v>289</v>
      </c>
      <c r="E97" s="10" t="s">
        <v>58</v>
      </c>
      <c r="F97" s="11">
        <v>25</v>
      </c>
      <c r="G97" s="12">
        <v>107.69</v>
      </c>
      <c r="H97" s="12">
        <f>(TRUNC(G97 * J4,2) + G97)</f>
        <v>135.94</v>
      </c>
      <c r="I97" s="12">
        <f t="shared" si="2"/>
        <v>3398.5</v>
      </c>
      <c r="J97" s="13">
        <f>I97 / J3</f>
        <v>2.650146678230045E-3</v>
      </c>
    </row>
    <row r="98" spans="1:10" ht="39" customHeight="1" x14ac:dyDescent="0.2">
      <c r="A98" s="9" t="s">
        <v>290</v>
      </c>
      <c r="B98" s="9" t="s">
        <v>291</v>
      </c>
      <c r="C98" s="9" t="s">
        <v>18</v>
      </c>
      <c r="D98" s="9" t="s">
        <v>292</v>
      </c>
      <c r="E98" s="10" t="s">
        <v>58</v>
      </c>
      <c r="F98" s="11">
        <v>50</v>
      </c>
      <c r="G98" s="12">
        <v>15.55</v>
      </c>
      <c r="H98" s="12">
        <f>(TRUNC(G98 * J4,2) + G98)</f>
        <v>19.630000000000003</v>
      </c>
      <c r="I98" s="12">
        <f t="shared" si="2"/>
        <v>981.5</v>
      </c>
      <c r="J98" s="13">
        <f>I98 / J3</f>
        <v>7.6537265401876975E-4</v>
      </c>
    </row>
    <row r="99" spans="1:10" ht="39" customHeight="1" x14ac:dyDescent="0.2">
      <c r="A99" s="9" t="s">
        <v>293</v>
      </c>
      <c r="B99" s="9" t="s">
        <v>294</v>
      </c>
      <c r="C99" s="9" t="s">
        <v>18</v>
      </c>
      <c r="D99" s="9" t="s">
        <v>295</v>
      </c>
      <c r="E99" s="10" t="s">
        <v>58</v>
      </c>
      <c r="F99" s="11">
        <v>30</v>
      </c>
      <c r="G99" s="12">
        <v>27.19</v>
      </c>
      <c r="H99" s="12">
        <f>(TRUNC(G99 * J4,2) + G99)</f>
        <v>34.32</v>
      </c>
      <c r="I99" s="12">
        <f t="shared" si="2"/>
        <v>1029.5999999999999</v>
      </c>
      <c r="J99" s="13">
        <f>I99 / J3</f>
        <v>8.0288098275876245E-4</v>
      </c>
    </row>
    <row r="100" spans="1:10" ht="26.1" customHeight="1" x14ac:dyDescent="0.2">
      <c r="A100" s="9" t="s">
        <v>296</v>
      </c>
      <c r="B100" s="9" t="s">
        <v>297</v>
      </c>
      <c r="C100" s="9" t="s">
        <v>18</v>
      </c>
      <c r="D100" s="9" t="s">
        <v>298</v>
      </c>
      <c r="E100" s="10" t="s">
        <v>58</v>
      </c>
      <c r="F100" s="11">
        <v>50</v>
      </c>
      <c r="G100" s="12">
        <v>63.76</v>
      </c>
      <c r="H100" s="12">
        <f>(TRUNC(G100 * J4,2) + G100)</f>
        <v>80.489999999999995</v>
      </c>
      <c r="I100" s="12">
        <f t="shared" si="2"/>
        <v>4024.5</v>
      </c>
      <c r="J100" s="13">
        <f>I100 / J3</f>
        <v>3.1383008111039623E-3</v>
      </c>
    </row>
    <row r="101" spans="1:10" ht="39" customHeight="1" x14ac:dyDescent="0.2">
      <c r="A101" s="9" t="s">
        <v>299</v>
      </c>
      <c r="B101" s="9" t="s">
        <v>300</v>
      </c>
      <c r="C101" s="9" t="s">
        <v>18</v>
      </c>
      <c r="D101" s="9" t="s">
        <v>301</v>
      </c>
      <c r="E101" s="10" t="s">
        <v>58</v>
      </c>
      <c r="F101" s="11">
        <v>25</v>
      </c>
      <c r="G101" s="12">
        <v>82.5</v>
      </c>
      <c r="H101" s="12">
        <f>(TRUNC(G101 * J4,2) + G101)</f>
        <v>104.14</v>
      </c>
      <c r="I101" s="12">
        <f t="shared" si="2"/>
        <v>2603.5</v>
      </c>
      <c r="J101" s="13">
        <f>I101 / J3</f>
        <v>2.0302065254588558E-3</v>
      </c>
    </row>
    <row r="102" spans="1:10" ht="39" customHeight="1" x14ac:dyDescent="0.2">
      <c r="A102" s="9" t="s">
        <v>302</v>
      </c>
      <c r="B102" s="9" t="s">
        <v>303</v>
      </c>
      <c r="C102" s="9" t="s">
        <v>18</v>
      </c>
      <c r="D102" s="9" t="s">
        <v>304</v>
      </c>
      <c r="E102" s="10" t="s">
        <v>58</v>
      </c>
      <c r="F102" s="11">
        <v>25</v>
      </c>
      <c r="G102" s="12">
        <v>153.63</v>
      </c>
      <c r="H102" s="12">
        <f>(TRUNC(G102 * J4,2) + G102)</f>
        <v>193.94</v>
      </c>
      <c r="I102" s="12">
        <f t="shared" ref="I102:I133" si="3">TRUNC(F102 * H102,2)</f>
        <v>4848.5</v>
      </c>
      <c r="J102" s="13">
        <f>I102 / J3</f>
        <v>3.7808551329699494E-3</v>
      </c>
    </row>
    <row r="103" spans="1:10" ht="39" customHeight="1" x14ac:dyDescent="0.2">
      <c r="A103" s="9" t="s">
        <v>305</v>
      </c>
      <c r="B103" s="9" t="s">
        <v>306</v>
      </c>
      <c r="C103" s="9" t="s">
        <v>44</v>
      </c>
      <c r="D103" s="9" t="s">
        <v>307</v>
      </c>
      <c r="E103" s="10" t="s">
        <v>58</v>
      </c>
      <c r="F103" s="11">
        <v>35</v>
      </c>
      <c r="G103" s="12">
        <v>170.04</v>
      </c>
      <c r="H103" s="12">
        <f>(TRUNC(G103 * J4,2) + G103)</f>
        <v>214.64999999999998</v>
      </c>
      <c r="I103" s="12">
        <f t="shared" si="3"/>
        <v>7512.75</v>
      </c>
      <c r="J103" s="13">
        <f>I103 / J3</f>
        <v>5.8584344436877359E-3</v>
      </c>
    </row>
    <row r="104" spans="1:10" ht="39" customHeight="1" x14ac:dyDescent="0.2">
      <c r="A104" s="9" t="s">
        <v>308</v>
      </c>
      <c r="B104" s="9" t="s">
        <v>309</v>
      </c>
      <c r="C104" s="9" t="s">
        <v>44</v>
      </c>
      <c r="D104" s="9" t="s">
        <v>310</v>
      </c>
      <c r="E104" s="10" t="s">
        <v>58</v>
      </c>
      <c r="F104" s="11">
        <v>35</v>
      </c>
      <c r="G104" s="12">
        <v>138.9</v>
      </c>
      <c r="H104" s="12">
        <f>(TRUNC(G104 * J4,2) + G104)</f>
        <v>175.34</v>
      </c>
      <c r="I104" s="12">
        <f t="shared" si="3"/>
        <v>6136.9</v>
      </c>
      <c r="J104" s="13">
        <f>I104 / J3</f>
        <v>4.7855480799264272E-3</v>
      </c>
    </row>
    <row r="105" spans="1:10" ht="39" customHeight="1" x14ac:dyDescent="0.2">
      <c r="A105" s="9" t="s">
        <v>311</v>
      </c>
      <c r="B105" s="9" t="s">
        <v>312</v>
      </c>
      <c r="C105" s="9" t="s">
        <v>44</v>
      </c>
      <c r="D105" s="9" t="s">
        <v>313</v>
      </c>
      <c r="E105" s="10" t="s">
        <v>58</v>
      </c>
      <c r="F105" s="11">
        <v>25</v>
      </c>
      <c r="G105" s="12">
        <v>147.30000000000001</v>
      </c>
      <c r="H105" s="12">
        <f>(TRUNC(G105 * J4,2) + G105)</f>
        <v>185.95000000000002</v>
      </c>
      <c r="I105" s="12">
        <f t="shared" si="3"/>
        <v>4648.75</v>
      </c>
      <c r="J105" s="13">
        <f>I105 / J3</f>
        <v>3.6250902958428486E-3</v>
      </c>
    </row>
    <row r="106" spans="1:10" ht="39" customHeight="1" x14ac:dyDescent="0.2">
      <c r="A106" s="9" t="s">
        <v>314</v>
      </c>
      <c r="B106" s="9" t="s">
        <v>315</v>
      </c>
      <c r="C106" s="9" t="s">
        <v>44</v>
      </c>
      <c r="D106" s="9" t="s">
        <v>316</v>
      </c>
      <c r="E106" s="10" t="s">
        <v>58</v>
      </c>
      <c r="F106" s="11">
        <v>25</v>
      </c>
      <c r="G106" s="12">
        <v>154.41</v>
      </c>
      <c r="H106" s="12">
        <f>(TRUNC(G106 * J4,2) + G106)</f>
        <v>194.92</v>
      </c>
      <c r="I106" s="12">
        <f t="shared" si="3"/>
        <v>4873</v>
      </c>
      <c r="J106" s="13">
        <f>I106 / J3</f>
        <v>3.7999602068603824E-3</v>
      </c>
    </row>
    <row r="107" spans="1:10" ht="39" customHeight="1" x14ac:dyDescent="0.2">
      <c r="A107" s="9" t="s">
        <v>317</v>
      </c>
      <c r="B107" s="9" t="s">
        <v>318</v>
      </c>
      <c r="C107" s="9" t="s">
        <v>44</v>
      </c>
      <c r="D107" s="9" t="s">
        <v>319</v>
      </c>
      <c r="E107" s="10" t="s">
        <v>58</v>
      </c>
      <c r="F107" s="11">
        <v>25</v>
      </c>
      <c r="G107" s="12">
        <v>156.02000000000001</v>
      </c>
      <c r="H107" s="12">
        <f>(TRUNC(G107 * J4,2) + G107)</f>
        <v>196.95000000000002</v>
      </c>
      <c r="I107" s="12">
        <f t="shared" si="3"/>
        <v>4923.75</v>
      </c>
      <c r="J107" s="13">
        <f>I107 / J3</f>
        <v>3.839535002776279E-3</v>
      </c>
    </row>
    <row r="108" spans="1:10" ht="39" customHeight="1" x14ac:dyDescent="0.2">
      <c r="A108" s="9" t="s">
        <v>320</v>
      </c>
      <c r="B108" s="9" t="s">
        <v>321</v>
      </c>
      <c r="C108" s="9" t="s">
        <v>44</v>
      </c>
      <c r="D108" s="9" t="s">
        <v>322</v>
      </c>
      <c r="E108" s="10" t="s">
        <v>58</v>
      </c>
      <c r="F108" s="11">
        <v>20</v>
      </c>
      <c r="G108" s="12">
        <v>169.15</v>
      </c>
      <c r="H108" s="12">
        <f>(TRUNC(G108 * J4,2) + G108)</f>
        <v>213.53</v>
      </c>
      <c r="I108" s="12">
        <f t="shared" si="3"/>
        <v>4270.6000000000004</v>
      </c>
      <c r="J108" s="13">
        <f>I108 / J3</f>
        <v>3.330209328836025E-3</v>
      </c>
    </row>
    <row r="109" spans="1:10" ht="51.95" customHeight="1" x14ac:dyDescent="0.2">
      <c r="A109" s="9" t="s">
        <v>323</v>
      </c>
      <c r="B109" s="9" t="s">
        <v>324</v>
      </c>
      <c r="C109" s="9" t="s">
        <v>44</v>
      </c>
      <c r="D109" s="9" t="s">
        <v>325</v>
      </c>
      <c r="E109" s="10" t="s">
        <v>58</v>
      </c>
      <c r="F109" s="11">
        <v>45</v>
      </c>
      <c r="G109" s="12">
        <v>79.39</v>
      </c>
      <c r="H109" s="12">
        <f>(TRUNC(G109 * J4,2) + G109)</f>
        <v>100.22</v>
      </c>
      <c r="I109" s="12">
        <f t="shared" si="3"/>
        <v>4509.8999999999996</v>
      </c>
      <c r="J109" s="13">
        <f>I109 / J3</f>
        <v>3.5168152138148239E-3</v>
      </c>
    </row>
    <row r="110" spans="1:10" ht="51.95" customHeight="1" x14ac:dyDescent="0.2">
      <c r="A110" s="9" t="s">
        <v>326</v>
      </c>
      <c r="B110" s="9" t="s">
        <v>327</v>
      </c>
      <c r="C110" s="9" t="s">
        <v>44</v>
      </c>
      <c r="D110" s="9" t="s">
        <v>328</v>
      </c>
      <c r="E110" s="10" t="s">
        <v>58</v>
      </c>
      <c r="F110" s="11">
        <v>45</v>
      </c>
      <c r="G110" s="12">
        <v>82.17</v>
      </c>
      <c r="H110" s="12">
        <f>(TRUNC(G110 * J4,2) + G110)</f>
        <v>103.73</v>
      </c>
      <c r="I110" s="12">
        <f t="shared" si="3"/>
        <v>4667.8500000000004</v>
      </c>
      <c r="J110" s="13">
        <f>I110 / J3</f>
        <v>3.6399844554880437E-3</v>
      </c>
    </row>
    <row r="111" spans="1:10" ht="39" customHeight="1" x14ac:dyDescent="0.2">
      <c r="A111" s="9" t="s">
        <v>329</v>
      </c>
      <c r="B111" s="9" t="s">
        <v>330</v>
      </c>
      <c r="C111" s="9" t="s">
        <v>44</v>
      </c>
      <c r="D111" s="9" t="s">
        <v>331</v>
      </c>
      <c r="E111" s="10" t="s">
        <v>58</v>
      </c>
      <c r="F111" s="11">
        <v>30</v>
      </c>
      <c r="G111" s="12">
        <v>171.48</v>
      </c>
      <c r="H111" s="12">
        <f>(TRUNC(G111 * J4,2) + G111)</f>
        <v>216.47</v>
      </c>
      <c r="I111" s="12">
        <f t="shared" si="3"/>
        <v>6494.1</v>
      </c>
      <c r="J111" s="13">
        <f>I111 / J3</f>
        <v>5.0640922592595956E-3</v>
      </c>
    </row>
    <row r="112" spans="1:10" ht="39" customHeight="1" x14ac:dyDescent="0.2">
      <c r="A112" s="9" t="s">
        <v>332</v>
      </c>
      <c r="B112" s="9" t="s">
        <v>333</v>
      </c>
      <c r="C112" s="9" t="s">
        <v>44</v>
      </c>
      <c r="D112" s="9" t="s">
        <v>334</v>
      </c>
      <c r="E112" s="10" t="s">
        <v>58</v>
      </c>
      <c r="F112" s="11">
        <v>30</v>
      </c>
      <c r="G112" s="12">
        <v>73.08</v>
      </c>
      <c r="H112" s="12">
        <f>(TRUNC(G112 * J4,2) + G112)</f>
        <v>92.25</v>
      </c>
      <c r="I112" s="12">
        <f t="shared" si="3"/>
        <v>2767.5</v>
      </c>
      <c r="J112" s="13">
        <f>I112 / J3</f>
        <v>2.1580935506846106E-3</v>
      </c>
    </row>
    <row r="113" spans="1:10" ht="39" customHeight="1" x14ac:dyDescent="0.2">
      <c r="A113" s="9" t="s">
        <v>335</v>
      </c>
      <c r="B113" s="9" t="s">
        <v>336</v>
      </c>
      <c r="C113" s="9" t="s">
        <v>44</v>
      </c>
      <c r="D113" s="9" t="s">
        <v>337</v>
      </c>
      <c r="E113" s="10" t="s">
        <v>58</v>
      </c>
      <c r="F113" s="11">
        <v>45</v>
      </c>
      <c r="G113" s="12">
        <v>79.16</v>
      </c>
      <c r="H113" s="12">
        <f>(TRUNC(G113 * J4,2) + G113)</f>
        <v>99.929999999999993</v>
      </c>
      <c r="I113" s="12">
        <f t="shared" si="3"/>
        <v>4496.8500000000004</v>
      </c>
      <c r="J113" s="13">
        <f>I113 / J3</f>
        <v>3.5066388377221654E-3</v>
      </c>
    </row>
    <row r="114" spans="1:10" ht="39" customHeight="1" x14ac:dyDescent="0.2">
      <c r="A114" s="9" t="s">
        <v>338</v>
      </c>
      <c r="B114" s="9" t="s">
        <v>339</v>
      </c>
      <c r="C114" s="9" t="s">
        <v>44</v>
      </c>
      <c r="D114" s="9" t="s">
        <v>340</v>
      </c>
      <c r="E114" s="10" t="s">
        <v>58</v>
      </c>
      <c r="F114" s="11">
        <v>30</v>
      </c>
      <c r="G114" s="12">
        <v>177.66</v>
      </c>
      <c r="H114" s="12">
        <f>(TRUNC(G114 * J4,2) + G114)</f>
        <v>224.26999999999998</v>
      </c>
      <c r="I114" s="12">
        <f t="shared" si="3"/>
        <v>6728.1</v>
      </c>
      <c r="J114" s="13">
        <f>I114 / J3</f>
        <v>5.2465652098865872E-3</v>
      </c>
    </row>
    <row r="115" spans="1:10" ht="24" customHeight="1" x14ac:dyDescent="0.2">
      <c r="A115" s="4" t="s">
        <v>341</v>
      </c>
      <c r="B115" s="4" t="s">
        <v>13</v>
      </c>
      <c r="C115" s="4"/>
      <c r="D115" s="4" t="s">
        <v>342</v>
      </c>
      <c r="E115" s="5"/>
      <c r="F115" s="6">
        <v>1</v>
      </c>
      <c r="G115" s="6" t="s">
        <v>15</v>
      </c>
      <c r="H115" s="7">
        <f>I116 + I117 + I118 + I119 + I120 + I121 + I122 + I123 + I124 + I125 + I126 + I127 + I128 + I129 + I130 + I131 + I132 + I133 + I134 + I135 + I136</f>
        <v>86983.620000000024</v>
      </c>
      <c r="I115" s="7">
        <f t="shared" si="3"/>
        <v>86983.62</v>
      </c>
      <c r="J115" s="8">
        <f>I115 / J3</f>
        <v>6.7829734177850376E-2</v>
      </c>
    </row>
    <row r="116" spans="1:10" ht="51.95" customHeight="1" x14ac:dyDescent="0.2">
      <c r="A116" s="9" t="s">
        <v>343</v>
      </c>
      <c r="B116" s="9" t="s">
        <v>344</v>
      </c>
      <c r="C116" s="9" t="s">
        <v>18</v>
      </c>
      <c r="D116" s="9" t="s">
        <v>345</v>
      </c>
      <c r="E116" s="10" t="s">
        <v>58</v>
      </c>
      <c r="F116" s="11">
        <v>6</v>
      </c>
      <c r="G116" s="12">
        <v>378.59</v>
      </c>
      <c r="H116" s="12">
        <f>(TRUNC(G116 * J4,2) + G116)</f>
        <v>477.92999999999995</v>
      </c>
      <c r="I116" s="12">
        <f t="shared" si="3"/>
        <v>2867.58</v>
      </c>
      <c r="J116" s="13">
        <f>I116 / J3</f>
        <v>2.2361358280296932E-3</v>
      </c>
    </row>
    <row r="117" spans="1:10" ht="51.95" customHeight="1" x14ac:dyDescent="0.2">
      <c r="A117" s="9" t="s">
        <v>346</v>
      </c>
      <c r="B117" s="9" t="s">
        <v>347</v>
      </c>
      <c r="C117" s="9" t="s">
        <v>18</v>
      </c>
      <c r="D117" s="9" t="s">
        <v>348</v>
      </c>
      <c r="E117" s="10" t="s">
        <v>58</v>
      </c>
      <c r="F117" s="11">
        <v>6</v>
      </c>
      <c r="G117" s="12">
        <v>518.55999999999995</v>
      </c>
      <c r="H117" s="12">
        <f>(TRUNC(G117 * J4,2) + G117)</f>
        <v>654.62999999999988</v>
      </c>
      <c r="I117" s="12">
        <f t="shared" si="3"/>
        <v>3927.78</v>
      </c>
      <c r="J117" s="13">
        <f>I117 / J3</f>
        <v>3.0628786581781394E-3</v>
      </c>
    </row>
    <row r="118" spans="1:10" ht="51.95" customHeight="1" x14ac:dyDescent="0.2">
      <c r="A118" s="9" t="s">
        <v>349</v>
      </c>
      <c r="B118" s="9" t="s">
        <v>350</v>
      </c>
      <c r="C118" s="9" t="s">
        <v>18</v>
      </c>
      <c r="D118" s="9" t="s">
        <v>351</v>
      </c>
      <c r="E118" s="10" t="s">
        <v>58</v>
      </c>
      <c r="F118" s="11">
        <v>5</v>
      </c>
      <c r="G118" s="12">
        <v>543.41</v>
      </c>
      <c r="H118" s="12">
        <f>(TRUNC(G118 * J4,2) + G118)</f>
        <v>686</v>
      </c>
      <c r="I118" s="12">
        <f t="shared" si="3"/>
        <v>3430</v>
      </c>
      <c r="J118" s="13">
        <f>I118 / J3</f>
        <v>2.6747103446606016E-3</v>
      </c>
    </row>
    <row r="119" spans="1:10" ht="51.95" customHeight="1" x14ac:dyDescent="0.2">
      <c r="A119" s="9" t="s">
        <v>352</v>
      </c>
      <c r="B119" s="9" t="s">
        <v>353</v>
      </c>
      <c r="C119" s="9" t="s">
        <v>18</v>
      </c>
      <c r="D119" s="9" t="s">
        <v>354</v>
      </c>
      <c r="E119" s="10" t="s">
        <v>58</v>
      </c>
      <c r="F119" s="11">
        <v>5</v>
      </c>
      <c r="G119" s="12">
        <v>626.70000000000005</v>
      </c>
      <c r="H119" s="12">
        <f>(TRUNC(G119 * J4,2) + G119)</f>
        <v>791.1400000000001</v>
      </c>
      <c r="I119" s="12">
        <f t="shared" si="3"/>
        <v>3955.7</v>
      </c>
      <c r="J119" s="13">
        <f>I119 / J3</f>
        <v>3.0846506444238892E-3</v>
      </c>
    </row>
    <row r="120" spans="1:10" ht="39" customHeight="1" x14ac:dyDescent="0.2">
      <c r="A120" s="9" t="s">
        <v>355</v>
      </c>
      <c r="B120" s="9" t="s">
        <v>356</v>
      </c>
      <c r="C120" s="9" t="s">
        <v>44</v>
      </c>
      <c r="D120" s="9" t="s">
        <v>357</v>
      </c>
      <c r="E120" s="10" t="s">
        <v>58</v>
      </c>
      <c r="F120" s="11">
        <v>12</v>
      </c>
      <c r="G120" s="12">
        <v>382.24</v>
      </c>
      <c r="H120" s="12">
        <f>(TRUNC(G120 * J4,2) + G120)</f>
        <v>482.53000000000003</v>
      </c>
      <c r="I120" s="12">
        <f t="shared" si="3"/>
        <v>5790.36</v>
      </c>
      <c r="J120" s="13">
        <f>I120 / J3</f>
        <v>4.5153165572329327E-3</v>
      </c>
    </row>
    <row r="121" spans="1:10" ht="51.95" customHeight="1" x14ac:dyDescent="0.2">
      <c r="A121" s="9" t="s">
        <v>358</v>
      </c>
      <c r="B121" s="9" t="s">
        <v>359</v>
      </c>
      <c r="C121" s="9" t="s">
        <v>18</v>
      </c>
      <c r="D121" s="9" t="s">
        <v>360</v>
      </c>
      <c r="E121" s="10" t="s">
        <v>58</v>
      </c>
      <c r="F121" s="11">
        <v>12</v>
      </c>
      <c r="G121" s="12">
        <v>540.97</v>
      </c>
      <c r="H121" s="12">
        <f>(TRUNC(G121 * J4,2) + G121)</f>
        <v>682.92000000000007</v>
      </c>
      <c r="I121" s="12">
        <f t="shared" si="3"/>
        <v>8195.0400000000009</v>
      </c>
      <c r="J121" s="13">
        <f>I121 / J3</f>
        <v>6.3904834585735912E-3</v>
      </c>
    </row>
    <row r="122" spans="1:10" ht="39" customHeight="1" x14ac:dyDescent="0.2">
      <c r="A122" s="9" t="s">
        <v>361</v>
      </c>
      <c r="B122" s="9" t="s">
        <v>362</v>
      </c>
      <c r="C122" s="9" t="s">
        <v>44</v>
      </c>
      <c r="D122" s="9" t="s">
        <v>363</v>
      </c>
      <c r="E122" s="10" t="s">
        <v>58</v>
      </c>
      <c r="F122" s="11">
        <v>10</v>
      </c>
      <c r="G122" s="12">
        <v>294.36</v>
      </c>
      <c r="H122" s="12">
        <f>(TRUNC(G122 * J4,2) + G122)</f>
        <v>371.6</v>
      </c>
      <c r="I122" s="12">
        <f t="shared" si="3"/>
        <v>3716</v>
      </c>
      <c r="J122" s="13">
        <f>I122 / J3</f>
        <v>2.8977328398713687E-3</v>
      </c>
    </row>
    <row r="123" spans="1:10" ht="39" customHeight="1" x14ac:dyDescent="0.2">
      <c r="A123" s="9" t="s">
        <v>364</v>
      </c>
      <c r="B123" s="9" t="s">
        <v>365</v>
      </c>
      <c r="C123" s="9" t="s">
        <v>44</v>
      </c>
      <c r="D123" s="9" t="s">
        <v>366</v>
      </c>
      <c r="E123" s="10" t="s">
        <v>58</v>
      </c>
      <c r="F123" s="11">
        <v>7</v>
      </c>
      <c r="G123" s="12">
        <v>447.01</v>
      </c>
      <c r="H123" s="12">
        <f>(TRUNC(G123 * J4,2) + G123)</f>
        <v>564.29999999999995</v>
      </c>
      <c r="I123" s="12">
        <f t="shared" si="3"/>
        <v>3950.1</v>
      </c>
      <c r="J123" s="13">
        <f>I123 / J3</f>
        <v>3.0802837703917908E-3</v>
      </c>
    </row>
    <row r="124" spans="1:10" ht="39" customHeight="1" x14ac:dyDescent="0.2">
      <c r="A124" s="9" t="s">
        <v>367</v>
      </c>
      <c r="B124" s="9" t="s">
        <v>368</v>
      </c>
      <c r="C124" s="9" t="s">
        <v>18</v>
      </c>
      <c r="D124" s="9" t="s">
        <v>369</v>
      </c>
      <c r="E124" s="10" t="s">
        <v>58</v>
      </c>
      <c r="F124" s="11">
        <v>5</v>
      </c>
      <c r="G124" s="12">
        <v>69.44</v>
      </c>
      <c r="H124" s="12">
        <f>(TRUNC(G124 * J4,2) + G124)</f>
        <v>87.66</v>
      </c>
      <c r="I124" s="12">
        <f t="shared" si="3"/>
        <v>438.3</v>
      </c>
      <c r="J124" s="13">
        <f>I124 / J3</f>
        <v>3.4178587290517251E-4</v>
      </c>
    </row>
    <row r="125" spans="1:10" ht="39" customHeight="1" x14ac:dyDescent="0.2">
      <c r="A125" s="9" t="s">
        <v>370</v>
      </c>
      <c r="B125" s="9" t="s">
        <v>371</v>
      </c>
      <c r="C125" s="9" t="s">
        <v>44</v>
      </c>
      <c r="D125" s="9" t="s">
        <v>372</v>
      </c>
      <c r="E125" s="10" t="s">
        <v>58</v>
      </c>
      <c r="F125" s="11">
        <v>5</v>
      </c>
      <c r="G125" s="12">
        <v>158.71</v>
      </c>
      <c r="H125" s="12">
        <f>(TRUNC(G125 * J4,2) + G125)</f>
        <v>200.35000000000002</v>
      </c>
      <c r="I125" s="12">
        <f t="shared" si="3"/>
        <v>1001.75</v>
      </c>
      <c r="J125" s="13">
        <f>I125 / J3</f>
        <v>7.8116358243841323E-4</v>
      </c>
    </row>
    <row r="126" spans="1:10" ht="39" customHeight="1" x14ac:dyDescent="0.2">
      <c r="A126" s="9" t="s">
        <v>373</v>
      </c>
      <c r="B126" s="9" t="s">
        <v>374</v>
      </c>
      <c r="C126" s="9" t="s">
        <v>44</v>
      </c>
      <c r="D126" s="9" t="s">
        <v>375</v>
      </c>
      <c r="E126" s="10" t="s">
        <v>58</v>
      </c>
      <c r="F126" s="11">
        <v>6</v>
      </c>
      <c r="G126" s="12">
        <v>223.36</v>
      </c>
      <c r="H126" s="12">
        <f>(TRUNC(G126 * J4,2) + G126)</f>
        <v>281.96000000000004</v>
      </c>
      <c r="I126" s="12">
        <f t="shared" si="3"/>
        <v>1691.76</v>
      </c>
      <c r="J126" s="13">
        <f>I126 / J3</f>
        <v>1.3192326450970902E-3</v>
      </c>
    </row>
    <row r="127" spans="1:10" ht="39" customHeight="1" x14ac:dyDescent="0.2">
      <c r="A127" s="9" t="s">
        <v>376</v>
      </c>
      <c r="B127" s="9" t="s">
        <v>377</v>
      </c>
      <c r="C127" s="9" t="s">
        <v>44</v>
      </c>
      <c r="D127" s="9" t="s">
        <v>378</v>
      </c>
      <c r="E127" s="10" t="s">
        <v>58</v>
      </c>
      <c r="F127" s="11">
        <v>6</v>
      </c>
      <c r="G127" s="12">
        <v>383.67</v>
      </c>
      <c r="H127" s="12">
        <f>(TRUNC(G127 * J4,2) + G127)</f>
        <v>484.34000000000003</v>
      </c>
      <c r="I127" s="12">
        <f t="shared" si="3"/>
        <v>2906.04</v>
      </c>
      <c r="J127" s="13">
        <f>I127 / J3</f>
        <v>2.2661268950430013E-3</v>
      </c>
    </row>
    <row r="128" spans="1:10" ht="39" customHeight="1" x14ac:dyDescent="0.2">
      <c r="A128" s="9" t="s">
        <v>379</v>
      </c>
      <c r="B128" s="9" t="s">
        <v>380</v>
      </c>
      <c r="C128" s="9" t="s">
        <v>44</v>
      </c>
      <c r="D128" s="9" t="s">
        <v>381</v>
      </c>
      <c r="E128" s="10" t="s">
        <v>58</v>
      </c>
      <c r="F128" s="11">
        <v>5</v>
      </c>
      <c r="G128" s="12">
        <v>786.17</v>
      </c>
      <c r="H128" s="12">
        <f>(TRUNC(G128 * J4,2) + G128)</f>
        <v>992.45999999999992</v>
      </c>
      <c r="I128" s="12">
        <f t="shared" si="3"/>
        <v>4962.3</v>
      </c>
      <c r="J128" s="13">
        <f>I128 / J3</f>
        <v>3.8695962516936745E-3</v>
      </c>
    </row>
    <row r="129" spans="1:10" ht="39" customHeight="1" x14ac:dyDescent="0.2">
      <c r="A129" s="9" t="s">
        <v>382</v>
      </c>
      <c r="B129" s="9" t="s">
        <v>383</v>
      </c>
      <c r="C129" s="9" t="s">
        <v>44</v>
      </c>
      <c r="D129" s="9" t="s">
        <v>384</v>
      </c>
      <c r="E129" s="10" t="s">
        <v>58</v>
      </c>
      <c r="F129" s="11">
        <v>12</v>
      </c>
      <c r="G129" s="12">
        <v>145.99</v>
      </c>
      <c r="H129" s="12">
        <f>(TRUNC(G129 * J4,2) + G129)</f>
        <v>184.29000000000002</v>
      </c>
      <c r="I129" s="12">
        <f t="shared" si="3"/>
        <v>2211.48</v>
      </c>
      <c r="J129" s="13">
        <f>I129 / J3</f>
        <v>1.724509747233244E-3</v>
      </c>
    </row>
    <row r="130" spans="1:10" ht="39" customHeight="1" x14ac:dyDescent="0.2">
      <c r="A130" s="9" t="s">
        <v>385</v>
      </c>
      <c r="B130" s="9" t="s">
        <v>386</v>
      </c>
      <c r="C130" s="9" t="s">
        <v>44</v>
      </c>
      <c r="D130" s="9" t="s">
        <v>387</v>
      </c>
      <c r="E130" s="10" t="s">
        <v>58</v>
      </c>
      <c r="F130" s="11">
        <v>12</v>
      </c>
      <c r="G130" s="12">
        <v>163.22</v>
      </c>
      <c r="H130" s="12">
        <f>(TRUNC(G130 * J4,2) + G130)</f>
        <v>206.04</v>
      </c>
      <c r="I130" s="12">
        <f t="shared" si="3"/>
        <v>2472.48</v>
      </c>
      <c r="J130" s="13">
        <f>I130 / J3</f>
        <v>1.9280372690864268E-3</v>
      </c>
    </row>
    <row r="131" spans="1:10" ht="39" customHeight="1" x14ac:dyDescent="0.2">
      <c r="A131" s="9" t="s">
        <v>388</v>
      </c>
      <c r="B131" s="9" t="s">
        <v>389</v>
      </c>
      <c r="C131" s="9" t="s">
        <v>44</v>
      </c>
      <c r="D131" s="9" t="s">
        <v>390</v>
      </c>
      <c r="E131" s="10" t="s">
        <v>391</v>
      </c>
      <c r="F131" s="11">
        <v>20</v>
      </c>
      <c r="G131" s="12">
        <v>271.58999999999997</v>
      </c>
      <c r="H131" s="12">
        <f>(TRUNC(G131 * J4,2) + G131)</f>
        <v>342.84999999999997</v>
      </c>
      <c r="I131" s="12">
        <f t="shared" si="3"/>
        <v>6857</v>
      </c>
      <c r="J131" s="13">
        <f>I131 / J3</f>
        <v>5.3470812925182926E-3</v>
      </c>
    </row>
    <row r="132" spans="1:10" ht="39" customHeight="1" x14ac:dyDescent="0.2">
      <c r="A132" s="9" t="s">
        <v>392</v>
      </c>
      <c r="B132" s="9" t="s">
        <v>393</v>
      </c>
      <c r="C132" s="9" t="s">
        <v>44</v>
      </c>
      <c r="D132" s="9" t="s">
        <v>394</v>
      </c>
      <c r="E132" s="10" t="s">
        <v>58</v>
      </c>
      <c r="F132" s="11">
        <v>15</v>
      </c>
      <c r="G132" s="12">
        <v>417.71</v>
      </c>
      <c r="H132" s="12">
        <f>(TRUNC(G132 * J4,2) + G132)</f>
        <v>527.30999999999995</v>
      </c>
      <c r="I132" s="12">
        <f t="shared" si="3"/>
        <v>7909.65</v>
      </c>
      <c r="J132" s="13">
        <f>I132 / J3</f>
        <v>6.1679366407127482E-3</v>
      </c>
    </row>
    <row r="133" spans="1:10" ht="39" customHeight="1" x14ac:dyDescent="0.2">
      <c r="A133" s="9" t="s">
        <v>395</v>
      </c>
      <c r="B133" s="9" t="s">
        <v>396</v>
      </c>
      <c r="C133" s="9" t="s">
        <v>44</v>
      </c>
      <c r="D133" s="9" t="s">
        <v>397</v>
      </c>
      <c r="E133" s="10" t="s">
        <v>58</v>
      </c>
      <c r="F133" s="11">
        <v>10</v>
      </c>
      <c r="G133" s="12">
        <v>508.07</v>
      </c>
      <c r="H133" s="12">
        <f>(TRUNC(G133 * J4,2) + G133)</f>
        <v>641.38</v>
      </c>
      <c r="I133" s="12">
        <f t="shared" si="3"/>
        <v>6413.8</v>
      </c>
      <c r="J133" s="13">
        <f>I133 / J3</f>
        <v>5.0014744048350341E-3</v>
      </c>
    </row>
    <row r="134" spans="1:10" ht="26.1" customHeight="1" x14ac:dyDescent="0.2">
      <c r="A134" s="9" t="s">
        <v>398</v>
      </c>
      <c r="B134" s="9" t="s">
        <v>399</v>
      </c>
      <c r="C134" s="9" t="s">
        <v>44</v>
      </c>
      <c r="D134" s="9" t="s">
        <v>400</v>
      </c>
      <c r="E134" s="10" t="s">
        <v>58</v>
      </c>
      <c r="F134" s="11">
        <v>20</v>
      </c>
      <c r="G134" s="12">
        <v>59.17</v>
      </c>
      <c r="H134" s="12">
        <f>(TRUNC(G134 * J4,2) + G134)</f>
        <v>74.69</v>
      </c>
      <c r="I134" s="12">
        <f t="shared" ref="I134:I165" si="4">TRUNC(F134 * H134,2)</f>
        <v>1493.8</v>
      </c>
      <c r="J134" s="13">
        <f>I134 / J3</f>
        <v>1.1648636480623925E-3</v>
      </c>
    </row>
    <row r="135" spans="1:10" ht="26.1" customHeight="1" x14ac:dyDescent="0.2">
      <c r="A135" s="9" t="s">
        <v>401</v>
      </c>
      <c r="B135" s="9" t="s">
        <v>402</v>
      </c>
      <c r="C135" s="9" t="s">
        <v>44</v>
      </c>
      <c r="D135" s="9" t="s">
        <v>403</v>
      </c>
      <c r="E135" s="10" t="s">
        <v>58</v>
      </c>
      <c r="F135" s="11">
        <v>20</v>
      </c>
      <c r="G135" s="12">
        <v>106.67</v>
      </c>
      <c r="H135" s="12">
        <f>(TRUNC(G135 * J4,2) + G135)</f>
        <v>134.66</v>
      </c>
      <c r="I135" s="12">
        <f t="shared" si="4"/>
        <v>2693.2</v>
      </c>
      <c r="J135" s="13">
        <f>I135 / J3</f>
        <v>2.1001544898658691E-3</v>
      </c>
    </row>
    <row r="136" spans="1:10" ht="26.1" customHeight="1" x14ac:dyDescent="0.2">
      <c r="A136" s="9" t="s">
        <v>404</v>
      </c>
      <c r="B136" s="9" t="s">
        <v>405</v>
      </c>
      <c r="C136" s="9" t="s">
        <v>44</v>
      </c>
      <c r="D136" s="9" t="s">
        <v>406</v>
      </c>
      <c r="E136" s="10" t="s">
        <v>58</v>
      </c>
      <c r="F136" s="11">
        <v>75</v>
      </c>
      <c r="G136" s="12">
        <v>106.67</v>
      </c>
      <c r="H136" s="12">
        <f>(TRUNC(G136 * J4,2) + G136)</f>
        <v>134.66</v>
      </c>
      <c r="I136" s="12">
        <f t="shared" si="4"/>
        <v>10099.5</v>
      </c>
      <c r="J136" s="13">
        <f>I136 / J3</f>
        <v>7.8755793369970108E-3</v>
      </c>
    </row>
    <row r="137" spans="1:10" ht="24" customHeight="1" x14ac:dyDescent="0.2">
      <c r="A137" s="4" t="s">
        <v>407</v>
      </c>
      <c r="B137" s="4" t="s">
        <v>13</v>
      </c>
      <c r="C137" s="4"/>
      <c r="D137" s="4" t="s">
        <v>408</v>
      </c>
      <c r="E137" s="5"/>
      <c r="F137" s="6">
        <v>1</v>
      </c>
      <c r="G137" s="6" t="s">
        <v>15</v>
      </c>
      <c r="H137" s="7">
        <f>I138 + I139 + I140 + I141 + I142 + I143 + I144 + I145 + I146 + I147 + I148 + I149 + I150 + I151 + I152 + I153 + I154 + I155 + I156 + I157 + I158 + I159 + I160 + I161 + I162 + I163 + I164 + I165 + I166 + I167</f>
        <v>151261.80000000002</v>
      </c>
      <c r="I137" s="7">
        <f t="shared" si="4"/>
        <v>151261.79999999999</v>
      </c>
      <c r="J137" s="8">
        <f>I137 / J3</f>
        <v>0.11795379044081135</v>
      </c>
    </row>
    <row r="138" spans="1:10" ht="39" customHeight="1" x14ac:dyDescent="0.2">
      <c r="A138" s="9" t="s">
        <v>409</v>
      </c>
      <c r="B138" s="9" t="s">
        <v>410</v>
      </c>
      <c r="C138" s="9" t="s">
        <v>18</v>
      </c>
      <c r="D138" s="9" t="s">
        <v>411</v>
      </c>
      <c r="E138" s="10" t="s">
        <v>58</v>
      </c>
      <c r="F138" s="11">
        <v>50</v>
      </c>
      <c r="G138" s="12">
        <v>54.83</v>
      </c>
      <c r="H138" s="12">
        <f>(TRUNC(G138 * J4,2) + G138)</f>
        <v>69.209999999999994</v>
      </c>
      <c r="I138" s="12">
        <f t="shared" si="4"/>
        <v>3460.5</v>
      </c>
      <c r="J138" s="13">
        <f>I138 / J3</f>
        <v>2.6984942121568547E-3</v>
      </c>
    </row>
    <row r="139" spans="1:10" ht="39" customHeight="1" x14ac:dyDescent="0.2">
      <c r="A139" s="9" t="s">
        <v>412</v>
      </c>
      <c r="B139" s="9" t="s">
        <v>413</v>
      </c>
      <c r="C139" s="9" t="s">
        <v>18</v>
      </c>
      <c r="D139" s="9" t="s">
        <v>414</v>
      </c>
      <c r="E139" s="10" t="s">
        <v>58</v>
      </c>
      <c r="F139" s="11">
        <v>50</v>
      </c>
      <c r="G139" s="12">
        <v>56.79</v>
      </c>
      <c r="H139" s="12">
        <f>(TRUNC(G139 * J4,2) + G139)</f>
        <v>71.69</v>
      </c>
      <c r="I139" s="12">
        <f t="shared" si="4"/>
        <v>3584.5</v>
      </c>
      <c r="J139" s="13">
        <f>I139 / J3</f>
        <v>2.795189280010474E-3</v>
      </c>
    </row>
    <row r="140" spans="1:10" ht="39" customHeight="1" x14ac:dyDescent="0.2">
      <c r="A140" s="9" t="s">
        <v>415</v>
      </c>
      <c r="B140" s="9" t="s">
        <v>416</v>
      </c>
      <c r="C140" s="9" t="s">
        <v>18</v>
      </c>
      <c r="D140" s="9" t="s">
        <v>417</v>
      </c>
      <c r="E140" s="10" t="s">
        <v>58</v>
      </c>
      <c r="F140" s="11">
        <v>50</v>
      </c>
      <c r="G140" s="12">
        <v>41.5</v>
      </c>
      <c r="H140" s="12">
        <f>(TRUNC(G140 * J4,2) + G140)</f>
        <v>52.38</v>
      </c>
      <c r="I140" s="12">
        <f t="shared" si="4"/>
        <v>2619</v>
      </c>
      <c r="J140" s="13">
        <f>I140 / J3</f>
        <v>2.0422934089405582E-3</v>
      </c>
    </row>
    <row r="141" spans="1:10" ht="39" customHeight="1" x14ac:dyDescent="0.2">
      <c r="A141" s="9" t="s">
        <v>418</v>
      </c>
      <c r="B141" s="9" t="s">
        <v>419</v>
      </c>
      <c r="C141" s="9" t="s">
        <v>18</v>
      </c>
      <c r="D141" s="9" t="s">
        <v>420</v>
      </c>
      <c r="E141" s="10" t="s">
        <v>58</v>
      </c>
      <c r="F141" s="11">
        <v>50</v>
      </c>
      <c r="G141" s="12">
        <v>43.46</v>
      </c>
      <c r="H141" s="12">
        <f>(TRUNC(G141 * J4,2) + G141)</f>
        <v>54.86</v>
      </c>
      <c r="I141" s="12">
        <f t="shared" si="4"/>
        <v>2743</v>
      </c>
      <c r="J141" s="13">
        <f>I141 / J3</f>
        <v>2.138988476794178E-3</v>
      </c>
    </row>
    <row r="142" spans="1:10" ht="39" customHeight="1" x14ac:dyDescent="0.2">
      <c r="A142" s="9" t="s">
        <v>421</v>
      </c>
      <c r="B142" s="9" t="s">
        <v>422</v>
      </c>
      <c r="C142" s="9" t="s">
        <v>18</v>
      </c>
      <c r="D142" s="9" t="s">
        <v>423</v>
      </c>
      <c r="E142" s="10" t="s">
        <v>58</v>
      </c>
      <c r="F142" s="11">
        <v>50</v>
      </c>
      <c r="G142" s="12">
        <v>36.35</v>
      </c>
      <c r="H142" s="12">
        <f>(TRUNC(G142 * J4,2) + G142)</f>
        <v>45.88</v>
      </c>
      <c r="I142" s="12">
        <f t="shared" si="4"/>
        <v>2294</v>
      </c>
      <c r="J142" s="13">
        <f>I142 / J3</f>
        <v>1.7888587552919591E-3</v>
      </c>
    </row>
    <row r="143" spans="1:10" ht="39" customHeight="1" x14ac:dyDescent="0.2">
      <c r="A143" s="9" t="s">
        <v>424</v>
      </c>
      <c r="B143" s="9" t="s">
        <v>425</v>
      </c>
      <c r="C143" s="9" t="s">
        <v>18</v>
      </c>
      <c r="D143" s="9" t="s">
        <v>426</v>
      </c>
      <c r="E143" s="10" t="s">
        <v>58</v>
      </c>
      <c r="F143" s="11">
        <v>50</v>
      </c>
      <c r="G143" s="12">
        <v>38.31</v>
      </c>
      <c r="H143" s="12">
        <f>(TRUNC(G143 * J4,2) + G143)</f>
        <v>48.36</v>
      </c>
      <c r="I143" s="12">
        <f t="shared" si="4"/>
        <v>2418</v>
      </c>
      <c r="J143" s="13">
        <f>I143 / J3</f>
        <v>1.8855538231455785E-3</v>
      </c>
    </row>
    <row r="144" spans="1:10" ht="39" customHeight="1" x14ac:dyDescent="0.2">
      <c r="A144" s="9" t="s">
        <v>427</v>
      </c>
      <c r="B144" s="9" t="s">
        <v>428</v>
      </c>
      <c r="C144" s="9" t="s">
        <v>18</v>
      </c>
      <c r="D144" s="9" t="s">
        <v>429</v>
      </c>
      <c r="E144" s="10" t="s">
        <v>58</v>
      </c>
      <c r="F144" s="11">
        <v>50</v>
      </c>
      <c r="G144" s="12">
        <v>66.02</v>
      </c>
      <c r="H144" s="12">
        <f>(TRUNC(G144 * J4,2) + G144)</f>
        <v>83.34</v>
      </c>
      <c r="I144" s="12">
        <f t="shared" si="4"/>
        <v>4167</v>
      </c>
      <c r="J144" s="13">
        <f>I144 / J3</f>
        <v>3.2494221592421942E-3</v>
      </c>
    </row>
    <row r="145" spans="1:10" ht="39" customHeight="1" x14ac:dyDescent="0.2">
      <c r="A145" s="9" t="s">
        <v>430</v>
      </c>
      <c r="B145" s="9" t="s">
        <v>431</v>
      </c>
      <c r="C145" s="9" t="s">
        <v>18</v>
      </c>
      <c r="D145" s="9" t="s">
        <v>432</v>
      </c>
      <c r="E145" s="10" t="s">
        <v>58</v>
      </c>
      <c r="F145" s="11">
        <v>50</v>
      </c>
      <c r="G145" s="12">
        <v>69.94</v>
      </c>
      <c r="H145" s="12">
        <f>(TRUNC(G145 * J4,2) + G145)</f>
        <v>88.289999999999992</v>
      </c>
      <c r="I145" s="12">
        <f t="shared" si="4"/>
        <v>4414.5</v>
      </c>
      <c r="J145" s="13">
        <f>I145 / J3</f>
        <v>3.4424223954822816E-3</v>
      </c>
    </row>
    <row r="146" spans="1:10" ht="39" customHeight="1" x14ac:dyDescent="0.2">
      <c r="A146" s="9" t="s">
        <v>433</v>
      </c>
      <c r="B146" s="9" t="s">
        <v>434</v>
      </c>
      <c r="C146" s="9" t="s">
        <v>18</v>
      </c>
      <c r="D146" s="9" t="s">
        <v>435</v>
      </c>
      <c r="E146" s="10" t="s">
        <v>58</v>
      </c>
      <c r="F146" s="11">
        <v>50</v>
      </c>
      <c r="G146" s="12">
        <v>55.64</v>
      </c>
      <c r="H146" s="12">
        <f>(TRUNC(G146 * J4,2) + G146)</f>
        <v>70.23</v>
      </c>
      <c r="I146" s="12">
        <f t="shared" si="4"/>
        <v>3511.5</v>
      </c>
      <c r="J146" s="13">
        <f>I146 / J3</f>
        <v>2.7382639578063272E-3</v>
      </c>
    </row>
    <row r="147" spans="1:10" ht="39" customHeight="1" x14ac:dyDescent="0.2">
      <c r="A147" s="9" t="s">
        <v>436</v>
      </c>
      <c r="B147" s="9" t="s">
        <v>437</v>
      </c>
      <c r="C147" s="9" t="s">
        <v>18</v>
      </c>
      <c r="D147" s="9" t="s">
        <v>438</v>
      </c>
      <c r="E147" s="10" t="s">
        <v>58</v>
      </c>
      <c r="F147" s="11">
        <v>50</v>
      </c>
      <c r="G147" s="12">
        <v>59.56</v>
      </c>
      <c r="H147" s="12">
        <f>(TRUNC(G147 * J4,2) + G147)</f>
        <v>75.180000000000007</v>
      </c>
      <c r="I147" s="12">
        <f t="shared" si="4"/>
        <v>3759</v>
      </c>
      <c r="J147" s="13">
        <f>I147 / J3</f>
        <v>2.9312641940464142E-3</v>
      </c>
    </row>
    <row r="148" spans="1:10" ht="39" customHeight="1" x14ac:dyDescent="0.2">
      <c r="A148" s="9" t="s">
        <v>439</v>
      </c>
      <c r="B148" s="9" t="s">
        <v>440</v>
      </c>
      <c r="C148" s="9" t="s">
        <v>18</v>
      </c>
      <c r="D148" s="9" t="s">
        <v>441</v>
      </c>
      <c r="E148" s="10" t="s">
        <v>58</v>
      </c>
      <c r="F148" s="11">
        <v>30</v>
      </c>
      <c r="G148" s="12">
        <v>34.81</v>
      </c>
      <c r="H148" s="12">
        <f>(TRUNC(G148 * J4,2) + G148)</f>
        <v>43.940000000000005</v>
      </c>
      <c r="I148" s="12">
        <f t="shared" si="4"/>
        <v>1318.2</v>
      </c>
      <c r="J148" s="13">
        <f>I148 / J3</f>
        <v>1.0279309551987188E-3</v>
      </c>
    </row>
    <row r="149" spans="1:10" ht="39" customHeight="1" x14ac:dyDescent="0.2">
      <c r="A149" s="9" t="s">
        <v>442</v>
      </c>
      <c r="B149" s="9" t="s">
        <v>443</v>
      </c>
      <c r="C149" s="9" t="s">
        <v>18</v>
      </c>
      <c r="D149" s="9" t="s">
        <v>444</v>
      </c>
      <c r="E149" s="10" t="s">
        <v>58</v>
      </c>
      <c r="F149" s="11">
        <v>30</v>
      </c>
      <c r="G149" s="12">
        <v>52.64</v>
      </c>
      <c r="H149" s="12">
        <f>(TRUNC(G149 * J4,2) + G149)</f>
        <v>66.45</v>
      </c>
      <c r="I149" s="12">
        <f t="shared" si="4"/>
        <v>1993.5</v>
      </c>
      <c r="J149" s="13">
        <f>I149 / J3</f>
        <v>1.5545291755337928E-3</v>
      </c>
    </row>
    <row r="150" spans="1:10" ht="39" customHeight="1" x14ac:dyDescent="0.2">
      <c r="A150" s="9" t="s">
        <v>445</v>
      </c>
      <c r="B150" s="9" t="s">
        <v>446</v>
      </c>
      <c r="C150" s="9" t="s">
        <v>18</v>
      </c>
      <c r="D150" s="9" t="s">
        <v>447</v>
      </c>
      <c r="E150" s="10" t="s">
        <v>58</v>
      </c>
      <c r="F150" s="11">
        <v>20</v>
      </c>
      <c r="G150" s="12">
        <v>70.47</v>
      </c>
      <c r="H150" s="12">
        <f>(TRUNC(G150 * J4,2) + G150)</f>
        <v>88.96</v>
      </c>
      <c r="I150" s="12">
        <f t="shared" si="4"/>
        <v>1779.2</v>
      </c>
      <c r="J150" s="13">
        <f>I150 / J3</f>
        <v>1.3874182639125778E-3</v>
      </c>
    </row>
    <row r="151" spans="1:10" ht="39" customHeight="1" x14ac:dyDescent="0.2">
      <c r="A151" s="9" t="s">
        <v>448</v>
      </c>
      <c r="B151" s="9" t="s">
        <v>449</v>
      </c>
      <c r="C151" s="9" t="s">
        <v>18</v>
      </c>
      <c r="D151" s="9" t="s">
        <v>450</v>
      </c>
      <c r="E151" s="10" t="s">
        <v>58</v>
      </c>
      <c r="F151" s="11">
        <v>15</v>
      </c>
      <c r="G151" s="12">
        <v>56.28</v>
      </c>
      <c r="H151" s="12">
        <f>(TRUNC(G151 * J4,2) + G151)</f>
        <v>71.040000000000006</v>
      </c>
      <c r="I151" s="12">
        <f t="shared" si="4"/>
        <v>1065.5999999999999</v>
      </c>
      <c r="J151" s="13">
        <f>I151 / J3</f>
        <v>8.3095374439368412E-4</v>
      </c>
    </row>
    <row r="152" spans="1:10" ht="39" customHeight="1" x14ac:dyDescent="0.2">
      <c r="A152" s="9" t="s">
        <v>451</v>
      </c>
      <c r="B152" s="9" t="s">
        <v>452</v>
      </c>
      <c r="C152" s="9" t="s">
        <v>18</v>
      </c>
      <c r="D152" s="9" t="s">
        <v>453</v>
      </c>
      <c r="E152" s="10" t="s">
        <v>58</v>
      </c>
      <c r="F152" s="11">
        <v>15</v>
      </c>
      <c r="G152" s="12">
        <v>42.51</v>
      </c>
      <c r="H152" s="12">
        <f>(TRUNC(G152 * J4,2) + G152)</f>
        <v>53.66</v>
      </c>
      <c r="I152" s="12">
        <f t="shared" si="4"/>
        <v>804.9</v>
      </c>
      <c r="J152" s="13">
        <f>I152 / J3</f>
        <v>6.276601622207924E-4</v>
      </c>
    </row>
    <row r="153" spans="1:10" ht="39" customHeight="1" x14ac:dyDescent="0.2">
      <c r="A153" s="9" t="s">
        <v>454</v>
      </c>
      <c r="B153" s="9" t="s">
        <v>455</v>
      </c>
      <c r="C153" s="9" t="s">
        <v>18</v>
      </c>
      <c r="D153" s="9" t="s">
        <v>456</v>
      </c>
      <c r="E153" s="10" t="s">
        <v>58</v>
      </c>
      <c r="F153" s="11">
        <v>15</v>
      </c>
      <c r="G153" s="12">
        <v>68.040000000000006</v>
      </c>
      <c r="H153" s="12">
        <f>(TRUNC(G153 * J4,2) + G153)</f>
        <v>85.890000000000015</v>
      </c>
      <c r="I153" s="12">
        <f t="shared" si="4"/>
        <v>1288.3499999999999</v>
      </c>
      <c r="J153" s="13">
        <f>I153 / J3</f>
        <v>1.0046539570097626E-3</v>
      </c>
    </row>
    <row r="154" spans="1:10" ht="39" customHeight="1" x14ac:dyDescent="0.2">
      <c r="A154" s="9" t="s">
        <v>457</v>
      </c>
      <c r="B154" s="9" t="s">
        <v>458</v>
      </c>
      <c r="C154" s="9" t="s">
        <v>18</v>
      </c>
      <c r="D154" s="9" t="s">
        <v>459</v>
      </c>
      <c r="E154" s="10" t="s">
        <v>58</v>
      </c>
      <c r="F154" s="11">
        <v>15</v>
      </c>
      <c r="G154" s="12">
        <v>57.36</v>
      </c>
      <c r="H154" s="12">
        <f>(TRUNC(G154 * J4,2) + G154)</f>
        <v>72.41</v>
      </c>
      <c r="I154" s="12">
        <f t="shared" si="4"/>
        <v>1086.1500000000001</v>
      </c>
      <c r="J154" s="13">
        <f>I154 / J3</f>
        <v>8.4697861249361883E-4</v>
      </c>
    </row>
    <row r="155" spans="1:10" ht="26.1" customHeight="1" x14ac:dyDescent="0.2">
      <c r="A155" s="9" t="s">
        <v>460</v>
      </c>
      <c r="B155" s="9" t="s">
        <v>461</v>
      </c>
      <c r="C155" s="9" t="s">
        <v>44</v>
      </c>
      <c r="D155" s="9" t="s">
        <v>462</v>
      </c>
      <c r="E155" s="10" t="s">
        <v>58</v>
      </c>
      <c r="F155" s="11">
        <v>20</v>
      </c>
      <c r="G155" s="12">
        <v>44.08</v>
      </c>
      <c r="H155" s="12">
        <f>(TRUNC(G155 * J4,2) + G155)</f>
        <v>55.64</v>
      </c>
      <c r="I155" s="12">
        <f t="shared" si="4"/>
        <v>1112.8</v>
      </c>
      <c r="J155" s="13">
        <f>I155 / J3</f>
        <v>8.6776025409280384E-4</v>
      </c>
    </row>
    <row r="156" spans="1:10" ht="24" customHeight="1" x14ac:dyDescent="0.2">
      <c r="A156" s="9" t="s">
        <v>463</v>
      </c>
      <c r="B156" s="9" t="s">
        <v>464</v>
      </c>
      <c r="C156" s="9" t="s">
        <v>44</v>
      </c>
      <c r="D156" s="9" t="s">
        <v>465</v>
      </c>
      <c r="E156" s="10" t="s">
        <v>58</v>
      </c>
      <c r="F156" s="11">
        <v>100</v>
      </c>
      <c r="G156" s="12">
        <v>36.47</v>
      </c>
      <c r="H156" s="12">
        <f>(TRUNC(G156 * J4,2) + G156)</f>
        <v>46.03</v>
      </c>
      <c r="I156" s="12">
        <f t="shared" si="4"/>
        <v>4603</v>
      </c>
      <c r="J156" s="13">
        <f>I156 / J3</f>
        <v>3.5894144945984689E-3</v>
      </c>
    </row>
    <row r="157" spans="1:10" ht="26.1" customHeight="1" x14ac:dyDescent="0.2">
      <c r="A157" s="9" t="s">
        <v>466</v>
      </c>
      <c r="B157" s="9" t="s">
        <v>467</v>
      </c>
      <c r="C157" s="9" t="s">
        <v>44</v>
      </c>
      <c r="D157" s="9" t="s">
        <v>468</v>
      </c>
      <c r="E157" s="10" t="s">
        <v>58</v>
      </c>
      <c r="F157" s="11">
        <v>500</v>
      </c>
      <c r="G157" s="12">
        <v>33.770000000000003</v>
      </c>
      <c r="H157" s="12">
        <f>(TRUNC(G157 * J4,2) + G157)</f>
        <v>42.63</v>
      </c>
      <c r="I157" s="12">
        <f t="shared" si="4"/>
        <v>21315</v>
      </c>
      <c r="J157" s="13">
        <f>I157 / J3</f>
        <v>1.6621414284676596E-2</v>
      </c>
    </row>
    <row r="158" spans="1:10" ht="26.1" customHeight="1" x14ac:dyDescent="0.2">
      <c r="A158" s="9" t="s">
        <v>469</v>
      </c>
      <c r="B158" s="9" t="s">
        <v>470</v>
      </c>
      <c r="C158" s="9" t="s">
        <v>44</v>
      </c>
      <c r="D158" s="9" t="s">
        <v>471</v>
      </c>
      <c r="E158" s="10" t="s">
        <v>58</v>
      </c>
      <c r="F158" s="11">
        <v>300</v>
      </c>
      <c r="G158" s="12">
        <v>35.729999999999997</v>
      </c>
      <c r="H158" s="12">
        <f>(TRUNC(G158 * J4,2) + G158)</f>
        <v>45.099999999999994</v>
      </c>
      <c r="I158" s="12">
        <f t="shared" si="4"/>
        <v>13530</v>
      </c>
      <c r="J158" s="13">
        <f>I158 / J3</f>
        <v>1.0550679581124763E-2</v>
      </c>
    </row>
    <row r="159" spans="1:10" ht="26.1" customHeight="1" x14ac:dyDescent="0.2">
      <c r="A159" s="9" t="s">
        <v>472</v>
      </c>
      <c r="B159" s="9" t="s">
        <v>473</v>
      </c>
      <c r="C159" s="9" t="s">
        <v>44</v>
      </c>
      <c r="D159" s="9" t="s">
        <v>474</v>
      </c>
      <c r="E159" s="10" t="s">
        <v>58</v>
      </c>
      <c r="F159" s="11">
        <v>250</v>
      </c>
      <c r="G159" s="12">
        <v>59.95</v>
      </c>
      <c r="H159" s="12">
        <f>(TRUNC(G159 * J4,2) + G159)</f>
        <v>75.680000000000007</v>
      </c>
      <c r="I159" s="12">
        <f t="shared" si="4"/>
        <v>18920</v>
      </c>
      <c r="J159" s="13">
        <f>I159 / J3</f>
        <v>1.4753795837019993E-2</v>
      </c>
    </row>
    <row r="160" spans="1:10" ht="26.1" customHeight="1" x14ac:dyDescent="0.2">
      <c r="A160" s="9" t="s">
        <v>475</v>
      </c>
      <c r="B160" s="9" t="s">
        <v>476</v>
      </c>
      <c r="C160" s="9" t="s">
        <v>44</v>
      </c>
      <c r="D160" s="9" t="s">
        <v>477</v>
      </c>
      <c r="E160" s="10" t="s">
        <v>58</v>
      </c>
      <c r="F160" s="11">
        <v>500</v>
      </c>
      <c r="G160" s="12">
        <v>56.03</v>
      </c>
      <c r="H160" s="12">
        <f>(TRUNC(G160 * J4,2) + G160)</f>
        <v>70.73</v>
      </c>
      <c r="I160" s="12">
        <f t="shared" si="4"/>
        <v>35365</v>
      </c>
      <c r="J160" s="13">
        <f>I160 / J3</f>
        <v>2.7577589311639117E-2</v>
      </c>
    </row>
    <row r="161" spans="1:10" ht="39" customHeight="1" x14ac:dyDescent="0.2">
      <c r="A161" s="9" t="s">
        <v>478</v>
      </c>
      <c r="B161" s="9" t="s">
        <v>479</v>
      </c>
      <c r="C161" s="9" t="s">
        <v>44</v>
      </c>
      <c r="D161" s="9" t="s">
        <v>480</v>
      </c>
      <c r="E161" s="10" t="s">
        <v>58</v>
      </c>
      <c r="F161" s="11">
        <v>100</v>
      </c>
      <c r="G161" s="12">
        <v>24.75</v>
      </c>
      <c r="H161" s="12">
        <f>(TRUNC(G161 * J4,2) + G161)</f>
        <v>31.240000000000002</v>
      </c>
      <c r="I161" s="12">
        <f t="shared" si="4"/>
        <v>3124</v>
      </c>
      <c r="J161" s="13">
        <f>I161 / J3</f>
        <v>2.4360918707637667E-3</v>
      </c>
    </row>
    <row r="162" spans="1:10" ht="39" customHeight="1" x14ac:dyDescent="0.2">
      <c r="A162" s="9" t="s">
        <v>481</v>
      </c>
      <c r="B162" s="9" t="s">
        <v>482</v>
      </c>
      <c r="C162" s="9" t="s">
        <v>44</v>
      </c>
      <c r="D162" s="9" t="s">
        <v>483</v>
      </c>
      <c r="E162" s="10" t="s">
        <v>58</v>
      </c>
      <c r="F162" s="11">
        <v>75</v>
      </c>
      <c r="G162" s="12">
        <v>42.65</v>
      </c>
      <c r="H162" s="12">
        <f>(TRUNC(G162 * J4,2) + G162)</f>
        <v>53.839999999999996</v>
      </c>
      <c r="I162" s="12">
        <f t="shared" si="4"/>
        <v>4038</v>
      </c>
      <c r="J162" s="13">
        <f>I162 / J3</f>
        <v>3.1488280967170578E-3</v>
      </c>
    </row>
    <row r="163" spans="1:10" ht="39" customHeight="1" x14ac:dyDescent="0.2">
      <c r="A163" s="9" t="s">
        <v>484</v>
      </c>
      <c r="B163" s="9" t="s">
        <v>485</v>
      </c>
      <c r="C163" s="9" t="s">
        <v>44</v>
      </c>
      <c r="D163" s="9" t="s">
        <v>486</v>
      </c>
      <c r="E163" s="10" t="s">
        <v>58</v>
      </c>
      <c r="F163" s="11">
        <v>45</v>
      </c>
      <c r="G163" s="12">
        <v>60.96</v>
      </c>
      <c r="H163" s="12">
        <f>(TRUNC(G163 * J4,2) + G163)</f>
        <v>76.95</v>
      </c>
      <c r="I163" s="12">
        <f t="shared" si="4"/>
        <v>3462.75</v>
      </c>
      <c r="J163" s="13">
        <f>I163 / J3</f>
        <v>2.7002487597590371E-3</v>
      </c>
    </row>
    <row r="164" spans="1:10" ht="39" customHeight="1" x14ac:dyDescent="0.2">
      <c r="A164" s="9" t="s">
        <v>487</v>
      </c>
      <c r="B164" s="9" t="s">
        <v>488</v>
      </c>
      <c r="C164" s="9" t="s">
        <v>44</v>
      </c>
      <c r="D164" s="9" t="s">
        <v>489</v>
      </c>
      <c r="E164" s="10" t="s">
        <v>58</v>
      </c>
      <c r="F164" s="11">
        <v>15</v>
      </c>
      <c r="G164" s="12">
        <v>32.450000000000003</v>
      </c>
      <c r="H164" s="12">
        <f>(TRUNC(G164 * J4,2) + G164)</f>
        <v>40.96</v>
      </c>
      <c r="I164" s="12">
        <f t="shared" si="4"/>
        <v>614.4</v>
      </c>
      <c r="J164" s="13">
        <f>I164 / J3</f>
        <v>4.7910846523599812E-4</v>
      </c>
    </row>
    <row r="165" spans="1:10" ht="39" customHeight="1" x14ac:dyDescent="0.2">
      <c r="A165" s="9" t="s">
        <v>490</v>
      </c>
      <c r="B165" s="9" t="s">
        <v>491</v>
      </c>
      <c r="C165" s="9" t="s">
        <v>44</v>
      </c>
      <c r="D165" s="9" t="s">
        <v>492</v>
      </c>
      <c r="E165" s="10" t="s">
        <v>58</v>
      </c>
      <c r="F165" s="11">
        <v>15</v>
      </c>
      <c r="G165" s="12">
        <v>58.05</v>
      </c>
      <c r="H165" s="12">
        <f>(TRUNC(G165 * J4,2) + G165)</f>
        <v>73.28</v>
      </c>
      <c r="I165" s="12">
        <f t="shared" si="4"/>
        <v>1099.2</v>
      </c>
      <c r="J165" s="13">
        <f>I165 / J3</f>
        <v>8.5715498858627789E-4</v>
      </c>
    </row>
    <row r="166" spans="1:10" ht="39" customHeight="1" x14ac:dyDescent="0.2">
      <c r="A166" s="9" t="s">
        <v>493</v>
      </c>
      <c r="B166" s="9" t="s">
        <v>494</v>
      </c>
      <c r="C166" s="9" t="s">
        <v>44</v>
      </c>
      <c r="D166" s="9" t="s">
        <v>495</v>
      </c>
      <c r="E166" s="10" t="s">
        <v>58</v>
      </c>
      <c r="F166" s="11">
        <v>15</v>
      </c>
      <c r="G166" s="12">
        <v>46.22</v>
      </c>
      <c r="H166" s="12">
        <f>(TRUNC(G166 * J4,2) + G166)</f>
        <v>58.339999999999996</v>
      </c>
      <c r="I166" s="12">
        <f t="shared" ref="I166:I178" si="5">TRUNC(F166 * H166,2)</f>
        <v>875.1</v>
      </c>
      <c r="J166" s="13">
        <f>I166 / J3</f>
        <v>6.8240204740888989E-4</v>
      </c>
    </row>
    <row r="167" spans="1:10" ht="39" customHeight="1" x14ac:dyDescent="0.2">
      <c r="A167" s="9" t="s">
        <v>496</v>
      </c>
      <c r="B167" s="9" t="s">
        <v>497</v>
      </c>
      <c r="C167" s="9" t="s">
        <v>44</v>
      </c>
      <c r="D167" s="9" t="s">
        <v>498</v>
      </c>
      <c r="E167" s="10" t="s">
        <v>58</v>
      </c>
      <c r="F167" s="11">
        <v>15</v>
      </c>
      <c r="G167" s="12">
        <v>47.3</v>
      </c>
      <c r="H167" s="12">
        <f>(TRUNC(G167 * J4,2) + G167)</f>
        <v>59.709999999999994</v>
      </c>
      <c r="I167" s="12">
        <f t="shared" si="5"/>
        <v>895.65</v>
      </c>
      <c r="J167" s="13">
        <f>I167 / J3</f>
        <v>6.9842691550882439E-4</v>
      </c>
    </row>
    <row r="168" spans="1:10" ht="24" customHeight="1" x14ac:dyDescent="0.2">
      <c r="A168" s="4" t="s">
        <v>499</v>
      </c>
      <c r="B168" s="4" t="s">
        <v>13</v>
      </c>
      <c r="C168" s="4"/>
      <c r="D168" s="4" t="s">
        <v>500</v>
      </c>
      <c r="E168" s="5"/>
      <c r="F168" s="6">
        <v>1</v>
      </c>
      <c r="G168" s="6" t="s">
        <v>15</v>
      </c>
      <c r="H168" s="7">
        <f>I169 + I170 + I171 + I172 + I173 + I174 + I175 + I176 + I177 + I178</f>
        <v>14750.8</v>
      </c>
      <c r="I168" s="7">
        <f t="shared" si="5"/>
        <v>14750.8</v>
      </c>
      <c r="J168" s="8">
        <f>I168 / J3</f>
        <v>1.1502658120122331E-2</v>
      </c>
    </row>
    <row r="169" spans="1:10" ht="26.1" customHeight="1" x14ac:dyDescent="0.2">
      <c r="A169" s="9" t="s">
        <v>501</v>
      </c>
      <c r="B169" s="9" t="s">
        <v>502</v>
      </c>
      <c r="C169" s="9" t="s">
        <v>18</v>
      </c>
      <c r="D169" s="9" t="s">
        <v>503</v>
      </c>
      <c r="E169" s="10" t="s">
        <v>58</v>
      </c>
      <c r="F169" s="11">
        <v>100</v>
      </c>
      <c r="G169" s="12">
        <v>7.19</v>
      </c>
      <c r="H169" s="12">
        <f>(TRUNC(G169 * J4,2) + G169)</f>
        <v>9.07</v>
      </c>
      <c r="I169" s="12">
        <f t="shared" si="5"/>
        <v>907</v>
      </c>
      <c r="J169" s="13">
        <f>I169 / J3</f>
        <v>7.0727763341316781E-4</v>
      </c>
    </row>
    <row r="170" spans="1:10" ht="26.1" customHeight="1" x14ac:dyDescent="0.2">
      <c r="A170" s="9" t="s">
        <v>504</v>
      </c>
      <c r="B170" s="9" t="s">
        <v>505</v>
      </c>
      <c r="C170" s="9" t="s">
        <v>18</v>
      </c>
      <c r="D170" s="9" t="s">
        <v>506</v>
      </c>
      <c r="E170" s="10" t="s">
        <v>58</v>
      </c>
      <c r="F170" s="11">
        <v>20</v>
      </c>
      <c r="G170" s="12">
        <v>16.399999999999999</v>
      </c>
      <c r="H170" s="12">
        <f>(TRUNC(G170 * J4,2) + G170)</f>
        <v>20.7</v>
      </c>
      <c r="I170" s="12">
        <f t="shared" si="5"/>
        <v>414</v>
      </c>
      <c r="J170" s="13">
        <f>I170 / J3</f>
        <v>3.2283675880160029E-4</v>
      </c>
    </row>
    <row r="171" spans="1:10" ht="26.1" customHeight="1" x14ac:dyDescent="0.2">
      <c r="A171" s="9" t="s">
        <v>507</v>
      </c>
      <c r="B171" s="9" t="s">
        <v>508</v>
      </c>
      <c r="C171" s="9" t="s">
        <v>18</v>
      </c>
      <c r="D171" s="9" t="s">
        <v>509</v>
      </c>
      <c r="E171" s="10" t="s">
        <v>58</v>
      </c>
      <c r="F171" s="11">
        <v>15</v>
      </c>
      <c r="G171" s="12">
        <v>46.76</v>
      </c>
      <c r="H171" s="12">
        <f>(TRUNC(G171 * J4,2) + G171)</f>
        <v>59.019999999999996</v>
      </c>
      <c r="I171" s="12">
        <f t="shared" si="5"/>
        <v>885.3</v>
      </c>
      <c r="J171" s="13">
        <f>I171 / J3</f>
        <v>6.9035599653878435E-4</v>
      </c>
    </row>
    <row r="172" spans="1:10" ht="39" customHeight="1" x14ac:dyDescent="0.2">
      <c r="A172" s="9" t="s">
        <v>510</v>
      </c>
      <c r="B172" s="9" t="s">
        <v>511</v>
      </c>
      <c r="C172" s="9" t="s">
        <v>18</v>
      </c>
      <c r="D172" s="9" t="s">
        <v>512</v>
      </c>
      <c r="E172" s="10" t="s">
        <v>20</v>
      </c>
      <c r="F172" s="11">
        <v>5000</v>
      </c>
      <c r="G172" s="12">
        <v>0.75</v>
      </c>
      <c r="H172" s="12">
        <f>(TRUNC(G172 * J4,2) + G172)</f>
        <v>0.94</v>
      </c>
      <c r="I172" s="12">
        <f t="shared" si="5"/>
        <v>4700</v>
      </c>
      <c r="J172" s="13">
        <f>I172 / J3</f>
        <v>3.665054991225897E-3</v>
      </c>
    </row>
    <row r="173" spans="1:10" ht="26.1" customHeight="1" x14ac:dyDescent="0.2">
      <c r="A173" s="9" t="s">
        <v>513</v>
      </c>
      <c r="B173" s="9" t="s">
        <v>514</v>
      </c>
      <c r="C173" s="9" t="s">
        <v>18</v>
      </c>
      <c r="D173" s="9" t="s">
        <v>515</v>
      </c>
      <c r="E173" s="10" t="s">
        <v>20</v>
      </c>
      <c r="F173" s="11">
        <v>500</v>
      </c>
      <c r="G173" s="12">
        <v>0.98</v>
      </c>
      <c r="H173" s="12">
        <f>(TRUNC(G173 * J4,2) + G173)</f>
        <v>1.23</v>
      </c>
      <c r="I173" s="12">
        <f t="shared" si="5"/>
        <v>615</v>
      </c>
      <c r="J173" s="13">
        <f>I173 / J3</f>
        <v>4.7957634459658017E-4</v>
      </c>
    </row>
    <row r="174" spans="1:10" ht="26.1" customHeight="1" x14ac:dyDescent="0.2">
      <c r="A174" s="9" t="s">
        <v>516</v>
      </c>
      <c r="B174" s="9" t="s">
        <v>517</v>
      </c>
      <c r="C174" s="9" t="s">
        <v>18</v>
      </c>
      <c r="D174" s="9" t="s">
        <v>518</v>
      </c>
      <c r="E174" s="10" t="s">
        <v>20</v>
      </c>
      <c r="F174" s="11">
        <v>500</v>
      </c>
      <c r="G174" s="12">
        <v>1.33</v>
      </c>
      <c r="H174" s="12">
        <f>(TRUNC(G174 * J4,2) + G174)</f>
        <v>1.6700000000000002</v>
      </c>
      <c r="I174" s="12">
        <f t="shared" si="5"/>
        <v>835</v>
      </c>
      <c r="J174" s="13">
        <f>I174 / J3</f>
        <v>6.5113211014332427E-4</v>
      </c>
    </row>
    <row r="175" spans="1:10" ht="39" customHeight="1" x14ac:dyDescent="0.2">
      <c r="A175" s="9" t="s">
        <v>519</v>
      </c>
      <c r="B175" s="9" t="s">
        <v>520</v>
      </c>
      <c r="C175" s="9" t="s">
        <v>18</v>
      </c>
      <c r="D175" s="9" t="s">
        <v>521</v>
      </c>
      <c r="E175" s="10" t="s">
        <v>20</v>
      </c>
      <c r="F175" s="11">
        <v>2500</v>
      </c>
      <c r="G175" s="12">
        <v>0.53</v>
      </c>
      <c r="H175" s="12">
        <f>(TRUNC(G175 * J4,2) + G175)</f>
        <v>0.66</v>
      </c>
      <c r="I175" s="12">
        <f t="shared" si="5"/>
        <v>1650</v>
      </c>
      <c r="J175" s="13">
        <f>I175 / J3</f>
        <v>1.2866682416005808E-3</v>
      </c>
    </row>
    <row r="176" spans="1:10" ht="26.1" customHeight="1" x14ac:dyDescent="0.2">
      <c r="A176" s="9" t="s">
        <v>522</v>
      </c>
      <c r="B176" s="9" t="s">
        <v>523</v>
      </c>
      <c r="C176" s="9" t="s">
        <v>18</v>
      </c>
      <c r="D176" s="9" t="s">
        <v>524</v>
      </c>
      <c r="E176" s="10" t="s">
        <v>58</v>
      </c>
      <c r="F176" s="11">
        <v>800</v>
      </c>
      <c r="G176" s="12">
        <v>0.91</v>
      </c>
      <c r="H176" s="12">
        <f>(TRUNC(G176 * J4,2) + G176)</f>
        <v>1.1400000000000001</v>
      </c>
      <c r="I176" s="12">
        <f t="shared" si="5"/>
        <v>912</v>
      </c>
      <c r="J176" s="13">
        <f>I176 / J3</f>
        <v>7.1117662808468473E-4</v>
      </c>
    </row>
    <row r="177" spans="1:10" ht="26.1" customHeight="1" x14ac:dyDescent="0.2">
      <c r="A177" s="9" t="s">
        <v>525</v>
      </c>
      <c r="B177" s="9" t="s">
        <v>526</v>
      </c>
      <c r="C177" s="9" t="s">
        <v>18</v>
      </c>
      <c r="D177" s="9" t="s">
        <v>527</v>
      </c>
      <c r="E177" s="10" t="s">
        <v>58</v>
      </c>
      <c r="F177" s="11">
        <v>250</v>
      </c>
      <c r="G177" s="12">
        <v>2.48</v>
      </c>
      <c r="H177" s="12">
        <f>(TRUNC(G177 * J4,2) + G177)</f>
        <v>3.13</v>
      </c>
      <c r="I177" s="12">
        <f t="shared" si="5"/>
        <v>782.5</v>
      </c>
      <c r="J177" s="13">
        <f>I177 / J3</f>
        <v>6.101926660923967E-4</v>
      </c>
    </row>
    <row r="178" spans="1:10" ht="26.1" customHeight="1" x14ac:dyDescent="0.2">
      <c r="A178" s="9" t="s">
        <v>528</v>
      </c>
      <c r="B178" s="9" t="s">
        <v>529</v>
      </c>
      <c r="C178" s="9" t="s">
        <v>44</v>
      </c>
      <c r="D178" s="9" t="s">
        <v>530</v>
      </c>
      <c r="E178" s="10" t="s">
        <v>20</v>
      </c>
      <c r="F178" s="11">
        <v>5000</v>
      </c>
      <c r="G178" s="12">
        <v>0.49</v>
      </c>
      <c r="H178" s="12">
        <f>(TRUNC(G178 * J4,2) + G178)</f>
        <v>0.61</v>
      </c>
      <c r="I178" s="12">
        <f t="shared" si="5"/>
        <v>3050</v>
      </c>
      <c r="J178" s="13">
        <f>I178 / J3</f>
        <v>2.3783867496253164E-3</v>
      </c>
    </row>
  </sheetData>
  <mergeCells count="3">
    <mergeCell ref="H3:I3"/>
    <mergeCell ref="H4:I4"/>
    <mergeCell ref="A2:J2"/>
  </mergeCells>
  <pageMargins left="0.5" right="0.5" top="1" bottom="1" header="0.5" footer="0.5"/>
  <pageSetup paperSize="9" scale="82" fitToHeight="0" orientation="landscape" r:id="rId1"/>
  <headerFooter>
    <oddHeader xml:space="preserve">&amp;L &amp;CUFF
CNPJ: 28.523.215/0001-06 </oddHeader>
    <oddFooter xml:space="preserve">&amp;L &amp;CRua Miguel de Frias  - Icaraí - Niterói / RJ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Sintético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Hellen</cp:lastModifiedBy>
  <cp:revision>0</cp:revision>
  <cp:lastPrinted>2025-03-06T14:06:37Z</cp:lastPrinted>
  <dcterms:created xsi:type="dcterms:W3CDTF">2025-03-06T14:04:42Z</dcterms:created>
  <dcterms:modified xsi:type="dcterms:W3CDTF">2025-04-30T18:03:36Z</dcterms:modified>
</cp:coreProperties>
</file>