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ownloads\"/>
    </mc:Choice>
  </mc:AlternateContent>
  <bookViews>
    <workbookView xWindow="0" yWindow="0" windowWidth="19095" windowHeight="5235"/>
  </bookViews>
  <sheets>
    <sheet name="Estimativa" sheetId="3" r:id="rId1"/>
    <sheet name="Quant. de Áreas" sheetId="2" r:id="rId2"/>
  </sheets>
  <definedNames>
    <definedName name="_xlnm.Print_Area" localSheetId="1">'Quant. de Áreas'!$A$1:$G$105</definedName>
    <definedName name="_xlnm.Print_Titles" localSheetId="1">'Quant. de Áreas'!$4:$11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9" i="3" l="1"/>
  <c r="J25" i="3"/>
  <c r="J26" i="3"/>
  <c r="J27" i="3"/>
  <c r="J24" i="3"/>
  <c r="I16" i="3"/>
  <c r="I15" i="3"/>
  <c r="I14" i="3"/>
  <c r="J15" i="3"/>
  <c r="J14" i="3"/>
  <c r="J16" i="3"/>
  <c r="J18" i="3"/>
  <c r="G26" i="3"/>
  <c r="G27" i="3"/>
  <c r="G25" i="3"/>
  <c r="G24" i="3"/>
  <c r="J20" i="3"/>
  <c r="J21" i="3"/>
  <c r="J22" i="3"/>
  <c r="J19" i="3"/>
  <c r="G20" i="3"/>
  <c r="G21" i="3"/>
  <c r="G22" i="3"/>
  <c r="G19" i="3"/>
  <c r="J17" i="3"/>
  <c r="G17" i="3"/>
  <c r="G15" i="3"/>
  <c r="G16" i="3"/>
  <c r="G14" i="3"/>
  <c r="J12" i="3"/>
  <c r="J11" i="3"/>
  <c r="J10" i="3"/>
  <c r="J9" i="3"/>
  <c r="G10" i="3"/>
  <c r="G11" i="3"/>
  <c r="G12" i="3"/>
  <c r="G9" i="3"/>
  <c r="G105" i="2"/>
  <c r="F105" i="2"/>
  <c r="E105" i="2"/>
  <c r="G104" i="2"/>
  <c r="B104" i="2"/>
  <c r="G103" i="2"/>
  <c r="E103" i="2"/>
  <c r="B103" i="2"/>
  <c r="G102" i="2"/>
  <c r="B102" i="2"/>
  <c r="G101" i="2"/>
  <c r="B101" i="2"/>
  <c r="G100" i="2"/>
  <c r="B100" i="2"/>
  <c r="G99" i="2"/>
  <c r="B99" i="2"/>
  <c r="G98" i="2"/>
  <c r="B98" i="2"/>
  <c r="G97" i="2"/>
  <c r="B97" i="2"/>
  <c r="G96" i="2"/>
  <c r="B96" i="2"/>
  <c r="G95" i="2"/>
  <c r="B95" i="2"/>
  <c r="G94" i="2"/>
  <c r="B94" i="2"/>
  <c r="G92" i="2"/>
  <c r="F92" i="2"/>
  <c r="B92" i="2"/>
  <c r="G91" i="2"/>
  <c r="B91" i="2"/>
  <c r="G90" i="2"/>
  <c r="B90" i="2"/>
  <c r="G89" i="2"/>
  <c r="B89" i="2"/>
  <c r="G88" i="2"/>
  <c r="B88" i="2"/>
  <c r="G87" i="2"/>
  <c r="B87" i="2"/>
  <c r="G86" i="2"/>
  <c r="B86" i="2"/>
  <c r="G85" i="2"/>
  <c r="B85" i="2"/>
  <c r="G84" i="2"/>
  <c r="B84" i="2"/>
  <c r="G83" i="2"/>
  <c r="B83" i="2"/>
  <c r="G82" i="2"/>
  <c r="B82" i="2"/>
  <c r="G81" i="2"/>
  <c r="B81" i="2"/>
  <c r="G80" i="2"/>
  <c r="B80" i="2"/>
  <c r="G79" i="2"/>
  <c r="B79" i="2"/>
  <c r="G78" i="2"/>
  <c r="B78" i="2"/>
  <c r="G77" i="2"/>
  <c r="B77" i="2"/>
  <c r="G76" i="2"/>
  <c r="B76" i="2"/>
  <c r="G75" i="2"/>
  <c r="B75" i="2"/>
  <c r="G74" i="2"/>
  <c r="B74" i="2"/>
  <c r="G73" i="2"/>
  <c r="B73" i="2"/>
  <c r="G72" i="2"/>
  <c r="B72" i="2"/>
  <c r="G71" i="2"/>
  <c r="B71" i="2"/>
  <c r="G70" i="2"/>
  <c r="B70" i="2"/>
  <c r="G69" i="2"/>
  <c r="B69" i="2"/>
  <c r="G68" i="2"/>
  <c r="B68" i="2"/>
  <c r="G67" i="2"/>
  <c r="B67" i="2"/>
  <c r="G66" i="2"/>
  <c r="B66" i="2"/>
  <c r="B65" i="2"/>
  <c r="B64" i="2"/>
  <c r="G63" i="2"/>
  <c r="B63" i="2"/>
  <c r="G62" i="2"/>
  <c r="B62" i="2"/>
  <c r="G61" i="2"/>
  <c r="B61" i="2"/>
  <c r="G60" i="2"/>
  <c r="B60" i="2"/>
  <c r="G59" i="2"/>
  <c r="B59" i="2"/>
  <c r="G58" i="2"/>
  <c r="B58" i="2"/>
  <c r="G57" i="2"/>
  <c r="B57" i="2"/>
  <c r="G56" i="2"/>
  <c r="B56" i="2"/>
  <c r="G55" i="2"/>
  <c r="B55" i="2"/>
  <c r="G54" i="2"/>
  <c r="B54" i="2"/>
  <c r="G53" i="2"/>
  <c r="B53" i="2"/>
  <c r="G52" i="2"/>
  <c r="B52" i="2"/>
  <c r="G51" i="2"/>
  <c r="B51" i="2"/>
  <c r="G50" i="2"/>
  <c r="B50" i="2"/>
  <c r="G49" i="2"/>
  <c r="B49" i="2"/>
  <c r="G48" i="2"/>
  <c r="B48" i="2"/>
  <c r="G47" i="2"/>
  <c r="B47" i="2"/>
  <c r="G46" i="2"/>
  <c r="B46" i="2"/>
  <c r="G45" i="2"/>
  <c r="B45" i="2"/>
  <c r="G44" i="2"/>
  <c r="B44" i="2"/>
  <c r="G43" i="2"/>
  <c r="B43" i="2"/>
  <c r="G42" i="2"/>
  <c r="B42" i="2"/>
  <c r="G41" i="2"/>
  <c r="B41" i="2"/>
  <c r="G40" i="2"/>
  <c r="B40" i="2"/>
  <c r="G39" i="2"/>
  <c r="B39" i="2"/>
  <c r="G38" i="2"/>
  <c r="B38" i="2"/>
  <c r="G37" i="2"/>
  <c r="B37" i="2"/>
  <c r="G36" i="2"/>
  <c r="B36" i="2"/>
  <c r="G35" i="2"/>
  <c r="B35" i="2"/>
  <c r="G34" i="2"/>
  <c r="E34" i="2"/>
  <c r="B34" i="2"/>
  <c r="G33" i="2"/>
  <c r="B33" i="2"/>
  <c r="G32" i="2"/>
  <c r="B32" i="2"/>
  <c r="G31" i="2"/>
  <c r="B31" i="2"/>
  <c r="G30" i="2"/>
  <c r="B30" i="2"/>
  <c r="G29" i="2"/>
  <c r="B29" i="2"/>
  <c r="G28" i="2"/>
  <c r="B28" i="2"/>
  <c r="G27" i="2"/>
  <c r="B27" i="2"/>
  <c r="G26" i="2"/>
  <c r="B26" i="2"/>
  <c r="G25" i="2"/>
  <c r="G12" i="2"/>
  <c r="E12" i="2"/>
  <c r="I27" i="3"/>
  <c r="I26" i="3"/>
  <c r="I25" i="3"/>
  <c r="I24" i="3"/>
  <c r="I22" i="3"/>
  <c r="I21" i="3"/>
  <c r="I20" i="3"/>
  <c r="I19" i="3"/>
  <c r="I17" i="3"/>
  <c r="I12" i="3"/>
  <c r="I11" i="3"/>
  <c r="E10" i="3"/>
  <c r="I10" i="3" s="1"/>
  <c r="I9" i="3"/>
  <c r="J28" i="3" l="1"/>
  <c r="J13" i="3"/>
  <c r="J23" i="3"/>
</calcChain>
</file>

<file path=xl/sharedStrings.xml><?xml version="1.0" encoding="utf-8"?>
<sst xmlns="http://schemas.openxmlformats.org/spreadsheetml/2006/main" count="193" uniqueCount="170">
  <si>
    <t>UNIVERSIDADE FEDERAL FLUMINENSE</t>
  </si>
  <si>
    <t>SUPERINTENDÊNCIA DE OPERAÇÕES E MANUTENÇÃO</t>
  </si>
  <si>
    <t>COORDENAÇÃO DE MANUTENÇÃO</t>
  </si>
  <si>
    <t>ANEXO I-A - PREGÃO N.º 90.027/2025/AD</t>
  </si>
  <si>
    <t>IDENTIFICAÇÃO E QUANTIFICAÇÃO DAS ÁREAS EXISTENTES</t>
  </si>
  <si>
    <t>DESRATIZAÇÃO, DESINSETIZAÇÃO, CONTROLE DE POMBOS, REMOÇÃO DE ABELHAS, VESPAS E MARIMBONDOS, E ASSEMELHADOS EM CARÁTER PREVENTIVO E CORRETIVO</t>
  </si>
  <si>
    <t>Grupo</t>
  </si>
  <si>
    <t>Item</t>
  </si>
  <si>
    <t>Descrição</t>
  </si>
  <si>
    <t>Unidade</t>
  </si>
  <si>
    <t>Valor Unitário (R$)</t>
  </si>
  <si>
    <t>Valor por Aplicação</t>
  </si>
  <si>
    <t>M2</t>
  </si>
  <si>
    <t>SERVIÇO</t>
  </si>
  <si>
    <t>TOTAL GRUPO 1</t>
  </si>
  <si>
    <r>
      <rPr>
        <sz val="10"/>
        <rFont val="Verdana"/>
        <charset val="134"/>
      </rP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VOLTA REDONDA E ANGRA DOS REIS.</t>
    </r>
  </si>
  <si>
    <t>TOTAL GRUPO 2</t>
  </si>
  <si>
    <t>TOTAL GRUPO 3</t>
  </si>
  <si>
    <t>TOTAL GRUPO 4</t>
  </si>
  <si>
    <t>TOTAL LOTES 1, 2, 3 E 4</t>
  </si>
  <si>
    <t>ANEXO I-B - PREGÃO N.º 90.027/2025/AD</t>
  </si>
  <si>
    <t>Prédio</t>
  </si>
  <si>
    <t>Endereço</t>
  </si>
  <si>
    <t>Área (M2)</t>
  </si>
  <si>
    <t>Total por Prédio (M2)</t>
  </si>
  <si>
    <t>Interna Comum</t>
  </si>
  <si>
    <t>Externa Comum</t>
  </si>
  <si>
    <t>Prédio Principal: 8 andares</t>
  </si>
  <si>
    <t>Rua Miguel de Frias, 9 - Icaraí - Niterói - RJ</t>
  </si>
  <si>
    <t>. Andares Típicos</t>
  </si>
  <si>
    <t>. Térreo (saguão)</t>
  </si>
  <si>
    <t>. Térreo (DDC/Cinema/Teatro)</t>
  </si>
  <si>
    <t>Fundos:</t>
  </si>
  <si>
    <t>.Odontologia / Perícias / Sames / Restaurante</t>
  </si>
  <si>
    <t>Auditoria Técnica</t>
  </si>
  <si>
    <t>PROAES</t>
  </si>
  <si>
    <t>Procuradoria Geral</t>
  </si>
  <si>
    <t>Anexos:</t>
  </si>
  <si>
    <t>. EDUFF</t>
  </si>
  <si>
    <t>GPCA/AD</t>
  </si>
  <si>
    <t>Restaurante</t>
  </si>
  <si>
    <t>Escola de Extensão, Protocolo e outros</t>
  </si>
  <si>
    <t>Av. Visconde do Rio Branco, s/n.º, Centro, Niterói - RJ</t>
  </si>
  <si>
    <t>Biblioteca Central e DCE</t>
  </si>
  <si>
    <t>Facu. Administração e Ciências Contábeis (antiga matematica)</t>
  </si>
  <si>
    <t>Instituto de Química (02 prédios)</t>
  </si>
  <si>
    <t>Bloco B - Instituto Biomédico (DST)</t>
  </si>
  <si>
    <t>Bloco C - Instituto Biomédico (Prédio de Salas de Aulas)</t>
  </si>
  <si>
    <t>Bloco D - Instituto Biomédico (Anatômico)</t>
  </si>
  <si>
    <t>Bloco E - Instituto Biomédico (Prédio Novo)</t>
  </si>
  <si>
    <t>Dispensário “Mazzine Bueno”</t>
  </si>
  <si>
    <t>Instituto de Biologia (02 prédios)</t>
  </si>
  <si>
    <t>Núcleo de Animais de Laboratório - NAL</t>
  </si>
  <si>
    <t>LANTE</t>
  </si>
  <si>
    <t>Prédio Salas de Aulas Biologia (Antigo Inst. Física)</t>
  </si>
  <si>
    <t>Faculdades de Nutrição e Administração (Prédio 30)</t>
  </si>
  <si>
    <t>Faculdade de Odontologia</t>
  </si>
  <si>
    <t xml:space="preserve">Herbário </t>
  </si>
  <si>
    <t>Oficina de Refrigeração</t>
  </si>
  <si>
    <t>Bloco A - UFASA</t>
  </si>
  <si>
    <t>Rua Prof. Marcos Waldemar de Freitas Reis, s/n.º, São Domingos, Niterói - RJ</t>
  </si>
  <si>
    <t>Bloco B - Instituto de Letras</t>
  </si>
  <si>
    <t>Bloco C - Instituto de Letras</t>
  </si>
  <si>
    <t>Bloco D - Faculdade de Educação</t>
  </si>
  <si>
    <t>Bloco E - Esc. de Serviço Social</t>
  </si>
  <si>
    <t>Bloco F - Faculdade de Economia</t>
  </si>
  <si>
    <t>Bloco G - Instituto de Matemática</t>
  </si>
  <si>
    <t>Bloco H - Instituto de Matemática</t>
  </si>
  <si>
    <t>Bloco J - Instituto de Artes e Comunicação Social</t>
  </si>
  <si>
    <t>Bloco M - Instituto de Biologia</t>
  </si>
  <si>
    <t>Bloco N - Instituto de Ciências Humanas e Filosofia</t>
  </si>
  <si>
    <t>Bloco O - Instituto de Ciências Humanas e Filosofia</t>
  </si>
  <si>
    <t>Bloco P - Instituto de Ciências Humanas e Filosofia</t>
  </si>
  <si>
    <t>Módulo de Vivência</t>
  </si>
  <si>
    <t>Restaurante Universitário</t>
  </si>
  <si>
    <t>Instituto de Educação Física</t>
  </si>
  <si>
    <t>Creche</t>
  </si>
  <si>
    <t>Moradia Estudantil (Área Comum)</t>
  </si>
  <si>
    <t>Biblioteca Central do Gragoatá</t>
  </si>
  <si>
    <t>Bloco O - Instituto de Geociências</t>
  </si>
  <si>
    <t>Rua Passos da Pátria, n.º 156, São Domingos, Niterói - RJ</t>
  </si>
  <si>
    <t>Bloco P - Instituto de Geociências</t>
  </si>
  <si>
    <t>Casarão  Fac Arquitetura</t>
  </si>
  <si>
    <t>Chalé Fac. Arquitetura</t>
  </si>
  <si>
    <t>Galpão Fac Arquitetura</t>
  </si>
  <si>
    <t>Escola de Engenharia Bl. D e E</t>
  </si>
  <si>
    <t>Biblioteca de Engenharia e Computação</t>
  </si>
  <si>
    <t>Bloco H - UFASA</t>
  </si>
  <si>
    <t>Add Labs</t>
  </si>
  <si>
    <t>Inst. Computação</t>
  </si>
  <si>
    <t>Inst. Computação 2</t>
  </si>
  <si>
    <t>NAB</t>
  </si>
  <si>
    <t>Instituto de Física - Torres 1 e 2</t>
  </si>
  <si>
    <t>Horto/Viveiro/Compostagem</t>
  </si>
  <si>
    <t>Instituto de Arte e Comunicação Social – IACS</t>
  </si>
  <si>
    <t>Rua Prof. Lara Vilela, 126, São Domingos, Niterói - RJ</t>
  </si>
  <si>
    <t>Faculdade de Direito</t>
  </si>
  <si>
    <t>Rua Presidente Pedreira,62, Ingá, Niterói - RJ</t>
  </si>
  <si>
    <t>Faculdade de Direito II</t>
  </si>
  <si>
    <t>Rua Tiradentes, 17, Ingá, Niterói - RJ</t>
  </si>
  <si>
    <t>Coordenação de Arquivos</t>
  </si>
  <si>
    <t>Av. Bento Maria da Costa, 115 A, Jurujuba, Niterói - RJ</t>
  </si>
  <si>
    <t>Faculdade de Farmácia - Laboratório Universitário Rodolpho Albino - LURA</t>
  </si>
  <si>
    <t>Rua Mário Viana, 523, Santa Rosa, Niterói - RJ</t>
  </si>
  <si>
    <t>Faculdade de Veterinária e HUVET</t>
  </si>
  <si>
    <t>Rua Vital Brazil Filho, 64, Vital Brazil, Niteroi - RJ</t>
  </si>
  <si>
    <t>Bloco A - Instituto Biomédico (Prédio Velho)</t>
  </si>
  <si>
    <t>Rua Prof. Hernani Pires de Mello, 101, Centro, Niterói - RJ</t>
  </si>
  <si>
    <t>COLUNI</t>
  </si>
  <si>
    <t>Rua Alexandre Moura, 8, São Domingos, Niterói - RJ</t>
  </si>
  <si>
    <t>Mequinho Espaço UFF / Almoxarifado Central / Transporte</t>
  </si>
  <si>
    <t>Av.  Jansem de Mello, 174/Fundos, Centro, Niterói - RJ</t>
  </si>
  <si>
    <t>Faculdade de Enfermagem</t>
  </si>
  <si>
    <t>Rua Dr. Celestino,78, Centro, Niterói - RJ</t>
  </si>
  <si>
    <t>NEPHU</t>
  </si>
  <si>
    <t>Almirante Teffé, 637, Centro, Niterói - RJ</t>
  </si>
  <si>
    <t>Farmácia Universitária</t>
  </si>
  <si>
    <t>Rua Marquês do Paraná, 282, Centro, Niterói - RJ</t>
  </si>
  <si>
    <t>Centro Regional Integrado de Atendimento ao Adolescente - CRIAA</t>
  </si>
  <si>
    <t>Rua General Castrioto, 588, Barreto, Niterói - RJ</t>
  </si>
  <si>
    <t>Faculdade de Medicina</t>
  </si>
  <si>
    <t>R. Des. Athayde Parreiras, 100, Fátima, Niterói</t>
  </si>
  <si>
    <t>Instituto de Saúde da Comunidade</t>
  </si>
  <si>
    <t>Rua Marquês de Paraná, 303, Centro, Niterói - RJ</t>
  </si>
  <si>
    <t>Escola de Engenharia Industrial e Metalúrgica de Volta Redondas</t>
  </si>
  <si>
    <t>Av. dos Trabalhadores, 420, Vila Santa Cecília, Volta Redonda - RJ</t>
  </si>
  <si>
    <t>Campus Aterrado (03 Prédios)</t>
  </si>
  <si>
    <t>Rua Desembargador Ellys Hermidyo Figueira, 783, Aterrado, Volta Redonda - RJ</t>
  </si>
  <si>
    <t>Instituto de Educação de Angra dos Reis</t>
  </si>
  <si>
    <t>Av. dos Trabalhadores, 179, Jacuecanga - Angra dos Reis - RJ</t>
  </si>
  <si>
    <t>Moradia Estudantil - Angra dos Reis</t>
  </si>
  <si>
    <t>Av. Vereador Benedito Adelino, 55, Retiro, Angra dos Reis - RJ</t>
  </si>
  <si>
    <t>Fazenda Escola da Faculdade de Veterinária</t>
  </si>
  <si>
    <t>Rod. RJ 122, Km 32, Funchal, Cachoeiras de Macacu - RJ</t>
  </si>
  <si>
    <t>Escola de Engenharia de Petrópolis</t>
  </si>
  <si>
    <t>Rua Domingos Silvério, sn. Quitandinha, Petrópolis - RJ</t>
  </si>
  <si>
    <t>Instituto de Saúde de Nova Friburgo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</si>
  <si>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</si>
  <si>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</si>
  <si>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</si>
  <si>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Pólo Univ. de Rio das Ostras/RJ (ICT, IHS, SPA, Moradia Estudantil)</t>
  </si>
  <si>
    <t>Rua Recife. Quadra 07, Jardim Bela Vista, Rio das Ostras - RJ</t>
  </si>
  <si>
    <t>Instituto de Ciências da Sociedade</t>
  </si>
  <si>
    <t>Av. Aluízio da Silva Gomes, 50, Granja dos Cavaleiros, Macaé - RJ</t>
  </si>
  <si>
    <t>Núcleo Experimental de Iguaba</t>
  </si>
  <si>
    <t>Rod. Amaral Peixoto, Km 100 - Iguaba Grande - RJ</t>
  </si>
  <si>
    <t>Instituto de Ciências da Sociedade e Desenvolvimento Regional (incluindo SPA)</t>
  </si>
  <si>
    <t>Rua José do Patrocínio, 71, Centro, Campos dos Goytacazes - RJ</t>
  </si>
  <si>
    <t>Instituto de Ciências da Sociedade e Desenvolvimento Regional (Prédios Novos)</t>
  </si>
  <si>
    <t>Av. XV de Novembro, 415, Centro, Campos dos Goytacazes - RJ</t>
  </si>
  <si>
    <t>TOTAL</t>
  </si>
  <si>
    <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 xml:space="preserve">NO MUNICÍPIO DE NITERÓI </t>
    </r>
  </si>
  <si>
    <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 MUNICÍPIO DE NITERÓI.</t>
    </r>
  </si>
  <si>
    <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 MUNICÍPIO DE NITERÓI.</t>
    </r>
  </si>
  <si>
    <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</t>
    </r>
    <r>
      <rPr>
        <b/>
        <sz val="10"/>
        <rFont val="Verdana"/>
        <charset val="134"/>
      </rPr>
      <t>NO MUNICÍPIO DE NITERÓI.</t>
    </r>
  </si>
  <si>
    <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VOLTA REDONDA E ANGRA DOS REIS.</t>
    </r>
  </si>
  <si>
    <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VOLTA REDONDA E ANGRA DOS REIS.</t>
    </r>
  </si>
  <si>
    <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CACHOEIRAS DE MACACU, NOVA FRIBURGO E PETRÓPOLIS.</t>
    </r>
  </si>
  <si>
    <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VOLTA REDONDA E ANGRA DOS REIS.</t>
    </r>
  </si>
  <si>
    <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CACHOEIRAS DE MACACU, NOVA FRIBURGO E PETRÓPOLIS.</t>
    </r>
  </si>
  <si>
    <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CACHOEIRAS DE MACACU, NOVA FRIBURGO E PETRÓPOLIS.</t>
    </r>
  </si>
  <si>
    <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CACHOEIRAS DE MACACU, NOVA FRIBURGO E PETRÓPOLIS.</t>
    </r>
  </si>
  <si>
    <r>
      <t xml:space="preserve">Controle sanitário integrado para desinsetização, abrangendo insetos como baratas, traças e mosquitos, incluindo suas larvas e filhotes, nas fontes, caixas de esgoto, galerias e em áreas internas e externas das edificações. Realização de desratização para combate a ratos, e desinsetização para escorpiões, com pulverização geral em móveis, rodapés, ralos, banheiros, copas, tubulações de esgoto e estacionamentos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</si>
  <si>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t xml:space="preserve">Serviço de descupinização utilizando tratamento químico (por meio de pulverização, injeção ou criação de barreira química) e/ou tratamento físico (como aplicação de calor, frio ou micro-ondas) nas áreas internas e externas das edificações, abrangendo estruturas, divisórias, móveis e outras superfícies suscetíveis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</si>
  <si>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t xml:space="preserve">Serviço de remoção de abelhas e vespas, incluindo a captura e remoção de colmeias de abelhas, vespas e marimbondos. A empresa contratada será responsável pela transferência e realocação das colmeias para um local adequado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</si>
  <si>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r>
      <t xml:space="preserve">Serviço de controle de pombos e piolhos de pombos nas instalações da UFF, incluindo a remoção de ninhos, limpeza de estruturas, aplicação de repelentes e barreiras físicas, além de pulverização geral contra piolhos de pombos em todo o campus.  </t>
    </r>
    <r>
      <rPr>
        <b/>
        <sz val="10"/>
        <rFont val="Verdana"/>
        <charset val="134"/>
      </rPr>
      <t>NOS MUNICÍPIOS DE CAMPOS DOS GOYTACAZES, IGUABA GRANDE, MACAÉ, RIO DAS OSTRAS E SANTO ANTÔNIO DE PÁDUA.</t>
    </r>
  </si>
  <si>
    <t>Quantidade de Aplicação por Ano</t>
  </si>
  <si>
    <t>Quantidade Total</t>
  </si>
  <si>
    <t>Quantidade Estimada por Aplicação</t>
  </si>
  <si>
    <t>Valor Total (valor a ser lançado no Compras)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</si>
</sst>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_-* #,##0_-;\-* #,##0_-;_-* &quot;-&quot;??_-;_-@_-"/>
  </numFmts>
  <fonts count="9">
    <font>
      <sz val="10"/>
      <name val="Arial"/>
      <charset val="134"/>
    </font>
    <font>
      <b/>
      <sz val="11"/>
      <name val="Verdana"/>
      <charset val="134"/>
    </font>
    <font>
      <b/>
      <sz val="11"/>
      <color rgb="FFFF0000"/>
      <name val="Verdana"/>
      <charset val="134"/>
    </font>
    <font>
      <sz val="9"/>
      <name val="Verdana"/>
      <charset val="134"/>
    </font>
    <font>
      <b/>
      <i/>
      <u/>
      <sz val="9"/>
      <name val="Verdana"/>
      <charset val="134"/>
    </font>
    <font>
      <b/>
      <sz val="10"/>
      <name val="Verdana"/>
      <charset val="134"/>
    </font>
    <font>
      <sz val="10"/>
      <name val="Verdana"/>
      <charset val="134"/>
    </font>
    <font>
      <b/>
      <sz val="10"/>
      <name val="Arial"/>
      <charset val="134"/>
    </font>
    <font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Alignment="1">
      <alignment horizontal="center" vertical="center"/>
    </xf>
    <xf numFmtId="0" fontId="3" fillId="0" borderId="4" xfId="0" applyFont="1" applyBorder="1"/>
    <xf numFmtId="0" fontId="4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/>
    <xf numFmtId="0" fontId="4" fillId="0" borderId="7" xfId="0" applyFont="1" applyBorder="1" applyAlignment="1">
      <alignment horizontal="left"/>
    </xf>
    <xf numFmtId="0" fontId="3" fillId="0" borderId="7" xfId="0" applyFont="1" applyBorder="1"/>
    <xf numFmtId="0" fontId="5" fillId="2" borderId="15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justify" vertical="top" wrapText="1"/>
    </xf>
    <xf numFmtId="43" fontId="6" fillId="0" borderId="19" xfId="0" applyNumberFormat="1" applyFont="1" applyBorder="1" applyAlignment="1">
      <alignment horizontal="right" vertical="center" wrapText="1"/>
    </xf>
    <xf numFmtId="43" fontId="6" fillId="0" borderId="21" xfId="0" applyNumberFormat="1" applyFont="1" applyBorder="1" applyAlignment="1">
      <alignment horizontal="right" vertical="center"/>
    </xf>
    <xf numFmtId="0" fontId="6" fillId="3" borderId="23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justify" vertical="top" wrapText="1"/>
    </xf>
    <xf numFmtId="43" fontId="6" fillId="0" borderId="24" xfId="0" applyNumberFormat="1" applyFont="1" applyBorder="1" applyAlignment="1">
      <alignment horizontal="right" vertical="center" wrapText="1"/>
    </xf>
    <xf numFmtId="43" fontId="6" fillId="0" borderId="26" xfId="0" applyNumberFormat="1" applyFont="1" applyBorder="1" applyAlignment="1">
      <alignment horizontal="right" vertical="center"/>
    </xf>
    <xf numFmtId="0" fontId="6" fillId="0" borderId="24" xfId="0" applyFont="1" applyBorder="1" applyAlignment="1">
      <alignment vertical="top" wrapText="1"/>
    </xf>
    <xf numFmtId="0" fontId="6" fillId="0" borderId="24" xfId="0" applyFont="1" applyBorder="1" applyAlignment="1">
      <alignment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vertical="top" wrapText="1"/>
    </xf>
    <xf numFmtId="43" fontId="6" fillId="0" borderId="28" xfId="0" applyNumberFormat="1" applyFont="1" applyBorder="1" applyAlignment="1">
      <alignment horizontal="right" vertical="center" wrapText="1"/>
    </xf>
    <xf numFmtId="43" fontId="6" fillId="0" borderId="30" xfId="0" applyNumberFormat="1" applyFont="1" applyBorder="1" applyAlignment="1">
      <alignment horizontal="right" vertical="center"/>
    </xf>
    <xf numFmtId="0" fontId="6" fillId="3" borderId="19" xfId="0" applyFont="1" applyFill="1" applyBorder="1" applyAlignment="1">
      <alignment horizontal="justify" wrapText="1"/>
    </xf>
    <xf numFmtId="43" fontId="6" fillId="3" borderId="19" xfId="0" applyNumberFormat="1" applyFont="1" applyFill="1" applyBorder="1" applyAlignment="1">
      <alignment horizontal="right" vertical="center" wrapText="1"/>
    </xf>
    <xf numFmtId="43" fontId="6" fillId="3" borderId="21" xfId="0" applyNumberFormat="1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justify" vertical="center" wrapText="1"/>
    </xf>
    <xf numFmtId="43" fontId="6" fillId="3" borderId="24" xfId="0" applyNumberFormat="1" applyFont="1" applyFill="1" applyBorder="1" applyAlignment="1">
      <alignment horizontal="right" vertical="center" wrapText="1"/>
    </xf>
    <xf numFmtId="43" fontId="6" fillId="3" borderId="26" xfId="0" applyNumberFormat="1" applyFont="1" applyFill="1" applyBorder="1" applyAlignment="1">
      <alignment horizontal="right" vertical="center"/>
    </xf>
    <xf numFmtId="0" fontId="6" fillId="3" borderId="24" xfId="0" applyFont="1" applyFill="1" applyBorder="1" applyAlignment="1">
      <alignment horizontal="justify" wrapText="1"/>
    </xf>
    <xf numFmtId="0" fontId="6" fillId="0" borderId="24" xfId="0" applyFont="1" applyBorder="1" applyAlignment="1">
      <alignment horizontal="justify" wrapText="1"/>
    </xf>
    <xf numFmtId="43" fontId="0" fillId="0" borderId="24" xfId="0" applyNumberFormat="1" applyBorder="1" applyAlignment="1">
      <alignment horizontal="right"/>
    </xf>
    <xf numFmtId="43" fontId="0" fillId="0" borderId="26" xfId="0" applyNumberFormat="1" applyBorder="1" applyAlignment="1">
      <alignment horizontal="right" vertical="center"/>
    </xf>
    <xf numFmtId="0" fontId="6" fillId="0" borderId="7" xfId="0" applyFont="1" applyBorder="1" applyAlignment="1">
      <alignment horizontal="justify" wrapText="1"/>
    </xf>
    <xf numFmtId="43" fontId="0" fillId="0" borderId="28" xfId="0" applyNumberFormat="1" applyBorder="1" applyAlignment="1">
      <alignment horizontal="right"/>
    </xf>
    <xf numFmtId="0" fontId="6" fillId="0" borderId="19" xfId="0" applyFont="1" applyBorder="1" applyAlignment="1">
      <alignment horizontal="justify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justify" vertical="center" wrapText="1"/>
    </xf>
    <xf numFmtId="43" fontId="6" fillId="0" borderId="19" xfId="0" applyNumberFormat="1" applyFont="1" applyBorder="1" applyAlignment="1">
      <alignment horizontal="right" vertical="top" wrapText="1"/>
    </xf>
    <xf numFmtId="43" fontId="6" fillId="0" borderId="24" xfId="0" applyNumberFormat="1" applyFont="1" applyBorder="1" applyAlignment="1">
      <alignment horizontal="right" vertical="top" wrapText="1"/>
    </xf>
    <xf numFmtId="43" fontId="0" fillId="0" borderId="0" xfId="0" applyNumberFormat="1"/>
    <xf numFmtId="43" fontId="6" fillId="0" borderId="28" xfId="0" applyNumberFormat="1" applyFont="1" applyBorder="1" applyAlignment="1">
      <alignment horizontal="right" vertical="top" wrapText="1"/>
    </xf>
    <xf numFmtId="0" fontId="6" fillId="3" borderId="19" xfId="0" applyFont="1" applyFill="1" applyBorder="1" applyAlignment="1">
      <alignment vertical="center" wrapText="1"/>
    </xf>
    <xf numFmtId="0" fontId="0" fillId="3" borderId="0" xfId="0" applyFill="1"/>
    <xf numFmtId="0" fontId="6" fillId="3" borderId="24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/>
    </xf>
    <xf numFmtId="0" fontId="6" fillId="3" borderId="24" xfId="0" applyFont="1" applyFill="1" applyBorder="1" applyAlignment="1">
      <alignment horizontal="left" vertical="center" wrapText="1"/>
    </xf>
    <xf numFmtId="0" fontId="6" fillId="3" borderId="28" xfId="0" applyFont="1" applyFill="1" applyBorder="1" applyAlignment="1">
      <alignment horizontal="left" vertical="center" wrapText="1"/>
    </xf>
    <xf numFmtId="0" fontId="6" fillId="3" borderId="28" xfId="0" applyFont="1" applyFill="1" applyBorder="1" applyAlignment="1">
      <alignment vertical="center" wrapText="1"/>
    </xf>
    <xf numFmtId="43" fontId="6" fillId="3" borderId="28" xfId="0" applyNumberFormat="1" applyFont="1" applyFill="1" applyBorder="1" applyAlignment="1">
      <alignment horizontal="right" vertical="center" wrapText="1"/>
    </xf>
    <xf numFmtId="43" fontId="6" fillId="3" borderId="30" xfId="0" applyNumberFormat="1" applyFont="1" applyFill="1" applyBorder="1" applyAlignment="1">
      <alignment horizontal="right" vertical="center"/>
    </xf>
    <xf numFmtId="0" fontId="6" fillId="3" borderId="19" xfId="0" applyFont="1" applyFill="1" applyBorder="1" applyAlignment="1">
      <alignment horizontal="justify" vertical="center" wrapText="1"/>
    </xf>
    <xf numFmtId="0" fontId="6" fillId="0" borderId="28" xfId="0" applyFont="1" applyBorder="1" applyAlignment="1">
      <alignment vertical="center" wrapText="1"/>
    </xf>
    <xf numFmtId="0" fontId="6" fillId="3" borderId="28" xfId="0" applyFont="1" applyFill="1" applyBorder="1" applyAlignment="1">
      <alignment horizontal="justify" vertical="center" wrapText="1"/>
    </xf>
    <xf numFmtId="43" fontId="7" fillId="0" borderId="42" xfId="0" applyNumberFormat="1" applyFont="1" applyBorder="1" applyAlignment="1">
      <alignment horizontal="right" vertical="center"/>
    </xf>
    <xf numFmtId="43" fontId="7" fillId="0" borderId="43" xfId="0" applyNumberFormat="1" applyFont="1" applyBorder="1" applyAlignment="1">
      <alignment horizontal="right" vertical="center"/>
    </xf>
    <xf numFmtId="0" fontId="6" fillId="0" borderId="0" xfId="0" applyFont="1"/>
    <xf numFmtId="0" fontId="6" fillId="0" borderId="4" xfId="0" applyFont="1" applyBorder="1"/>
    <xf numFmtId="0" fontId="6" fillId="0" borderId="5" xfId="0" applyFont="1" applyBorder="1"/>
    <xf numFmtId="0" fontId="5" fillId="2" borderId="44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44" fontId="6" fillId="0" borderId="19" xfId="0" applyNumberFormat="1" applyFont="1" applyBorder="1" applyAlignment="1">
      <alignment vertical="center"/>
    </xf>
    <xf numFmtId="44" fontId="6" fillId="0" borderId="19" xfId="0" applyNumberFormat="1" applyFont="1" applyBorder="1" applyAlignment="1">
      <alignment horizontal="center" vertical="center"/>
    </xf>
    <xf numFmtId="44" fontId="6" fillId="0" borderId="21" xfId="0" applyNumberFormat="1" applyFont="1" applyBorder="1" applyAlignment="1">
      <alignment vertical="center"/>
    </xf>
    <xf numFmtId="0" fontId="6" fillId="0" borderId="24" xfId="0" applyFont="1" applyBorder="1" applyAlignment="1">
      <alignment horizontal="center" vertical="center"/>
    </xf>
    <xf numFmtId="44" fontId="6" fillId="0" borderId="24" xfId="0" applyNumberFormat="1" applyFont="1" applyBorder="1" applyAlignment="1">
      <alignment vertical="center"/>
    </xf>
    <xf numFmtId="44" fontId="6" fillId="0" borderId="24" xfId="0" applyNumberFormat="1" applyFont="1" applyBorder="1" applyAlignment="1">
      <alignment horizontal="center" vertical="center"/>
    </xf>
    <xf numFmtId="44" fontId="6" fillId="0" borderId="26" xfId="0" applyNumberFormat="1" applyFont="1" applyBorder="1" applyAlignment="1">
      <alignment vertical="center"/>
    </xf>
    <xf numFmtId="44" fontId="5" fillId="0" borderId="30" xfId="0" applyNumberFormat="1" applyFont="1" applyBorder="1" applyAlignment="1">
      <alignment vertical="center"/>
    </xf>
    <xf numFmtId="44" fontId="5" fillId="0" borderId="48" xfId="0" applyNumberFormat="1" applyFont="1" applyBorder="1"/>
    <xf numFmtId="43" fontId="6" fillId="0" borderId="0" xfId="0" applyNumberFormat="1" applyFont="1"/>
    <xf numFmtId="14" fontId="6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5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46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5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textRotation="255"/>
    </xf>
    <xf numFmtId="0" fontId="6" fillId="2" borderId="22" xfId="0" applyFont="1" applyFill="1" applyBorder="1" applyAlignment="1">
      <alignment horizontal="center" vertical="center" textRotation="255"/>
    </xf>
    <xf numFmtId="0" fontId="6" fillId="2" borderId="35" xfId="0" applyFont="1" applyFill="1" applyBorder="1" applyAlignment="1">
      <alignment horizontal="center" vertical="center" textRotation="255"/>
    </xf>
    <xf numFmtId="0" fontId="0" fillId="2" borderId="17" xfId="0" applyFont="1" applyFill="1" applyBorder="1" applyAlignment="1">
      <alignment horizontal="center" vertical="center" textRotation="255" wrapText="1"/>
    </xf>
    <xf numFmtId="0" fontId="0" fillId="2" borderId="22" xfId="0" applyFont="1" applyFill="1" applyBorder="1" applyAlignment="1">
      <alignment horizontal="center" vertical="center" textRotation="255" wrapText="1"/>
    </xf>
    <xf numFmtId="0" fontId="0" fillId="2" borderId="35" xfId="0" applyFont="1" applyFill="1" applyBorder="1" applyAlignment="1">
      <alignment horizontal="center" vertical="center" textRotation="255" wrapText="1"/>
    </xf>
    <xf numFmtId="0" fontId="0" fillId="2" borderId="36" xfId="0" applyFont="1" applyFill="1" applyBorder="1" applyAlignment="1">
      <alignment horizontal="center" vertical="center" textRotation="255" wrapText="1"/>
    </xf>
    <xf numFmtId="0" fontId="0" fillId="2" borderId="37" xfId="0" applyFont="1" applyFill="1" applyBorder="1" applyAlignment="1">
      <alignment horizontal="center" vertical="center" textRotation="255" wrapText="1"/>
    </xf>
    <xf numFmtId="0" fontId="0" fillId="2" borderId="38" xfId="0" applyFont="1" applyFill="1" applyBorder="1" applyAlignment="1">
      <alignment horizontal="center" vertical="center" textRotation="255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43" fontId="6" fillId="0" borderId="19" xfId="0" applyNumberFormat="1" applyFont="1" applyBorder="1" applyAlignment="1">
      <alignment horizontal="right" vertical="center" wrapText="1"/>
    </xf>
    <xf numFmtId="43" fontId="6" fillId="0" borderId="24" xfId="0" applyNumberFormat="1" applyFont="1" applyBorder="1" applyAlignment="1">
      <alignment horizontal="right" vertical="center" wrapText="1"/>
    </xf>
    <xf numFmtId="43" fontId="6" fillId="0" borderId="7" xfId="0" applyNumberFormat="1" applyFont="1" applyBorder="1" applyAlignment="1">
      <alignment horizontal="center" vertical="center" wrapText="1"/>
    </xf>
    <xf numFmtId="43" fontId="6" fillId="0" borderId="25" xfId="0" applyNumberFormat="1" applyFont="1" applyBorder="1" applyAlignment="1">
      <alignment horizontal="center" vertical="center" wrapText="1"/>
    </xf>
    <xf numFmtId="43" fontId="6" fillId="0" borderId="33" xfId="0" applyNumberFormat="1" applyFont="1" applyBorder="1" applyAlignment="1">
      <alignment horizontal="center" vertical="center" wrapText="1"/>
    </xf>
    <xf numFmtId="43" fontId="6" fillId="3" borderId="19" xfId="0" applyNumberFormat="1" applyFont="1" applyFill="1" applyBorder="1" applyAlignment="1">
      <alignment horizontal="right" vertical="center" wrapText="1"/>
    </xf>
    <xf numFmtId="43" fontId="6" fillId="3" borderId="24" xfId="0" applyNumberFormat="1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43" fontId="6" fillId="0" borderId="21" xfId="0" applyNumberFormat="1" applyFont="1" applyBorder="1" applyAlignment="1">
      <alignment horizontal="right" vertical="center"/>
    </xf>
    <xf numFmtId="43" fontId="6" fillId="0" borderId="26" xfId="0" applyNumberFormat="1" applyFont="1" applyBorder="1" applyAlignment="1">
      <alignment horizontal="right" vertical="center"/>
    </xf>
    <xf numFmtId="43" fontId="6" fillId="0" borderId="31" xfId="0" applyNumberFormat="1" applyFont="1" applyBorder="1" applyAlignment="1">
      <alignment horizontal="center" vertical="center"/>
    </xf>
    <xf numFmtId="43" fontId="6" fillId="0" borderId="32" xfId="0" applyNumberFormat="1" applyFont="1" applyBorder="1" applyAlignment="1">
      <alignment horizontal="center" vertical="center"/>
    </xf>
    <xf numFmtId="43" fontId="6" fillId="0" borderId="34" xfId="0" applyNumberFormat="1" applyFont="1" applyBorder="1" applyAlignment="1">
      <alignment horizontal="center" vertical="center"/>
    </xf>
    <xf numFmtId="43" fontId="6" fillId="3" borderId="21" xfId="0" applyNumberFormat="1" applyFont="1" applyFill="1" applyBorder="1" applyAlignment="1">
      <alignment horizontal="right" vertical="center"/>
    </xf>
    <xf numFmtId="43" fontId="6" fillId="3" borderId="26" xfId="0" applyNumberFormat="1" applyFont="1" applyFill="1" applyBorder="1" applyAlignment="1">
      <alignment horizontal="right" vertical="center"/>
    </xf>
    <xf numFmtId="43" fontId="0" fillId="0" borderId="0" xfId="0" applyNumberFormat="1" applyAlignment="1">
      <alignment horizontal="center"/>
    </xf>
    <xf numFmtId="165" fontId="6" fillId="0" borderId="19" xfId="0" applyNumberFormat="1" applyFont="1" applyBorder="1" applyAlignment="1">
      <alignment horizontal="center" vertical="center"/>
    </xf>
    <xf numFmtId="165" fontId="6" fillId="0" borderId="24" xfId="0" applyNumberFormat="1" applyFont="1" applyBorder="1" applyAlignment="1">
      <alignment horizontal="center" vertical="center"/>
    </xf>
    <xf numFmtId="165" fontId="6" fillId="0" borderId="49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165" fontId="6" fillId="0" borderId="50" xfId="0" applyNumberFormat="1" applyFont="1" applyBorder="1" applyAlignment="1">
      <alignment horizontal="center" vertical="center"/>
    </xf>
    <xf numFmtId="165" fontId="6" fillId="4" borderId="19" xfId="0" applyNumberFormat="1" applyFont="1" applyFill="1" applyBorder="1" applyAlignment="1">
      <alignment horizontal="center" vertical="center"/>
    </xf>
    <xf numFmtId="165" fontId="6" fillId="4" borderId="24" xfId="0" applyNumberFormat="1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view="pageBreakPreview" topLeftCell="A27" zoomScaleNormal="100" workbookViewId="0">
      <selection activeCell="H45" sqref="H45"/>
    </sheetView>
  </sheetViews>
  <sheetFormatPr defaultColWidth="9.140625" defaultRowHeight="12.75"/>
  <cols>
    <col min="1" max="1" width="7.42578125" style="59" customWidth="1"/>
    <col min="2" max="2" width="6.28515625" style="59" customWidth="1"/>
    <col min="3" max="3" width="43" style="59" customWidth="1"/>
    <col min="4" max="8" width="15.140625" style="59" customWidth="1"/>
    <col min="9" max="9" width="16.7109375" style="59" customWidth="1"/>
    <col min="10" max="10" width="20.42578125" style="59" customWidth="1"/>
    <col min="11" max="12" width="15.140625" style="59" customWidth="1"/>
    <col min="13" max="13" width="13.7109375" style="59" customWidth="1"/>
    <col min="14" max="14" width="12.42578125" style="59" customWidth="1"/>
    <col min="15" max="16384" width="9.140625" style="59"/>
  </cols>
  <sheetData>
    <row r="1" spans="1:14" customFormat="1" ht="14.25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9"/>
    </row>
    <row r="2" spans="1:14" customFormat="1" ht="14.25">
      <c r="A2" s="80" t="s">
        <v>1</v>
      </c>
      <c r="B2" s="81"/>
      <c r="C2" s="81"/>
      <c r="D2" s="81"/>
      <c r="E2" s="81"/>
      <c r="F2" s="81"/>
      <c r="G2" s="81"/>
      <c r="H2" s="81"/>
      <c r="I2" s="81"/>
      <c r="J2" s="82"/>
    </row>
    <row r="3" spans="1:14" customFormat="1" ht="14.25">
      <c r="A3" s="80" t="s">
        <v>2</v>
      </c>
      <c r="B3" s="81"/>
      <c r="C3" s="81"/>
      <c r="D3" s="81"/>
      <c r="E3" s="81"/>
      <c r="F3" s="81"/>
      <c r="G3" s="81"/>
      <c r="H3" s="81"/>
      <c r="I3" s="81"/>
      <c r="J3" s="82"/>
    </row>
    <row r="4" spans="1:14" customFormat="1" ht="14.25">
      <c r="A4" s="83" t="s">
        <v>3</v>
      </c>
      <c r="B4" s="84"/>
      <c r="C4" s="84"/>
      <c r="D4" s="84"/>
      <c r="E4" s="84"/>
      <c r="F4" s="84"/>
      <c r="G4" s="84"/>
      <c r="H4" s="84"/>
      <c r="I4" s="84"/>
      <c r="J4" s="85"/>
    </row>
    <row r="5" spans="1:14" customFormat="1" ht="14.25">
      <c r="A5" s="80" t="s">
        <v>4</v>
      </c>
      <c r="B5" s="81"/>
      <c r="C5" s="81"/>
      <c r="D5" s="81"/>
      <c r="E5" s="81"/>
      <c r="F5" s="81"/>
      <c r="G5" s="81"/>
      <c r="H5" s="81"/>
      <c r="I5" s="81"/>
      <c r="J5" s="82"/>
    </row>
    <row r="6" spans="1:14" customFormat="1" ht="30" customHeight="1">
      <c r="A6" s="86" t="s">
        <v>5</v>
      </c>
      <c r="B6" s="87"/>
      <c r="C6" s="87"/>
      <c r="D6" s="87"/>
      <c r="E6" s="87"/>
      <c r="F6" s="87"/>
      <c r="G6" s="87"/>
      <c r="H6" s="87"/>
      <c r="I6" s="87"/>
      <c r="J6" s="88"/>
    </row>
    <row r="7" spans="1:14">
      <c r="A7" s="60"/>
      <c r="J7" s="61"/>
    </row>
    <row r="8" spans="1:14" ht="39" thickBot="1">
      <c r="A8" s="62" t="s">
        <v>6</v>
      </c>
      <c r="B8" s="63" t="s">
        <v>7</v>
      </c>
      <c r="C8" s="63" t="s">
        <v>8</v>
      </c>
      <c r="D8" s="63" t="s">
        <v>9</v>
      </c>
      <c r="E8" s="63" t="s">
        <v>168</v>
      </c>
      <c r="F8" s="63" t="s">
        <v>166</v>
      </c>
      <c r="G8" s="63" t="s">
        <v>167</v>
      </c>
      <c r="H8" s="63" t="s">
        <v>10</v>
      </c>
      <c r="I8" s="63" t="s">
        <v>11</v>
      </c>
      <c r="J8" s="64" t="s">
        <v>169</v>
      </c>
    </row>
    <row r="9" spans="1:14" ht="153">
      <c r="A9" s="93">
        <v>1</v>
      </c>
      <c r="B9" s="65">
        <v>1</v>
      </c>
      <c r="C9" s="153" t="s">
        <v>151</v>
      </c>
      <c r="D9" s="65" t="s">
        <v>12</v>
      </c>
      <c r="E9" s="146">
        <v>531694</v>
      </c>
      <c r="F9" s="150">
        <v>4</v>
      </c>
      <c r="G9" s="151">
        <f>F9*E9</f>
        <v>2126776</v>
      </c>
      <c r="H9" s="66">
        <v>0.5</v>
      </c>
      <c r="I9" s="67">
        <f>E9*H9</f>
        <v>265847</v>
      </c>
      <c r="J9" s="66">
        <f>I9*F9</f>
        <v>1063388</v>
      </c>
      <c r="L9" s="75"/>
      <c r="N9" s="76"/>
    </row>
    <row r="10" spans="1:14" ht="114.75">
      <c r="A10" s="94"/>
      <c r="B10" s="69">
        <v>2</v>
      </c>
      <c r="C10" s="38" t="s">
        <v>152</v>
      </c>
      <c r="D10" s="69" t="s">
        <v>12</v>
      </c>
      <c r="E10" s="147">
        <f>E9</f>
        <v>531694</v>
      </c>
      <c r="F10" s="148">
        <v>4</v>
      </c>
      <c r="G10" s="152">
        <f t="shared" ref="G10:G12" si="0">F10*E10</f>
        <v>2126776</v>
      </c>
      <c r="H10" s="70">
        <v>0.43</v>
      </c>
      <c r="I10" s="71">
        <f t="shared" ref="I10:I12" si="1">E10*H10</f>
        <v>228628.41999999998</v>
      </c>
      <c r="J10" s="70">
        <f t="shared" ref="J10:J12" si="2">I10*F10</f>
        <v>914513.67999999993</v>
      </c>
      <c r="N10" s="76"/>
    </row>
    <row r="11" spans="1:14" ht="89.25">
      <c r="A11" s="94"/>
      <c r="B11" s="69">
        <v>3</v>
      </c>
      <c r="C11" s="38" t="s">
        <v>153</v>
      </c>
      <c r="D11" s="69" t="s">
        <v>13</v>
      </c>
      <c r="E11" s="147">
        <v>20</v>
      </c>
      <c r="F11" s="148">
        <v>1</v>
      </c>
      <c r="G11" s="152">
        <f t="shared" si="0"/>
        <v>20</v>
      </c>
      <c r="H11" s="70">
        <v>380.67</v>
      </c>
      <c r="I11" s="71">
        <f t="shared" si="1"/>
        <v>7613.4000000000005</v>
      </c>
      <c r="J11" s="70">
        <f t="shared" si="2"/>
        <v>7613.4000000000005</v>
      </c>
    </row>
    <row r="12" spans="1:14" ht="89.25">
      <c r="A12" s="94"/>
      <c r="B12" s="69">
        <v>4</v>
      </c>
      <c r="C12" s="38" t="s">
        <v>154</v>
      </c>
      <c r="D12" s="69" t="s">
        <v>12</v>
      </c>
      <c r="E12" s="147">
        <v>15000</v>
      </c>
      <c r="F12" s="148">
        <v>1</v>
      </c>
      <c r="G12" s="152">
        <f t="shared" si="0"/>
        <v>15000</v>
      </c>
      <c r="H12" s="70">
        <v>4.82</v>
      </c>
      <c r="I12" s="71">
        <f t="shared" si="1"/>
        <v>72300</v>
      </c>
      <c r="J12" s="70">
        <f t="shared" si="2"/>
        <v>72300</v>
      </c>
    </row>
    <row r="13" spans="1:14" ht="13.5" thickBot="1">
      <c r="A13" s="95"/>
      <c r="B13" s="89" t="s">
        <v>14</v>
      </c>
      <c r="C13" s="89"/>
      <c r="D13" s="89"/>
      <c r="E13" s="89"/>
      <c r="F13" s="89"/>
      <c r="G13" s="149"/>
      <c r="H13" s="149"/>
      <c r="I13" s="89"/>
      <c r="J13" s="73">
        <f>SUM(J9:J12)</f>
        <v>2057815.0799999998</v>
      </c>
    </row>
    <row r="14" spans="1:14" ht="165.75">
      <c r="A14" s="93">
        <v>2</v>
      </c>
      <c r="B14" s="65">
        <v>5</v>
      </c>
      <c r="C14" s="36" t="s">
        <v>155</v>
      </c>
      <c r="D14" s="65" t="s">
        <v>12</v>
      </c>
      <c r="E14" s="146">
        <v>63152</v>
      </c>
      <c r="F14" s="146">
        <v>4</v>
      </c>
      <c r="G14" s="151">
        <f>F14*E14</f>
        <v>252608</v>
      </c>
      <c r="H14" s="66">
        <v>0.5</v>
      </c>
      <c r="I14" s="66">
        <f>E14*H14</f>
        <v>31576</v>
      </c>
      <c r="J14" s="68">
        <f>I14*F14</f>
        <v>126304</v>
      </c>
      <c r="L14" s="75"/>
      <c r="M14" s="75"/>
      <c r="N14" s="75"/>
    </row>
    <row r="15" spans="1:14" ht="127.5">
      <c r="A15" s="94"/>
      <c r="B15" s="69">
        <v>6</v>
      </c>
      <c r="C15" s="38" t="s">
        <v>156</v>
      </c>
      <c r="D15" s="69" t="s">
        <v>12</v>
      </c>
      <c r="E15" s="147">
        <v>63152</v>
      </c>
      <c r="F15" s="147">
        <v>4</v>
      </c>
      <c r="G15" s="152">
        <f t="shared" ref="G15:G16" si="3">F15*E15</f>
        <v>252608</v>
      </c>
      <c r="H15" s="70">
        <v>0.43</v>
      </c>
      <c r="I15" s="70">
        <f>E15*H15</f>
        <v>27155.360000000001</v>
      </c>
      <c r="J15" s="72">
        <f>I15*F15</f>
        <v>108621.44</v>
      </c>
      <c r="M15" s="75"/>
    </row>
    <row r="16" spans="1:14" ht="89.25">
      <c r="A16" s="94"/>
      <c r="B16" s="69">
        <v>7</v>
      </c>
      <c r="C16" s="38" t="s">
        <v>15</v>
      </c>
      <c r="D16" s="69" t="s">
        <v>13</v>
      </c>
      <c r="E16" s="147">
        <v>10</v>
      </c>
      <c r="F16" s="147">
        <v>1</v>
      </c>
      <c r="G16" s="152">
        <f t="shared" si="3"/>
        <v>10</v>
      </c>
      <c r="H16" s="70">
        <v>380.67</v>
      </c>
      <c r="I16" s="70">
        <f>E16*H16</f>
        <v>3806.7000000000003</v>
      </c>
      <c r="J16" s="72">
        <f>I16*F16</f>
        <v>3806.7000000000003</v>
      </c>
      <c r="N16" s="75"/>
    </row>
    <row r="17" spans="1:12" ht="102">
      <c r="A17" s="94"/>
      <c r="B17" s="69">
        <v>8</v>
      </c>
      <c r="C17" s="38" t="s">
        <v>158</v>
      </c>
      <c r="D17" s="69" t="s">
        <v>12</v>
      </c>
      <c r="E17" s="147">
        <v>2300</v>
      </c>
      <c r="F17" s="147">
        <v>1</v>
      </c>
      <c r="G17" s="152">
        <f>F17*E17</f>
        <v>2300</v>
      </c>
      <c r="H17" s="70">
        <v>4.82</v>
      </c>
      <c r="I17" s="70">
        <f t="shared" ref="I15:I27" si="4">E17*H17</f>
        <v>11086</v>
      </c>
      <c r="J17" s="72">
        <f t="shared" ref="J15:J17" si="5">I17*F17</f>
        <v>11086</v>
      </c>
    </row>
    <row r="18" spans="1:12" ht="13.5" thickBot="1">
      <c r="A18" s="95"/>
      <c r="B18" s="89" t="s">
        <v>16</v>
      </c>
      <c r="C18" s="89"/>
      <c r="D18" s="89"/>
      <c r="E18" s="89"/>
      <c r="F18" s="89"/>
      <c r="G18" s="89"/>
      <c r="H18" s="89"/>
      <c r="I18" s="89"/>
      <c r="J18" s="73">
        <f>SUM(J14:J17)</f>
        <v>249818.14</v>
      </c>
    </row>
    <row r="19" spans="1:12" ht="178.5">
      <c r="A19" s="93">
        <v>3</v>
      </c>
      <c r="B19" s="65">
        <v>9</v>
      </c>
      <c r="C19" s="36" t="s">
        <v>157</v>
      </c>
      <c r="D19" s="65" t="s">
        <v>12</v>
      </c>
      <c r="E19" s="146">
        <v>27251</v>
      </c>
      <c r="F19" s="146">
        <v>4</v>
      </c>
      <c r="G19" s="151">
        <f>F19*E19</f>
        <v>109004</v>
      </c>
      <c r="H19" s="66">
        <v>0.5</v>
      </c>
      <c r="I19" s="66">
        <f t="shared" si="4"/>
        <v>13625.5</v>
      </c>
      <c r="J19" s="68">
        <f>I19*F19</f>
        <v>54502</v>
      </c>
      <c r="L19" s="75"/>
    </row>
    <row r="20" spans="1:12" ht="140.25">
      <c r="A20" s="94"/>
      <c r="B20" s="69">
        <v>10</v>
      </c>
      <c r="C20" s="38" t="s">
        <v>159</v>
      </c>
      <c r="D20" s="69" t="s">
        <v>12</v>
      </c>
      <c r="E20" s="147">
        <v>27251</v>
      </c>
      <c r="F20" s="147">
        <v>4</v>
      </c>
      <c r="G20" s="152">
        <f t="shared" ref="G20:G22" si="6">F20*E20</f>
        <v>109004</v>
      </c>
      <c r="H20" s="70">
        <v>0.43</v>
      </c>
      <c r="I20" s="70">
        <f t="shared" si="4"/>
        <v>11717.93</v>
      </c>
      <c r="J20" s="72">
        <f t="shared" ref="J20:J22" si="7">I20*F20</f>
        <v>46871.72</v>
      </c>
    </row>
    <row r="21" spans="1:12" ht="102">
      <c r="A21" s="94"/>
      <c r="B21" s="69">
        <v>11</v>
      </c>
      <c r="C21" s="38" t="s">
        <v>160</v>
      </c>
      <c r="D21" s="69" t="s">
        <v>13</v>
      </c>
      <c r="E21" s="147">
        <v>10</v>
      </c>
      <c r="F21" s="147">
        <v>1</v>
      </c>
      <c r="G21" s="152">
        <f t="shared" si="6"/>
        <v>10</v>
      </c>
      <c r="H21" s="70">
        <v>380.67</v>
      </c>
      <c r="I21" s="70">
        <f t="shared" si="4"/>
        <v>3806.7000000000003</v>
      </c>
      <c r="J21" s="72">
        <f t="shared" si="7"/>
        <v>3806.7000000000003</v>
      </c>
    </row>
    <row r="22" spans="1:12" ht="114.75">
      <c r="A22" s="94"/>
      <c r="B22" s="69">
        <v>12</v>
      </c>
      <c r="C22" s="38" t="s">
        <v>161</v>
      </c>
      <c r="D22" s="69" t="s">
        <v>12</v>
      </c>
      <c r="E22" s="147">
        <v>1200</v>
      </c>
      <c r="F22" s="147">
        <v>1</v>
      </c>
      <c r="G22" s="152">
        <f t="shared" si="6"/>
        <v>1200</v>
      </c>
      <c r="H22" s="70">
        <v>4.82</v>
      </c>
      <c r="I22" s="70">
        <f t="shared" si="4"/>
        <v>5784</v>
      </c>
      <c r="J22" s="72">
        <f t="shared" si="7"/>
        <v>5784</v>
      </c>
    </row>
    <row r="23" spans="1:12" ht="13.5" thickBot="1">
      <c r="A23" s="95"/>
      <c r="B23" s="89" t="s">
        <v>17</v>
      </c>
      <c r="C23" s="89"/>
      <c r="D23" s="89"/>
      <c r="E23" s="89"/>
      <c r="F23" s="89"/>
      <c r="G23" s="89"/>
      <c r="H23" s="89"/>
      <c r="I23" s="89"/>
      <c r="J23" s="73">
        <f>SUM(J19:J22)</f>
        <v>110964.42</v>
      </c>
    </row>
    <row r="24" spans="1:12" ht="191.25">
      <c r="A24" s="93">
        <v>4</v>
      </c>
      <c r="B24" s="65">
        <v>13</v>
      </c>
      <c r="C24" s="36" t="s">
        <v>162</v>
      </c>
      <c r="D24" s="65" t="s">
        <v>12</v>
      </c>
      <c r="E24" s="146">
        <v>141178</v>
      </c>
      <c r="F24" s="146">
        <v>4</v>
      </c>
      <c r="G24" s="151">
        <f>F24*E24</f>
        <v>564712</v>
      </c>
      <c r="H24" s="66">
        <v>0.5</v>
      </c>
      <c r="I24" s="66">
        <f t="shared" si="4"/>
        <v>70589</v>
      </c>
      <c r="J24" s="68">
        <f>I24*F24</f>
        <v>282356</v>
      </c>
      <c r="L24" s="75"/>
    </row>
    <row r="25" spans="1:12" ht="153">
      <c r="A25" s="94"/>
      <c r="B25" s="69">
        <v>14</v>
      </c>
      <c r="C25" s="38" t="s">
        <v>163</v>
      </c>
      <c r="D25" s="69" t="s">
        <v>12</v>
      </c>
      <c r="E25" s="147">
        <v>141178</v>
      </c>
      <c r="F25" s="147">
        <v>4</v>
      </c>
      <c r="G25" s="152">
        <f>F25*E25</f>
        <v>564712</v>
      </c>
      <c r="H25" s="70">
        <v>0.43</v>
      </c>
      <c r="I25" s="70">
        <f t="shared" si="4"/>
        <v>60706.54</v>
      </c>
      <c r="J25" s="72">
        <f t="shared" ref="J25:J27" si="8">I25*F25</f>
        <v>242826.16</v>
      </c>
    </row>
    <row r="26" spans="1:12" ht="115.5" thickBot="1">
      <c r="A26" s="94"/>
      <c r="B26" s="69">
        <v>15</v>
      </c>
      <c r="C26" s="38" t="s">
        <v>164</v>
      </c>
      <c r="D26" s="69" t="s">
        <v>13</v>
      </c>
      <c r="E26" s="147">
        <v>10</v>
      </c>
      <c r="F26" s="147">
        <v>1</v>
      </c>
      <c r="G26" s="152">
        <f>F26*E26</f>
        <v>10</v>
      </c>
      <c r="H26" s="70">
        <v>380.67</v>
      </c>
      <c r="I26" s="70">
        <f t="shared" si="4"/>
        <v>3806.7000000000003</v>
      </c>
      <c r="J26" s="72">
        <f t="shared" si="8"/>
        <v>3806.7000000000003</v>
      </c>
    </row>
    <row r="27" spans="1:12" ht="127.5">
      <c r="A27" s="94"/>
      <c r="B27" s="69">
        <v>16</v>
      </c>
      <c r="C27" s="38" t="s">
        <v>165</v>
      </c>
      <c r="D27" s="69" t="s">
        <v>12</v>
      </c>
      <c r="E27" s="147">
        <v>2500</v>
      </c>
      <c r="F27" s="147">
        <v>1</v>
      </c>
      <c r="G27" s="151">
        <f>F27*E27</f>
        <v>2500</v>
      </c>
      <c r="H27" s="70">
        <v>4.82</v>
      </c>
      <c r="I27" s="70">
        <f t="shared" si="4"/>
        <v>12050</v>
      </c>
      <c r="J27" s="68">
        <f t="shared" si="8"/>
        <v>12050</v>
      </c>
    </row>
    <row r="28" spans="1:12" ht="13.5" thickBot="1">
      <c r="A28" s="95"/>
      <c r="B28" s="90" t="s">
        <v>18</v>
      </c>
      <c r="C28" s="90"/>
      <c r="D28" s="90"/>
      <c r="E28" s="90"/>
      <c r="F28" s="90"/>
      <c r="G28" s="90"/>
      <c r="H28" s="90"/>
      <c r="I28" s="90"/>
      <c r="J28" s="73">
        <f>SUM(J24:J27)</f>
        <v>541038.86</v>
      </c>
    </row>
    <row r="29" spans="1:12">
      <c r="A29" s="91" t="s">
        <v>19</v>
      </c>
      <c r="B29" s="92"/>
      <c r="C29" s="92"/>
      <c r="D29" s="92"/>
      <c r="E29" s="92"/>
      <c r="F29" s="92"/>
      <c r="G29" s="92"/>
      <c r="H29" s="92"/>
      <c r="I29" s="92"/>
      <c r="J29" s="74">
        <f>J13+J18+J23+J28</f>
        <v>2959636.4999999995</v>
      </c>
    </row>
  </sheetData>
  <mergeCells count="15">
    <mergeCell ref="A29:I29"/>
    <mergeCell ref="A9:A13"/>
    <mergeCell ref="A14:A18"/>
    <mergeCell ref="A19:A23"/>
    <mergeCell ref="A24:A28"/>
    <mergeCell ref="A6:J6"/>
    <mergeCell ref="B13:I13"/>
    <mergeCell ref="B18:I18"/>
    <mergeCell ref="B23:I23"/>
    <mergeCell ref="B28:I28"/>
    <mergeCell ref="A1:J1"/>
    <mergeCell ref="A2:J2"/>
    <mergeCell ref="A3:J3"/>
    <mergeCell ref="A4:J4"/>
    <mergeCell ref="A5:J5"/>
  </mergeCells>
  <pageMargins left="0.511811024" right="0.511811024" top="0.78740157499999996" bottom="0.78740157499999996" header="0.31496062000000002" footer="0.31496062000000002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5"/>
  <sheetViews>
    <sheetView topLeftCell="A27" workbookViewId="0">
      <selection activeCell="H4" sqref="H4"/>
    </sheetView>
  </sheetViews>
  <sheetFormatPr defaultColWidth="9" defaultRowHeight="12.75"/>
  <cols>
    <col min="1" max="1" width="7" customWidth="1"/>
    <col min="2" max="2" width="8.140625" customWidth="1"/>
    <col min="3" max="3" width="51.42578125" customWidth="1"/>
    <col min="4" max="4" width="28.85546875" customWidth="1"/>
    <col min="5" max="6" width="12.28515625" customWidth="1"/>
    <col min="7" max="7" width="12.42578125" style="1" customWidth="1"/>
    <col min="10" max="10" width="10.28515625" customWidth="1"/>
    <col min="11" max="12" width="11.28515625" customWidth="1"/>
  </cols>
  <sheetData>
    <row r="1" spans="1:7" ht="14.25">
      <c r="A1" s="77" t="s">
        <v>0</v>
      </c>
      <c r="B1" s="78"/>
      <c r="C1" s="78"/>
      <c r="D1" s="78"/>
      <c r="E1" s="78"/>
      <c r="F1" s="78"/>
      <c r="G1" s="79"/>
    </row>
    <row r="2" spans="1:7" ht="14.25">
      <c r="A2" s="80" t="s">
        <v>1</v>
      </c>
      <c r="B2" s="81"/>
      <c r="C2" s="81"/>
      <c r="D2" s="81"/>
      <c r="E2" s="81"/>
      <c r="F2" s="81"/>
      <c r="G2" s="82"/>
    </row>
    <row r="3" spans="1:7" ht="14.25">
      <c r="A3" s="80" t="s">
        <v>2</v>
      </c>
      <c r="B3" s="81"/>
      <c r="C3" s="81"/>
      <c r="D3" s="81"/>
      <c r="E3" s="81"/>
      <c r="F3" s="81"/>
      <c r="G3" s="82"/>
    </row>
    <row r="4" spans="1:7" ht="14.25">
      <c r="A4" s="83" t="s">
        <v>20</v>
      </c>
      <c r="B4" s="84"/>
      <c r="C4" s="84"/>
      <c r="D4" s="84"/>
      <c r="E4" s="84"/>
      <c r="F4" s="84"/>
      <c r="G4" s="85"/>
    </row>
    <row r="5" spans="1:7" ht="14.25">
      <c r="A5" s="80" t="s">
        <v>4</v>
      </c>
      <c r="B5" s="81"/>
      <c r="C5" s="81"/>
      <c r="D5" s="81"/>
      <c r="E5" s="81"/>
      <c r="F5" s="81"/>
      <c r="G5" s="82"/>
    </row>
    <row r="6" spans="1:7" ht="30" customHeight="1">
      <c r="A6" s="86" t="s">
        <v>5</v>
      </c>
      <c r="B6" s="87"/>
      <c r="C6" s="87"/>
      <c r="D6" s="87"/>
      <c r="E6" s="87"/>
      <c r="F6" s="87"/>
      <c r="G6" s="88"/>
    </row>
    <row r="7" spans="1:7">
      <c r="A7" s="2"/>
      <c r="B7" s="3"/>
      <c r="C7" s="3"/>
      <c r="D7" s="3"/>
      <c r="E7" s="3"/>
      <c r="F7" s="3"/>
      <c r="G7" s="4"/>
    </row>
    <row r="8" spans="1:7" ht="0.75" customHeight="1">
      <c r="A8" s="5"/>
      <c r="B8" s="6"/>
      <c r="C8" s="7"/>
      <c r="D8" s="7"/>
      <c r="E8" s="7"/>
      <c r="F8" s="7"/>
      <c r="G8" s="4"/>
    </row>
    <row r="9" spans="1:7" ht="12.75" customHeight="1">
      <c r="A9" s="99" t="s">
        <v>6</v>
      </c>
      <c r="B9" s="111" t="s">
        <v>7</v>
      </c>
      <c r="C9" s="111" t="s">
        <v>21</v>
      </c>
      <c r="D9" s="111" t="s">
        <v>22</v>
      </c>
      <c r="E9" s="111" t="s">
        <v>23</v>
      </c>
      <c r="F9" s="111"/>
      <c r="G9" s="135" t="s">
        <v>24</v>
      </c>
    </row>
    <row r="10" spans="1:7" ht="19.899999999999999" customHeight="1">
      <c r="A10" s="100"/>
      <c r="B10" s="112"/>
      <c r="C10" s="112"/>
      <c r="D10" s="112"/>
      <c r="E10" s="112"/>
      <c r="F10" s="112"/>
      <c r="G10" s="136"/>
    </row>
    <row r="11" spans="1:7" ht="25.5">
      <c r="A11" s="101"/>
      <c r="B11" s="113"/>
      <c r="C11" s="113"/>
      <c r="D11" s="113"/>
      <c r="E11" s="8" t="s">
        <v>25</v>
      </c>
      <c r="F11" s="8" t="s">
        <v>26</v>
      </c>
      <c r="G11" s="137"/>
    </row>
    <row r="12" spans="1:7" ht="12.75" customHeight="1">
      <c r="A12" s="102">
        <v>1</v>
      </c>
      <c r="B12" s="114">
        <v>1</v>
      </c>
      <c r="C12" s="10" t="s">
        <v>27</v>
      </c>
      <c r="D12" s="117" t="s">
        <v>28</v>
      </c>
      <c r="E12" s="128">
        <f>13810.02-E24</f>
        <v>13586.02</v>
      </c>
      <c r="F12" s="128">
        <v>866.2</v>
      </c>
      <c r="G12" s="138">
        <f>SUM(E12:F23)</f>
        <v>14452.22</v>
      </c>
    </row>
    <row r="13" spans="1:7">
      <c r="A13" s="103"/>
      <c r="B13" s="115"/>
      <c r="C13" s="14" t="s">
        <v>29</v>
      </c>
      <c r="D13" s="118"/>
      <c r="E13" s="129"/>
      <c r="F13" s="129"/>
      <c r="G13" s="139"/>
    </row>
    <row r="14" spans="1:7">
      <c r="A14" s="103"/>
      <c r="B14" s="115"/>
      <c r="C14" s="17" t="s">
        <v>30</v>
      </c>
      <c r="D14" s="118"/>
      <c r="E14" s="129"/>
      <c r="F14" s="129"/>
      <c r="G14" s="139"/>
    </row>
    <row r="15" spans="1:7">
      <c r="A15" s="103"/>
      <c r="B15" s="115"/>
      <c r="C15" s="17" t="s">
        <v>31</v>
      </c>
      <c r="D15" s="118"/>
      <c r="E15" s="129"/>
      <c r="F15" s="129"/>
      <c r="G15" s="139"/>
    </row>
    <row r="16" spans="1:7">
      <c r="A16" s="103"/>
      <c r="B16" s="115"/>
      <c r="C16" s="14" t="s">
        <v>32</v>
      </c>
      <c r="D16" s="118"/>
      <c r="E16" s="129"/>
      <c r="F16" s="129"/>
      <c r="G16" s="139"/>
    </row>
    <row r="17" spans="1:12">
      <c r="A17" s="103"/>
      <c r="B17" s="115"/>
      <c r="C17" s="18" t="s">
        <v>33</v>
      </c>
      <c r="D17" s="118"/>
      <c r="E17" s="129"/>
      <c r="F17" s="129"/>
      <c r="G17" s="139"/>
    </row>
    <row r="18" spans="1:12">
      <c r="A18" s="103"/>
      <c r="B18" s="115"/>
      <c r="C18" s="18" t="s">
        <v>34</v>
      </c>
      <c r="D18" s="118"/>
      <c r="E18" s="129"/>
      <c r="F18" s="129"/>
      <c r="G18" s="139"/>
    </row>
    <row r="19" spans="1:12">
      <c r="A19" s="103"/>
      <c r="B19" s="115"/>
      <c r="C19" s="14" t="s">
        <v>35</v>
      </c>
      <c r="D19" s="118"/>
      <c r="E19" s="129"/>
      <c r="F19" s="129"/>
      <c r="G19" s="139"/>
    </row>
    <row r="20" spans="1:12">
      <c r="A20" s="103"/>
      <c r="B20" s="115"/>
      <c r="C20" s="14" t="s">
        <v>36</v>
      </c>
      <c r="D20" s="118"/>
      <c r="E20" s="129"/>
      <c r="F20" s="129"/>
      <c r="G20" s="139"/>
    </row>
    <row r="21" spans="1:12">
      <c r="A21" s="103"/>
      <c r="B21" s="115"/>
      <c r="C21" s="14" t="s">
        <v>37</v>
      </c>
      <c r="D21" s="118"/>
      <c r="E21" s="129"/>
      <c r="F21" s="129"/>
      <c r="G21" s="139"/>
    </row>
    <row r="22" spans="1:12">
      <c r="A22" s="103"/>
      <c r="B22" s="115"/>
      <c r="C22" s="14" t="s">
        <v>38</v>
      </c>
      <c r="D22" s="118"/>
      <c r="E22" s="129"/>
      <c r="F22" s="129"/>
      <c r="G22" s="139"/>
    </row>
    <row r="23" spans="1:12">
      <c r="A23" s="103"/>
      <c r="B23" s="115"/>
      <c r="C23" s="17" t="s">
        <v>39</v>
      </c>
      <c r="D23" s="118"/>
      <c r="E23" s="129"/>
      <c r="F23" s="129"/>
      <c r="G23" s="139"/>
      <c r="J23" s="43"/>
      <c r="K23" s="43"/>
    </row>
    <row r="24" spans="1:12">
      <c r="A24" s="103"/>
      <c r="B24" s="116"/>
      <c r="C24" s="20" t="s">
        <v>40</v>
      </c>
      <c r="D24" s="119"/>
      <c r="E24" s="21">
        <v>224</v>
      </c>
      <c r="F24" s="21">
        <v>0</v>
      </c>
      <c r="G24" s="22">
        <v>0</v>
      </c>
      <c r="J24" s="43"/>
      <c r="K24" s="43"/>
    </row>
    <row r="25" spans="1:12">
      <c r="A25" s="103"/>
      <c r="B25" s="9">
        <v>2</v>
      </c>
      <c r="C25" s="23" t="s">
        <v>41</v>
      </c>
      <c r="D25" s="120" t="s">
        <v>42</v>
      </c>
      <c r="E25" s="24">
        <v>741.5</v>
      </c>
      <c r="F25" s="11">
        <v>513.34</v>
      </c>
      <c r="G25" s="25">
        <f t="shared" ref="G25:G63" si="0">SUM(E25:F25)</f>
        <v>1254.8399999999999</v>
      </c>
      <c r="J25" s="43"/>
      <c r="K25" s="43"/>
      <c r="L25" s="43"/>
    </row>
    <row r="26" spans="1:12">
      <c r="A26" s="103"/>
      <c r="B26" s="13">
        <f>B25+1</f>
        <v>3</v>
      </c>
      <c r="C26" s="26" t="s">
        <v>43</v>
      </c>
      <c r="D26" s="121"/>
      <c r="E26" s="27">
        <v>3747.6</v>
      </c>
      <c r="F26" s="15">
        <v>2594.46</v>
      </c>
      <c r="G26" s="28">
        <f t="shared" si="0"/>
        <v>6342.06</v>
      </c>
      <c r="J26" s="43"/>
      <c r="K26" s="43"/>
      <c r="L26" s="43"/>
    </row>
    <row r="27" spans="1:12" ht="25.5">
      <c r="A27" s="103"/>
      <c r="B27" s="13">
        <f t="shared" ref="B27:B43" si="1">B26+1</f>
        <v>4</v>
      </c>
      <c r="C27" s="26" t="s">
        <v>44</v>
      </c>
      <c r="D27" s="121"/>
      <c r="E27" s="27">
        <v>6078</v>
      </c>
      <c r="F27" s="15">
        <v>4207.8</v>
      </c>
      <c r="G27" s="28">
        <f t="shared" si="0"/>
        <v>10285.799999999999</v>
      </c>
      <c r="J27" s="43"/>
      <c r="K27" s="43"/>
      <c r="L27" s="43"/>
    </row>
    <row r="28" spans="1:12">
      <c r="A28" s="103"/>
      <c r="B28" s="13">
        <f t="shared" si="1"/>
        <v>5</v>
      </c>
      <c r="C28" s="29" t="s">
        <v>45</v>
      </c>
      <c r="D28" s="121"/>
      <c r="E28" s="27">
        <v>4513</v>
      </c>
      <c r="F28" s="15">
        <v>3124.35</v>
      </c>
      <c r="G28" s="28">
        <f t="shared" si="0"/>
        <v>7637.35</v>
      </c>
      <c r="J28" s="43"/>
      <c r="K28" s="43"/>
      <c r="L28" s="43"/>
    </row>
    <row r="29" spans="1:12">
      <c r="A29" s="103"/>
      <c r="B29" s="13">
        <f t="shared" si="1"/>
        <v>6</v>
      </c>
      <c r="C29" s="26" t="s">
        <v>46</v>
      </c>
      <c r="D29" s="121"/>
      <c r="E29" s="27">
        <v>669.8</v>
      </c>
      <c r="F29" s="15">
        <v>463.7</v>
      </c>
      <c r="G29" s="28">
        <f t="shared" si="0"/>
        <v>1133.5</v>
      </c>
      <c r="J29" s="43"/>
      <c r="K29" s="43"/>
      <c r="L29" s="43"/>
    </row>
    <row r="30" spans="1:12" ht="25.5">
      <c r="A30" s="103"/>
      <c r="B30" s="13">
        <f t="shared" si="1"/>
        <v>7</v>
      </c>
      <c r="C30" s="26" t="s">
        <v>47</v>
      </c>
      <c r="D30" s="121"/>
      <c r="E30" s="15">
        <v>491.23</v>
      </c>
      <c r="F30" s="15">
        <v>340.08</v>
      </c>
      <c r="G30" s="28">
        <f t="shared" si="0"/>
        <v>831.31</v>
      </c>
      <c r="J30" s="43"/>
      <c r="K30" s="43"/>
      <c r="L30" s="43"/>
    </row>
    <row r="31" spans="1:12">
      <c r="A31" s="103"/>
      <c r="B31" s="13">
        <f t="shared" si="1"/>
        <v>8</v>
      </c>
      <c r="C31" s="26" t="s">
        <v>48</v>
      </c>
      <c r="D31" s="121"/>
      <c r="E31" s="27">
        <v>2921.7</v>
      </c>
      <c r="F31" s="15">
        <v>2022.69</v>
      </c>
      <c r="G31" s="28">
        <f t="shared" si="0"/>
        <v>4944.3900000000003</v>
      </c>
      <c r="J31" s="43"/>
      <c r="K31" s="43"/>
      <c r="L31" s="43"/>
    </row>
    <row r="32" spans="1:12">
      <c r="A32" s="103"/>
      <c r="B32" s="13">
        <f t="shared" si="1"/>
        <v>9</v>
      </c>
      <c r="C32" s="29" t="s">
        <v>49</v>
      </c>
      <c r="D32" s="121"/>
      <c r="E32" s="27">
        <v>5337.5</v>
      </c>
      <c r="F32" s="15">
        <v>3695.15</v>
      </c>
      <c r="G32" s="28">
        <f t="shared" si="0"/>
        <v>9032.65</v>
      </c>
      <c r="J32" s="43"/>
      <c r="K32" s="43"/>
      <c r="L32" s="43"/>
    </row>
    <row r="33" spans="1:12">
      <c r="A33" s="103"/>
      <c r="B33" s="13">
        <f t="shared" si="1"/>
        <v>10</v>
      </c>
      <c r="C33" s="29" t="s">
        <v>50</v>
      </c>
      <c r="D33" s="121"/>
      <c r="E33" s="27">
        <v>538.4</v>
      </c>
      <c r="F33" s="15">
        <v>372.73</v>
      </c>
      <c r="G33" s="28">
        <f t="shared" si="0"/>
        <v>911.13</v>
      </c>
      <c r="J33" s="43"/>
      <c r="K33" s="43"/>
      <c r="L33" s="43"/>
    </row>
    <row r="34" spans="1:12">
      <c r="A34" s="103"/>
      <c r="B34" s="13">
        <f t="shared" si="1"/>
        <v>11</v>
      </c>
      <c r="C34" s="29" t="s">
        <v>51</v>
      </c>
      <c r="D34" s="121"/>
      <c r="E34" s="27">
        <f>3895.2+420.5</f>
        <v>4315.7</v>
      </c>
      <c r="F34" s="15">
        <v>2987.76</v>
      </c>
      <c r="G34" s="28">
        <f t="shared" si="0"/>
        <v>7303.46</v>
      </c>
      <c r="J34" s="43"/>
      <c r="K34" s="43"/>
      <c r="L34" s="43"/>
    </row>
    <row r="35" spans="1:12">
      <c r="A35" s="103"/>
      <c r="B35" s="13">
        <f t="shared" si="1"/>
        <v>12</v>
      </c>
      <c r="C35" s="29" t="s">
        <v>52</v>
      </c>
      <c r="D35" s="121"/>
      <c r="E35" s="27">
        <v>534.45000000000005</v>
      </c>
      <c r="F35" s="15">
        <v>370</v>
      </c>
      <c r="G35" s="28">
        <f t="shared" si="0"/>
        <v>904.45</v>
      </c>
      <c r="J35" s="43"/>
      <c r="K35" s="43"/>
      <c r="L35" s="43"/>
    </row>
    <row r="36" spans="1:12">
      <c r="A36" s="103"/>
      <c r="B36" s="13">
        <f t="shared" si="1"/>
        <v>13</v>
      </c>
      <c r="C36" s="29" t="s">
        <v>53</v>
      </c>
      <c r="D36" s="121"/>
      <c r="E36" s="27">
        <v>681</v>
      </c>
      <c r="F36" s="15">
        <v>471.46</v>
      </c>
      <c r="G36" s="28">
        <f t="shared" si="0"/>
        <v>1152.46</v>
      </c>
      <c r="J36" s="43"/>
      <c r="K36" s="43"/>
      <c r="L36" s="43"/>
    </row>
    <row r="37" spans="1:12">
      <c r="A37" s="103"/>
      <c r="B37" s="13">
        <f t="shared" si="1"/>
        <v>14</v>
      </c>
      <c r="C37" s="29" t="s">
        <v>54</v>
      </c>
      <c r="D37" s="121"/>
      <c r="E37" s="27">
        <v>3029.8</v>
      </c>
      <c r="F37" s="15">
        <v>2097.5300000000002</v>
      </c>
      <c r="G37" s="28">
        <f t="shared" si="0"/>
        <v>5127.33</v>
      </c>
      <c r="J37" s="43"/>
      <c r="K37" s="43"/>
      <c r="L37" s="43"/>
    </row>
    <row r="38" spans="1:12">
      <c r="A38" s="103"/>
      <c r="B38" s="13">
        <f t="shared" si="1"/>
        <v>15</v>
      </c>
      <c r="C38" s="29" t="s">
        <v>55</v>
      </c>
      <c r="D38" s="121"/>
      <c r="E38" s="27">
        <v>9225.6</v>
      </c>
      <c r="F38" s="15">
        <v>6386.88</v>
      </c>
      <c r="G38" s="28">
        <f t="shared" si="0"/>
        <v>15612.48</v>
      </c>
      <c r="J38" s="43"/>
      <c r="K38" s="43"/>
      <c r="L38" s="43"/>
    </row>
    <row r="39" spans="1:12">
      <c r="A39" s="103"/>
      <c r="B39" s="13">
        <f t="shared" si="1"/>
        <v>16</v>
      </c>
      <c r="C39" s="29" t="s">
        <v>56</v>
      </c>
      <c r="D39" s="121"/>
      <c r="E39" s="27">
        <v>2934.4</v>
      </c>
      <c r="F39" s="15">
        <v>2031.48</v>
      </c>
      <c r="G39" s="28">
        <f t="shared" si="0"/>
        <v>4965.88</v>
      </c>
      <c r="J39" s="43"/>
      <c r="K39" s="43"/>
      <c r="L39" s="43"/>
    </row>
    <row r="40" spans="1:12">
      <c r="A40" s="103"/>
      <c r="B40" s="13">
        <f t="shared" si="1"/>
        <v>17</v>
      </c>
      <c r="C40" s="30" t="s">
        <v>57</v>
      </c>
      <c r="D40" s="121"/>
      <c r="E40" s="31">
        <v>319.83</v>
      </c>
      <c r="F40" s="15">
        <v>221.42</v>
      </c>
      <c r="G40" s="32">
        <f t="shared" si="0"/>
        <v>541.25</v>
      </c>
      <c r="J40" s="43"/>
      <c r="K40" s="43"/>
      <c r="L40" s="43"/>
    </row>
    <row r="41" spans="1:12">
      <c r="A41" s="103"/>
      <c r="B41" s="13">
        <f t="shared" si="1"/>
        <v>18</v>
      </c>
      <c r="C41" s="33" t="s">
        <v>58</v>
      </c>
      <c r="D41" s="122"/>
      <c r="E41" s="34">
        <v>125.81</v>
      </c>
      <c r="F41" s="21">
        <v>87.1</v>
      </c>
      <c r="G41" s="32">
        <f t="shared" si="0"/>
        <v>212.91</v>
      </c>
      <c r="J41" s="43"/>
      <c r="K41" s="43"/>
      <c r="L41" s="43"/>
    </row>
    <row r="42" spans="1:12">
      <c r="A42" s="103"/>
      <c r="B42" s="9">
        <f t="shared" si="1"/>
        <v>19</v>
      </c>
      <c r="C42" s="35" t="s">
        <v>59</v>
      </c>
      <c r="D42" s="123" t="s">
        <v>60</v>
      </c>
      <c r="E42" s="11">
        <v>5146.5</v>
      </c>
      <c r="F42" s="11">
        <v>9553.8534534045793</v>
      </c>
      <c r="G42" s="12">
        <f t="shared" si="0"/>
        <v>14700.353453404599</v>
      </c>
      <c r="J42" s="43"/>
      <c r="K42" s="43"/>
      <c r="L42" s="43"/>
    </row>
    <row r="43" spans="1:12">
      <c r="A43" s="103"/>
      <c r="B43" s="13">
        <f t="shared" si="1"/>
        <v>20</v>
      </c>
      <c r="C43" s="37" t="s">
        <v>61</v>
      </c>
      <c r="D43" s="124"/>
      <c r="E43" s="15">
        <v>4622.5</v>
      </c>
      <c r="F43" s="15">
        <v>8581.1109663582392</v>
      </c>
      <c r="G43" s="16">
        <f t="shared" si="0"/>
        <v>13203.610966358199</v>
      </c>
      <c r="J43" s="43"/>
      <c r="K43" s="43"/>
      <c r="L43" s="43"/>
    </row>
    <row r="44" spans="1:12">
      <c r="A44" s="103"/>
      <c r="B44" s="13">
        <f t="shared" ref="B44:B62" si="2">B43+1</f>
        <v>21</v>
      </c>
      <c r="C44" s="37" t="s">
        <v>62</v>
      </c>
      <c r="D44" s="124"/>
      <c r="E44" s="15">
        <v>4622.5</v>
      </c>
      <c r="F44" s="15">
        <v>8581.1109663582392</v>
      </c>
      <c r="G44" s="16">
        <f t="shared" si="0"/>
        <v>13203.610966358199</v>
      </c>
      <c r="J44" s="43"/>
      <c r="K44" s="43"/>
      <c r="L44" s="43"/>
    </row>
    <row r="45" spans="1:12">
      <c r="A45" s="103"/>
      <c r="B45" s="13">
        <f t="shared" si="2"/>
        <v>22</v>
      </c>
      <c r="C45" s="37" t="s">
        <v>63</v>
      </c>
      <c r="D45" s="124"/>
      <c r="E45" s="15">
        <v>4622.5</v>
      </c>
      <c r="F45" s="15">
        <v>8581.1109663582392</v>
      </c>
      <c r="G45" s="16">
        <f t="shared" si="0"/>
        <v>13203.610966358199</v>
      </c>
      <c r="J45" s="43"/>
      <c r="K45" s="43"/>
    </row>
    <row r="46" spans="1:12">
      <c r="A46" s="103"/>
      <c r="B46" s="13">
        <f t="shared" si="2"/>
        <v>23</v>
      </c>
      <c r="C46" s="37" t="s">
        <v>64</v>
      </c>
      <c r="D46" s="124"/>
      <c r="E46" s="15">
        <v>4622.5</v>
      </c>
      <c r="F46" s="15">
        <v>8581.1109663582392</v>
      </c>
      <c r="G46" s="16">
        <f t="shared" si="0"/>
        <v>13203.610966358199</v>
      </c>
      <c r="J46" s="43"/>
      <c r="K46" s="43"/>
    </row>
    <row r="47" spans="1:12">
      <c r="A47" s="103"/>
      <c r="B47" s="13">
        <f t="shared" si="2"/>
        <v>24</v>
      </c>
      <c r="C47" s="37" t="s">
        <v>65</v>
      </c>
      <c r="D47" s="124"/>
      <c r="E47" s="15">
        <v>5146.5</v>
      </c>
      <c r="F47" s="15">
        <v>9553.8534534045793</v>
      </c>
      <c r="G47" s="16">
        <f t="shared" si="0"/>
        <v>14700.353453404599</v>
      </c>
      <c r="J47" s="43"/>
      <c r="K47" s="43"/>
    </row>
    <row r="48" spans="1:12">
      <c r="A48" s="103"/>
      <c r="B48" s="13">
        <f t="shared" si="2"/>
        <v>25</v>
      </c>
      <c r="C48" s="37" t="s">
        <v>66</v>
      </c>
      <c r="D48" s="124"/>
      <c r="E48" s="15">
        <v>5146.5</v>
      </c>
      <c r="F48" s="15">
        <v>9553.8534534045793</v>
      </c>
      <c r="G48" s="16">
        <f t="shared" si="0"/>
        <v>14700.353453404599</v>
      </c>
      <c r="J48" s="43"/>
      <c r="K48" s="43"/>
    </row>
    <row r="49" spans="1:11">
      <c r="A49" s="103"/>
      <c r="B49" s="13">
        <f t="shared" si="2"/>
        <v>26</v>
      </c>
      <c r="C49" s="37" t="s">
        <v>67</v>
      </c>
      <c r="D49" s="124"/>
      <c r="E49" s="15">
        <v>5146.5</v>
      </c>
      <c r="F49" s="15">
        <v>9553.8534534045793</v>
      </c>
      <c r="G49" s="16">
        <f t="shared" si="0"/>
        <v>14700.353453404599</v>
      </c>
      <c r="J49" s="43"/>
      <c r="K49" s="43"/>
    </row>
    <row r="50" spans="1:11">
      <c r="A50" s="103"/>
      <c r="B50" s="13">
        <f t="shared" si="2"/>
        <v>27</v>
      </c>
      <c r="C50" s="37" t="s">
        <v>68</v>
      </c>
      <c r="D50" s="124"/>
      <c r="E50" s="15">
        <v>10954.5</v>
      </c>
      <c r="F50" s="15">
        <v>20335.7014777656</v>
      </c>
      <c r="G50" s="16">
        <f t="shared" si="0"/>
        <v>31290.2014777656</v>
      </c>
      <c r="J50" s="43"/>
      <c r="K50" s="43"/>
    </row>
    <row r="51" spans="1:11">
      <c r="A51" s="103"/>
      <c r="B51" s="13">
        <f t="shared" si="2"/>
        <v>28</v>
      </c>
      <c r="C51" s="37" t="s">
        <v>69</v>
      </c>
      <c r="D51" s="124"/>
      <c r="E51" s="15">
        <v>8689.5</v>
      </c>
      <c r="F51" s="15">
        <v>16131.003513719799</v>
      </c>
      <c r="G51" s="16">
        <f t="shared" si="0"/>
        <v>24820.503513719799</v>
      </c>
      <c r="J51" s="43"/>
      <c r="K51" s="43"/>
    </row>
    <row r="52" spans="1:11">
      <c r="A52" s="103"/>
      <c r="B52" s="13">
        <f t="shared" si="2"/>
        <v>29</v>
      </c>
      <c r="C52" s="37" t="s">
        <v>70</v>
      </c>
      <c r="D52" s="124"/>
      <c r="E52" s="15">
        <v>4622.5</v>
      </c>
      <c r="F52" s="15">
        <v>8581.1109663582392</v>
      </c>
      <c r="G52" s="16">
        <f t="shared" si="0"/>
        <v>13203.610966358199</v>
      </c>
      <c r="J52" s="43"/>
      <c r="K52" s="43"/>
    </row>
    <row r="53" spans="1:11">
      <c r="A53" s="103"/>
      <c r="B53" s="13">
        <f t="shared" si="2"/>
        <v>30</v>
      </c>
      <c r="C53" s="37" t="s">
        <v>71</v>
      </c>
      <c r="D53" s="124"/>
      <c r="E53" s="15">
        <v>4622.5</v>
      </c>
      <c r="F53" s="15">
        <v>8581.1109663582392</v>
      </c>
      <c r="G53" s="16">
        <f t="shared" si="0"/>
        <v>13203.610966358199</v>
      </c>
      <c r="J53" s="43"/>
      <c r="K53" s="43"/>
    </row>
    <row r="54" spans="1:11">
      <c r="A54" s="103"/>
      <c r="B54" s="13">
        <f t="shared" si="2"/>
        <v>31</v>
      </c>
      <c r="C54" s="37" t="s">
        <v>72</v>
      </c>
      <c r="D54" s="124"/>
      <c r="E54" s="15">
        <v>5146.5</v>
      </c>
      <c r="F54" s="15">
        <v>9553.8534534045793</v>
      </c>
      <c r="G54" s="16">
        <f t="shared" si="0"/>
        <v>14700.353453404599</v>
      </c>
      <c r="J54" s="43"/>
      <c r="K54" s="43"/>
    </row>
    <row r="55" spans="1:11">
      <c r="A55" s="103"/>
      <c r="B55" s="13">
        <f t="shared" si="2"/>
        <v>32</v>
      </c>
      <c r="C55" s="37" t="s">
        <v>73</v>
      </c>
      <c r="D55" s="124"/>
      <c r="E55" s="15">
        <v>550.29999999999995</v>
      </c>
      <c r="F55" s="15">
        <v>1021.56524927787</v>
      </c>
      <c r="G55" s="16">
        <f t="shared" si="0"/>
        <v>1571.8652492778699</v>
      </c>
      <c r="J55" s="43"/>
      <c r="K55" s="43"/>
    </row>
    <row r="56" spans="1:11">
      <c r="A56" s="103"/>
      <c r="B56" s="13">
        <f t="shared" si="2"/>
        <v>33</v>
      </c>
      <c r="C56" s="37" t="s">
        <v>74</v>
      </c>
      <c r="D56" s="124"/>
      <c r="E56" s="15">
        <v>3827.8</v>
      </c>
      <c r="F56" s="15">
        <v>0</v>
      </c>
      <c r="G56" s="16">
        <f t="shared" si="0"/>
        <v>3827.8</v>
      </c>
      <c r="J56" s="43"/>
      <c r="K56" s="43"/>
    </row>
    <row r="57" spans="1:11">
      <c r="A57" s="103"/>
      <c r="B57" s="13">
        <f t="shared" si="2"/>
        <v>34</v>
      </c>
      <c r="C57" s="37" t="s">
        <v>75</v>
      </c>
      <c r="D57" s="124"/>
      <c r="E57" s="15">
        <v>1857</v>
      </c>
      <c r="F57" s="15">
        <v>3447.2954168798801</v>
      </c>
      <c r="G57" s="16">
        <f t="shared" si="0"/>
        <v>5304.2954168798797</v>
      </c>
      <c r="J57" s="43"/>
      <c r="K57" s="43"/>
    </row>
    <row r="58" spans="1:11">
      <c r="A58" s="103"/>
      <c r="B58" s="13">
        <f t="shared" si="2"/>
        <v>35</v>
      </c>
      <c r="C58" s="39" t="s">
        <v>76</v>
      </c>
      <c r="D58" s="124"/>
      <c r="E58" s="15">
        <v>738.05</v>
      </c>
      <c r="F58" s="15">
        <v>1370.1003674896001</v>
      </c>
      <c r="G58" s="16">
        <f t="shared" si="0"/>
        <v>2108.1503674895998</v>
      </c>
      <c r="J58" s="43"/>
      <c r="K58" s="43"/>
    </row>
    <row r="59" spans="1:11">
      <c r="A59" s="103"/>
      <c r="B59" s="13">
        <f t="shared" si="2"/>
        <v>36</v>
      </c>
      <c r="C59" s="37" t="s">
        <v>77</v>
      </c>
      <c r="D59" s="124"/>
      <c r="E59" s="15">
        <v>4800</v>
      </c>
      <c r="F59" s="15">
        <v>8910.6182019512307</v>
      </c>
      <c r="G59" s="16">
        <f t="shared" si="0"/>
        <v>13710.6182019512</v>
      </c>
      <c r="J59" s="43"/>
      <c r="K59" s="43"/>
    </row>
    <row r="60" spans="1:11">
      <c r="A60" s="103"/>
      <c r="B60" s="13">
        <f t="shared" si="2"/>
        <v>37</v>
      </c>
      <c r="C60" s="40" t="s">
        <v>78</v>
      </c>
      <c r="D60" s="125"/>
      <c r="E60" s="21">
        <v>8348.4</v>
      </c>
      <c r="F60" s="21">
        <v>15497.7927077437</v>
      </c>
      <c r="G60" s="22">
        <f t="shared" si="0"/>
        <v>23846.192707743699</v>
      </c>
      <c r="J60" s="43"/>
      <c r="K60" s="43"/>
    </row>
    <row r="61" spans="1:11">
      <c r="A61" s="103"/>
      <c r="B61" s="9">
        <f t="shared" si="2"/>
        <v>38</v>
      </c>
      <c r="C61" s="10" t="s">
        <v>79</v>
      </c>
      <c r="D61" s="123" t="s">
        <v>80</v>
      </c>
      <c r="E61" s="41">
        <v>4852.5</v>
      </c>
      <c r="F61" s="41">
        <v>3535.3969665847799</v>
      </c>
      <c r="G61" s="12">
        <f t="shared" si="0"/>
        <v>8387.8969665847799</v>
      </c>
      <c r="J61" s="43"/>
      <c r="K61" s="43"/>
    </row>
    <row r="62" spans="1:11">
      <c r="A62" s="103"/>
      <c r="B62" s="13">
        <f t="shared" si="2"/>
        <v>39</v>
      </c>
      <c r="C62" s="14" t="s">
        <v>81</v>
      </c>
      <c r="D62" s="124"/>
      <c r="E62" s="42">
        <v>5146.5</v>
      </c>
      <c r="F62" s="42">
        <v>3749.5972155648701</v>
      </c>
      <c r="G62" s="16">
        <f t="shared" si="0"/>
        <v>8896.0972155648706</v>
      </c>
      <c r="J62" s="43"/>
      <c r="K62" s="43"/>
    </row>
    <row r="63" spans="1:11">
      <c r="A63" s="103"/>
      <c r="B63" s="13">
        <f t="shared" ref="B63:B77" si="3">B62+1</f>
        <v>40</v>
      </c>
      <c r="C63" s="14" t="s">
        <v>82</v>
      </c>
      <c r="D63" s="124"/>
      <c r="E63" s="130">
        <v>1538.88</v>
      </c>
      <c r="F63" s="130">
        <v>1121.18530323297</v>
      </c>
      <c r="G63" s="140">
        <f t="shared" si="0"/>
        <v>2660.0653032329701</v>
      </c>
      <c r="J63" s="43"/>
      <c r="K63" s="43"/>
    </row>
    <row r="64" spans="1:11">
      <c r="A64" s="103"/>
      <c r="B64" s="13">
        <f t="shared" si="3"/>
        <v>41</v>
      </c>
      <c r="C64" s="14" t="s">
        <v>83</v>
      </c>
      <c r="D64" s="124"/>
      <c r="E64" s="131"/>
      <c r="F64" s="131"/>
      <c r="G64" s="141"/>
      <c r="J64" s="43"/>
      <c r="K64" s="43"/>
    </row>
    <row r="65" spans="1:11">
      <c r="A65" s="103"/>
      <c r="B65" s="13">
        <f t="shared" si="3"/>
        <v>42</v>
      </c>
      <c r="C65" s="14" t="s">
        <v>84</v>
      </c>
      <c r="D65" s="124"/>
      <c r="E65" s="132"/>
      <c r="F65" s="132"/>
      <c r="G65" s="142"/>
      <c r="J65" s="145"/>
      <c r="K65" s="145"/>
    </row>
    <row r="66" spans="1:11">
      <c r="A66" s="103"/>
      <c r="B66" s="13">
        <f t="shared" si="3"/>
        <v>43</v>
      </c>
      <c r="C66" s="14" t="s">
        <v>85</v>
      </c>
      <c r="D66" s="124"/>
      <c r="E66" s="42">
        <v>18886.73</v>
      </c>
      <c r="F66" s="42">
        <v>13760.3478517683</v>
      </c>
      <c r="G66" s="16">
        <f t="shared" ref="G66:G91" si="4">SUM(E66:F66)</f>
        <v>32647.077851768299</v>
      </c>
      <c r="J66" s="145"/>
      <c r="K66" s="145"/>
    </row>
    <row r="67" spans="1:11">
      <c r="A67" s="103"/>
      <c r="B67" s="13">
        <f t="shared" si="3"/>
        <v>44</v>
      </c>
      <c r="C67" s="14" t="s">
        <v>86</v>
      </c>
      <c r="D67" s="124"/>
      <c r="E67" s="42">
        <v>1026.2</v>
      </c>
      <c r="F67" s="42">
        <v>747.66086905910299</v>
      </c>
      <c r="G67" s="16">
        <f t="shared" si="4"/>
        <v>1773.8608690591</v>
      </c>
      <c r="J67" s="145"/>
      <c r="K67" s="145"/>
    </row>
    <row r="68" spans="1:11">
      <c r="A68" s="103"/>
      <c r="B68" s="13">
        <f t="shared" si="3"/>
        <v>45</v>
      </c>
      <c r="C68" s="14" t="s">
        <v>40</v>
      </c>
      <c r="D68" s="124"/>
      <c r="E68" s="42">
        <v>256.68</v>
      </c>
      <c r="F68" s="42">
        <v>0</v>
      </c>
      <c r="G68" s="16">
        <f t="shared" si="4"/>
        <v>256.68</v>
      </c>
      <c r="J68" s="43"/>
      <c r="K68" s="43"/>
    </row>
    <row r="69" spans="1:11">
      <c r="A69" s="103"/>
      <c r="B69" s="13">
        <f t="shared" si="3"/>
        <v>46</v>
      </c>
      <c r="C69" s="14" t="s">
        <v>87</v>
      </c>
      <c r="D69" s="124"/>
      <c r="E69" s="42">
        <v>4852.5</v>
      </c>
      <c r="F69" s="42">
        <v>3535.3969665847799</v>
      </c>
      <c r="G69" s="16">
        <f t="shared" si="4"/>
        <v>8387.8969665847799</v>
      </c>
      <c r="J69" s="43"/>
      <c r="K69" s="43"/>
    </row>
    <row r="70" spans="1:11">
      <c r="A70" s="103"/>
      <c r="B70" s="13">
        <f t="shared" si="3"/>
        <v>47</v>
      </c>
      <c r="C70" s="14" t="s">
        <v>88</v>
      </c>
      <c r="D70" s="124"/>
      <c r="E70" s="42">
        <v>891.84</v>
      </c>
      <c r="F70" s="42">
        <v>649.76989813064699</v>
      </c>
      <c r="G70" s="16">
        <f t="shared" si="4"/>
        <v>1541.60989813065</v>
      </c>
      <c r="J70" s="43"/>
      <c r="K70" s="43"/>
    </row>
    <row r="71" spans="1:11">
      <c r="A71" s="103"/>
      <c r="B71" s="13">
        <f t="shared" si="3"/>
        <v>48</v>
      </c>
      <c r="C71" s="14" t="s">
        <v>89</v>
      </c>
      <c r="D71" s="124"/>
      <c r="E71" s="42">
        <v>4852.5</v>
      </c>
      <c r="F71" s="42">
        <v>3535.3969665847799</v>
      </c>
      <c r="G71" s="16">
        <f t="shared" si="4"/>
        <v>8387.8969665847799</v>
      </c>
      <c r="J71" s="43"/>
      <c r="K71" s="43"/>
    </row>
    <row r="72" spans="1:11">
      <c r="A72" s="103"/>
      <c r="B72" s="13">
        <f t="shared" si="3"/>
        <v>49</v>
      </c>
      <c r="C72" s="14" t="s">
        <v>90</v>
      </c>
      <c r="D72" s="124"/>
      <c r="E72" s="42">
        <v>4852.5</v>
      </c>
      <c r="F72" s="42">
        <v>3535.3969665847799</v>
      </c>
      <c r="G72" s="16">
        <f t="shared" si="4"/>
        <v>8387.8969665847799</v>
      </c>
      <c r="J72" s="43"/>
      <c r="K72" s="43"/>
    </row>
    <row r="73" spans="1:11">
      <c r="A73" s="103"/>
      <c r="B73" s="13">
        <f t="shared" si="3"/>
        <v>50</v>
      </c>
      <c r="C73" s="14" t="s">
        <v>91</v>
      </c>
      <c r="D73" s="124"/>
      <c r="E73" s="42">
        <v>3942.8</v>
      </c>
      <c r="F73" s="42">
        <v>2872.6147676147302</v>
      </c>
      <c r="G73" s="16">
        <f t="shared" si="4"/>
        <v>6815.4147676147304</v>
      </c>
      <c r="J73" s="43"/>
      <c r="K73" s="43"/>
    </row>
    <row r="74" spans="1:11">
      <c r="A74" s="103"/>
      <c r="B74" s="13">
        <f t="shared" si="3"/>
        <v>51</v>
      </c>
      <c r="C74" s="14" t="s">
        <v>92</v>
      </c>
      <c r="D74" s="124"/>
      <c r="E74" s="42">
        <v>13720</v>
      </c>
      <c r="F74" s="42">
        <v>9996.0116190712306</v>
      </c>
      <c r="G74" s="16">
        <f t="shared" si="4"/>
        <v>23716.0116190712</v>
      </c>
      <c r="J74" s="43"/>
      <c r="K74" s="43"/>
    </row>
    <row r="75" spans="1:11">
      <c r="A75" s="103"/>
      <c r="B75" s="13">
        <f t="shared" si="3"/>
        <v>52</v>
      </c>
      <c r="C75" s="20" t="s">
        <v>93</v>
      </c>
      <c r="D75" s="125"/>
      <c r="E75" s="44">
        <v>382</v>
      </c>
      <c r="F75" s="44">
        <v>278.31460921903903</v>
      </c>
      <c r="G75" s="22">
        <f t="shared" si="4"/>
        <v>660.31460921903897</v>
      </c>
      <c r="J75" s="43"/>
      <c r="K75" s="43"/>
    </row>
    <row r="76" spans="1:11" ht="25.5">
      <c r="A76" s="103"/>
      <c r="B76" s="9">
        <f t="shared" si="3"/>
        <v>53</v>
      </c>
      <c r="C76" s="45" t="s">
        <v>94</v>
      </c>
      <c r="D76" s="45" t="s">
        <v>95</v>
      </c>
      <c r="E76" s="24">
        <v>2599.3000000000002</v>
      </c>
      <c r="F76" s="24">
        <v>2084.14</v>
      </c>
      <c r="G76" s="25">
        <f t="shared" si="4"/>
        <v>4683.4399999999996</v>
      </c>
      <c r="H76" s="46"/>
      <c r="J76" s="43"/>
      <c r="K76" s="43"/>
    </row>
    <row r="77" spans="1:11" ht="25.5">
      <c r="A77" s="103"/>
      <c r="B77" s="13">
        <f t="shared" si="3"/>
        <v>54</v>
      </c>
      <c r="C77" s="47" t="s">
        <v>96</v>
      </c>
      <c r="D77" s="47" t="s">
        <v>97</v>
      </c>
      <c r="E77" s="27">
        <v>4523.5200000000004</v>
      </c>
      <c r="F77" s="27">
        <v>1066.5999999999999</v>
      </c>
      <c r="G77" s="28">
        <f t="shared" si="4"/>
        <v>5590.12</v>
      </c>
      <c r="H77" s="48"/>
      <c r="J77" s="43"/>
      <c r="K77" s="43"/>
    </row>
    <row r="78" spans="1:11" ht="25.5">
      <c r="A78" s="103"/>
      <c r="B78" s="13">
        <f t="shared" ref="B78:B92" si="5">B77+1</f>
        <v>55</v>
      </c>
      <c r="C78" s="47" t="s">
        <v>98</v>
      </c>
      <c r="D78" s="47" t="s">
        <v>99</v>
      </c>
      <c r="E78" s="27">
        <v>4007.55</v>
      </c>
      <c r="F78" s="27">
        <v>1964.68</v>
      </c>
      <c r="G78" s="28">
        <f t="shared" si="4"/>
        <v>5972.23</v>
      </c>
      <c r="H78" s="46"/>
    </row>
    <row r="79" spans="1:11" ht="25.5">
      <c r="A79" s="103"/>
      <c r="B79" s="13">
        <f t="shared" si="5"/>
        <v>56</v>
      </c>
      <c r="C79" s="47" t="s">
        <v>100</v>
      </c>
      <c r="D79" s="47" t="s">
        <v>101</v>
      </c>
      <c r="E79" s="27">
        <v>2383.9499999999998</v>
      </c>
      <c r="F79" s="27">
        <v>784</v>
      </c>
      <c r="G79" s="28">
        <f t="shared" si="4"/>
        <v>3167.95</v>
      </c>
      <c r="H79" s="46"/>
    </row>
    <row r="80" spans="1:11" ht="25.5">
      <c r="A80" s="103"/>
      <c r="B80" s="13">
        <f t="shared" si="5"/>
        <v>57</v>
      </c>
      <c r="C80" s="47" t="s">
        <v>102</v>
      </c>
      <c r="D80" s="47" t="s">
        <v>103</v>
      </c>
      <c r="E80" s="27">
        <v>2414.89</v>
      </c>
      <c r="F80" s="27">
        <v>1170.57</v>
      </c>
      <c r="G80" s="28">
        <f t="shared" si="4"/>
        <v>3585.46</v>
      </c>
      <c r="H80" s="46"/>
    </row>
    <row r="81" spans="1:8" ht="25.5" customHeight="1">
      <c r="A81" s="103"/>
      <c r="B81" s="13">
        <f t="shared" si="5"/>
        <v>58</v>
      </c>
      <c r="C81" s="18" t="s">
        <v>104</v>
      </c>
      <c r="D81" s="126" t="s">
        <v>105</v>
      </c>
      <c r="E81" s="15">
        <v>8101.26</v>
      </c>
      <c r="F81" s="15">
        <v>2229.6</v>
      </c>
      <c r="G81" s="16">
        <f t="shared" si="4"/>
        <v>10330.86</v>
      </c>
      <c r="H81" s="46"/>
    </row>
    <row r="82" spans="1:8">
      <c r="A82" s="103"/>
      <c r="B82" s="13">
        <f t="shared" si="5"/>
        <v>59</v>
      </c>
      <c r="C82" s="18" t="s">
        <v>40</v>
      </c>
      <c r="D82" s="127"/>
      <c r="E82" s="15">
        <v>215</v>
      </c>
      <c r="F82" s="15">
        <v>0</v>
      </c>
      <c r="G82" s="16">
        <f t="shared" si="4"/>
        <v>215</v>
      </c>
      <c r="H82" s="46"/>
    </row>
    <row r="83" spans="1:8" ht="38.25">
      <c r="A83" s="103"/>
      <c r="B83" s="13">
        <f t="shared" si="5"/>
        <v>60</v>
      </c>
      <c r="C83" s="26" t="s">
        <v>106</v>
      </c>
      <c r="D83" s="47" t="s">
        <v>107</v>
      </c>
      <c r="E83" s="27">
        <v>6460.6</v>
      </c>
      <c r="F83" s="27">
        <v>102</v>
      </c>
      <c r="G83" s="28">
        <f t="shared" si="4"/>
        <v>6562.6</v>
      </c>
      <c r="H83" s="46"/>
    </row>
    <row r="84" spans="1:8" ht="25.5">
      <c r="A84" s="103"/>
      <c r="B84" s="13">
        <f t="shared" si="5"/>
        <v>61</v>
      </c>
      <c r="C84" s="26" t="s">
        <v>108</v>
      </c>
      <c r="D84" s="47" t="s">
        <v>109</v>
      </c>
      <c r="E84" s="27">
        <v>5369.62</v>
      </c>
      <c r="F84" s="27">
        <v>3656.4</v>
      </c>
      <c r="G84" s="28">
        <f t="shared" si="4"/>
        <v>9026.02</v>
      </c>
      <c r="H84" s="46"/>
    </row>
    <row r="85" spans="1:8" ht="38.25">
      <c r="A85" s="103"/>
      <c r="B85" s="13">
        <f t="shared" si="5"/>
        <v>62</v>
      </c>
      <c r="C85" s="47" t="s">
        <v>110</v>
      </c>
      <c r="D85" s="47" t="s">
        <v>111</v>
      </c>
      <c r="E85" s="27">
        <v>3041</v>
      </c>
      <c r="F85" s="27">
        <v>5386.24</v>
      </c>
      <c r="G85" s="28">
        <f t="shared" si="4"/>
        <v>8427.24</v>
      </c>
      <c r="H85" s="46"/>
    </row>
    <row r="86" spans="1:8" ht="25.5">
      <c r="A86" s="103"/>
      <c r="B86" s="13">
        <f t="shared" si="5"/>
        <v>63</v>
      </c>
      <c r="C86" s="49" t="s">
        <v>112</v>
      </c>
      <c r="D86" s="47" t="s">
        <v>113</v>
      </c>
      <c r="E86" s="27">
        <v>3144.87</v>
      </c>
      <c r="F86" s="27">
        <v>317.7</v>
      </c>
      <c r="G86" s="28">
        <f t="shared" si="4"/>
        <v>3462.57</v>
      </c>
      <c r="H86" s="46"/>
    </row>
    <row r="87" spans="1:8" ht="25.5">
      <c r="A87" s="103"/>
      <c r="B87" s="13">
        <f t="shared" si="5"/>
        <v>64</v>
      </c>
      <c r="C87" s="26" t="s">
        <v>114</v>
      </c>
      <c r="D87" s="47" t="s">
        <v>115</v>
      </c>
      <c r="E87" s="27">
        <v>1036.1099999999999</v>
      </c>
      <c r="F87" s="27">
        <v>0</v>
      </c>
      <c r="G87" s="28">
        <f t="shared" si="4"/>
        <v>1036.1099999999999</v>
      </c>
      <c r="H87" s="46"/>
    </row>
    <row r="88" spans="1:8" ht="25.5">
      <c r="A88" s="103"/>
      <c r="B88" s="13">
        <f t="shared" si="5"/>
        <v>65</v>
      </c>
      <c r="C88" s="26" t="s">
        <v>116</v>
      </c>
      <c r="D88" s="47" t="s">
        <v>117</v>
      </c>
      <c r="E88" s="27">
        <v>289</v>
      </c>
      <c r="F88" s="27">
        <v>37.72</v>
      </c>
      <c r="G88" s="28">
        <f t="shared" si="4"/>
        <v>326.72000000000003</v>
      </c>
      <c r="H88" s="46"/>
    </row>
    <row r="89" spans="1:8" ht="25.5">
      <c r="A89" s="103"/>
      <c r="B89" s="13">
        <f t="shared" si="5"/>
        <v>66</v>
      </c>
      <c r="C89" s="26" t="s">
        <v>118</v>
      </c>
      <c r="D89" s="47" t="s">
        <v>119</v>
      </c>
      <c r="E89" s="27">
        <v>1708</v>
      </c>
      <c r="F89" s="27">
        <v>226</v>
      </c>
      <c r="G89" s="28">
        <f t="shared" si="4"/>
        <v>1934</v>
      </c>
      <c r="H89" s="46"/>
    </row>
    <row r="90" spans="1:8" ht="25.5">
      <c r="A90" s="103"/>
      <c r="B90" s="13">
        <f t="shared" si="5"/>
        <v>67</v>
      </c>
      <c r="C90" s="37" t="s">
        <v>120</v>
      </c>
      <c r="D90" s="18" t="s">
        <v>121</v>
      </c>
      <c r="E90" s="15">
        <v>6780</v>
      </c>
      <c r="F90" s="15">
        <v>0</v>
      </c>
      <c r="G90" s="16">
        <f t="shared" si="4"/>
        <v>6780</v>
      </c>
      <c r="H90" s="46"/>
    </row>
    <row r="91" spans="1:8" ht="25.5">
      <c r="A91" s="104"/>
      <c r="B91" s="13">
        <f t="shared" si="5"/>
        <v>68</v>
      </c>
      <c r="C91" s="50" t="s">
        <v>122</v>
      </c>
      <c r="D91" s="51" t="s">
        <v>123</v>
      </c>
      <c r="E91" s="52">
        <v>750</v>
      </c>
      <c r="F91" s="52">
        <v>0</v>
      </c>
      <c r="G91" s="53">
        <f t="shared" si="4"/>
        <v>750</v>
      </c>
      <c r="H91" s="46"/>
    </row>
    <row r="92" spans="1:8" ht="38.25">
      <c r="A92" s="105">
        <v>2</v>
      </c>
      <c r="B92" s="114">
        <f t="shared" si="5"/>
        <v>69</v>
      </c>
      <c r="C92" s="54" t="s">
        <v>124</v>
      </c>
      <c r="D92" s="45" t="s">
        <v>125</v>
      </c>
      <c r="E92" s="133">
        <v>25559.599999999999</v>
      </c>
      <c r="F92" s="133">
        <f>20039.3+3275.91</f>
        <v>23315.21</v>
      </c>
      <c r="G92" s="143">
        <f>SUM(E92:F93)</f>
        <v>48874.81</v>
      </c>
      <c r="H92" s="46"/>
    </row>
    <row r="93" spans="1:8" ht="51">
      <c r="A93" s="106"/>
      <c r="B93" s="115"/>
      <c r="C93" s="26" t="s">
        <v>126</v>
      </c>
      <c r="D93" s="47" t="s">
        <v>127</v>
      </c>
      <c r="E93" s="134"/>
      <c r="F93" s="134"/>
      <c r="G93" s="144"/>
      <c r="H93" s="46"/>
    </row>
    <row r="94" spans="1:8" ht="38.25">
      <c r="A94" s="106"/>
      <c r="B94" s="13">
        <f>B92+1</f>
        <v>70</v>
      </c>
      <c r="C94" s="37" t="s">
        <v>128</v>
      </c>
      <c r="D94" s="18" t="s">
        <v>129</v>
      </c>
      <c r="E94" s="15">
        <v>1197</v>
      </c>
      <c r="F94" s="15">
        <v>0</v>
      </c>
      <c r="G94" s="16">
        <f>SUM(E94:F94)</f>
        <v>1197</v>
      </c>
      <c r="H94" s="46"/>
    </row>
    <row r="95" spans="1:8" ht="38.25">
      <c r="A95" s="107"/>
      <c r="B95" s="19">
        <f>B94+1</f>
        <v>71</v>
      </c>
      <c r="C95" s="40" t="s">
        <v>130</v>
      </c>
      <c r="D95" s="55" t="s">
        <v>131</v>
      </c>
      <c r="E95" s="21">
        <v>1238.0999999999999</v>
      </c>
      <c r="F95" s="21">
        <v>11841.9</v>
      </c>
      <c r="G95" s="22">
        <f t="shared" ref="G95" si="6">SUM(E95:F95)</f>
        <v>13080</v>
      </c>
      <c r="H95" s="46"/>
    </row>
    <row r="96" spans="1:8" ht="38.25">
      <c r="A96" s="108">
        <v>3</v>
      </c>
      <c r="B96" s="9">
        <f t="shared" ref="B96:B104" si="7">B95+1</f>
        <v>72</v>
      </c>
      <c r="C96" s="54" t="s">
        <v>132</v>
      </c>
      <c r="D96" s="45" t="s">
        <v>133</v>
      </c>
      <c r="E96" s="24">
        <v>2840</v>
      </c>
      <c r="F96" s="24">
        <v>988</v>
      </c>
      <c r="G96" s="25">
        <f t="shared" ref="G96:G104" si="8">SUM(E96:F96)</f>
        <v>3828</v>
      </c>
      <c r="H96" s="46"/>
    </row>
    <row r="97" spans="1:8" ht="25.5">
      <c r="A97" s="109"/>
      <c r="B97" s="13">
        <f t="shared" si="7"/>
        <v>73</v>
      </c>
      <c r="C97" s="26" t="s">
        <v>134</v>
      </c>
      <c r="D97" s="47" t="s">
        <v>135</v>
      </c>
      <c r="E97" s="27">
        <v>3815.05</v>
      </c>
      <c r="F97" s="27">
        <v>5170</v>
      </c>
      <c r="G97" s="28">
        <f t="shared" si="8"/>
        <v>8985.0499999999993</v>
      </c>
      <c r="H97" s="46"/>
    </row>
    <row r="98" spans="1:8" ht="38.25">
      <c r="A98" s="110"/>
      <c r="B98" s="19">
        <f t="shared" si="7"/>
        <v>74</v>
      </c>
      <c r="C98" s="56" t="s">
        <v>136</v>
      </c>
      <c r="D98" s="51" t="s">
        <v>137</v>
      </c>
      <c r="E98" s="52">
        <v>5439</v>
      </c>
      <c r="F98" s="52">
        <v>8998.93</v>
      </c>
      <c r="G98" s="53">
        <f t="shared" si="8"/>
        <v>14437.93</v>
      </c>
      <c r="H98" s="46"/>
    </row>
    <row r="99" spans="1:8" ht="38.25">
      <c r="A99" s="108">
        <v>4</v>
      </c>
      <c r="B99" s="9">
        <f t="shared" si="7"/>
        <v>75</v>
      </c>
      <c r="C99" s="54" t="s">
        <v>138</v>
      </c>
      <c r="D99" s="45" t="s">
        <v>139</v>
      </c>
      <c r="E99" s="24">
        <v>5000</v>
      </c>
      <c r="F99" s="24">
        <v>21279.74</v>
      </c>
      <c r="G99" s="25">
        <f t="shared" si="8"/>
        <v>26279.74</v>
      </c>
      <c r="H99" s="46"/>
    </row>
    <row r="100" spans="1:8" ht="38.25">
      <c r="A100" s="109"/>
      <c r="B100" s="13">
        <f t="shared" si="7"/>
        <v>76</v>
      </c>
      <c r="C100" s="26" t="s">
        <v>140</v>
      </c>
      <c r="D100" s="47" t="s">
        <v>141</v>
      </c>
      <c r="E100" s="27">
        <v>7105.9</v>
      </c>
      <c r="F100" s="27">
        <v>4424</v>
      </c>
      <c r="G100" s="28">
        <f t="shared" si="8"/>
        <v>11529.9</v>
      </c>
      <c r="H100" s="46"/>
    </row>
    <row r="101" spans="1:8" ht="38.25">
      <c r="A101" s="109"/>
      <c r="B101" s="13">
        <f t="shared" si="7"/>
        <v>77</v>
      </c>
      <c r="C101" s="26" t="s">
        <v>142</v>
      </c>
      <c r="D101" s="47" t="s">
        <v>143</v>
      </c>
      <c r="E101" s="27">
        <v>4422.4799999999996</v>
      </c>
      <c r="F101" s="27">
        <v>0</v>
      </c>
      <c r="G101" s="28">
        <f t="shared" si="8"/>
        <v>4422.4799999999996</v>
      </c>
      <c r="H101" s="46"/>
    </row>
    <row r="102" spans="1:8" ht="25.5">
      <c r="A102" s="109"/>
      <c r="B102" s="13">
        <f t="shared" si="7"/>
        <v>78</v>
      </c>
      <c r="C102" s="26" t="s">
        <v>144</v>
      </c>
      <c r="D102" s="47" t="s">
        <v>145</v>
      </c>
      <c r="E102" s="27">
        <v>794</v>
      </c>
      <c r="F102" s="27">
        <v>52080</v>
      </c>
      <c r="G102" s="28">
        <f t="shared" si="8"/>
        <v>52874</v>
      </c>
      <c r="H102" s="46"/>
    </row>
    <row r="103" spans="1:8" ht="38.25">
      <c r="A103" s="109"/>
      <c r="B103" s="13">
        <f t="shared" si="7"/>
        <v>79</v>
      </c>
      <c r="C103" s="26" t="s">
        <v>146</v>
      </c>
      <c r="D103" s="47" t="s">
        <v>147</v>
      </c>
      <c r="E103" s="27">
        <f>16171+839</f>
        <v>17010</v>
      </c>
      <c r="F103" s="27">
        <v>3593.97</v>
      </c>
      <c r="G103" s="28">
        <f t="shared" si="8"/>
        <v>20603.97</v>
      </c>
      <c r="H103" s="46"/>
    </row>
    <row r="104" spans="1:8" ht="38.25">
      <c r="A104" s="110"/>
      <c r="B104" s="19">
        <f t="shared" si="7"/>
        <v>80</v>
      </c>
      <c r="C104" s="40" t="s">
        <v>148</v>
      </c>
      <c r="D104" s="55" t="s">
        <v>149</v>
      </c>
      <c r="E104" s="21">
        <v>13706.28</v>
      </c>
      <c r="F104" s="21">
        <v>11761.45</v>
      </c>
      <c r="G104" s="53">
        <f t="shared" si="8"/>
        <v>25467.73</v>
      </c>
      <c r="H104" s="46"/>
    </row>
    <row r="105" spans="1:8">
      <c r="A105" s="96" t="s">
        <v>150</v>
      </c>
      <c r="B105" s="97"/>
      <c r="C105" s="97"/>
      <c r="D105" s="98"/>
      <c r="E105" s="57">
        <f t="shared" ref="E105:G105" si="9">SUM(E12:E104)</f>
        <v>359402.1</v>
      </c>
      <c r="F105" s="57">
        <f t="shared" si="9"/>
        <v>408620.08</v>
      </c>
      <c r="G105" s="58">
        <f t="shared" si="9"/>
        <v>767798.18</v>
      </c>
    </row>
  </sheetData>
  <mergeCells count="35">
    <mergeCell ref="K65:K67"/>
    <mergeCell ref="E9:F10"/>
    <mergeCell ref="G9:G11"/>
    <mergeCell ref="G12:G23"/>
    <mergeCell ref="G63:G65"/>
    <mergeCell ref="G92:G93"/>
    <mergeCell ref="J65:J67"/>
    <mergeCell ref="D81:D82"/>
    <mergeCell ref="E12:E23"/>
    <mergeCell ref="E63:E65"/>
    <mergeCell ref="E92:E93"/>
    <mergeCell ref="F12:F23"/>
    <mergeCell ref="F63:F65"/>
    <mergeCell ref="F92:F93"/>
    <mergeCell ref="A6:G6"/>
    <mergeCell ref="A105:D105"/>
    <mergeCell ref="A9:A11"/>
    <mergeCell ref="A12:A91"/>
    <mergeCell ref="A92:A95"/>
    <mergeCell ref="A96:A98"/>
    <mergeCell ref="A99:A104"/>
    <mergeCell ref="B9:B11"/>
    <mergeCell ref="B12:B24"/>
    <mergeCell ref="B92:B93"/>
    <mergeCell ref="C9:C11"/>
    <mergeCell ref="D9:D11"/>
    <mergeCell ref="D12:D24"/>
    <mergeCell ref="D25:D41"/>
    <mergeCell ref="D42:D60"/>
    <mergeCell ref="D61:D75"/>
    <mergeCell ref="A1:G1"/>
    <mergeCell ref="A2:G2"/>
    <mergeCell ref="A3:G3"/>
    <mergeCell ref="A4:G4"/>
    <mergeCell ref="A5:G5"/>
  </mergeCells>
  <printOptions horizontalCentered="1"/>
  <pageMargins left="0.25" right="0.25" top="0.75" bottom="0.75" header="0.3" footer="0.3"/>
  <pageSetup paperSize="9" fitToHeight="0" orientation="landscape" verticalDpi="300"/>
  <headerFooter alignWithMargins="0">
    <oddHeader>&amp;R&amp;"Verdana,Normal"&amp;8Fls.______
Processo n.° 23069.157185/2024-10</oddHeader>
    <oddFooter>&amp;R&amp;"Verdana,Normal"&amp;8Página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5509c0-250e-4e76-96d9-762a7c48cd49">
      <Terms xmlns="http://schemas.microsoft.com/office/infopath/2007/PartnerControls"/>
    </lcf76f155ced4ddcb4097134ff3c332f>
    <TaxCatchAll xmlns="c6647e4e-8378-4e0d-a510-abbf96db0a2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03FCBDF7919640AFED8DA573FF5243" ma:contentTypeVersion="12" ma:contentTypeDescription="Crie um novo documento." ma:contentTypeScope="" ma:versionID="d11a5b1d52862faa0f3a81f1fdef394d">
  <xsd:schema xmlns:xsd="http://www.w3.org/2001/XMLSchema" xmlns:xs="http://www.w3.org/2001/XMLSchema" xmlns:p="http://schemas.microsoft.com/office/2006/metadata/properties" xmlns:ns2="cf5509c0-250e-4e76-96d9-762a7c48cd49" xmlns:ns3="c6647e4e-8378-4e0d-a510-abbf96db0a21" targetNamespace="http://schemas.microsoft.com/office/2006/metadata/properties" ma:root="true" ma:fieldsID="a5674a032c455038042eecbc1b96d2ce" ns2:_="" ns3:_="">
    <xsd:import namespace="cf5509c0-250e-4e76-96d9-762a7c48cd49"/>
    <xsd:import namespace="c6647e4e-8378-4e0d-a510-abbf96db0a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5509c0-250e-4e76-96d9-762a7c48cd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42a8e2ce-4e24-4ed5-8b13-20f069b65e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47e4e-8378-4e0d-a510-abbf96db0a21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ba7315d2-74c8-429b-9512-7a9e41abc2a8}" ma:internalName="TaxCatchAll" ma:showField="CatchAllData" ma:web="c6647e4e-8378-4e0d-a510-abbf96db0a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89193D-F352-4BC5-ADF5-7D493E2047E6}">
  <ds:schemaRefs/>
</ds:datastoreItem>
</file>

<file path=customXml/itemProps2.xml><?xml version="1.0" encoding="utf-8"?>
<ds:datastoreItem xmlns:ds="http://schemas.openxmlformats.org/officeDocument/2006/customXml" ds:itemID="{BE939BAB-E99B-40E7-9C04-04E8100F3302}">
  <ds:schemaRefs/>
</ds:datastoreItem>
</file>

<file path=customXml/itemProps3.xml><?xml version="1.0" encoding="utf-8"?>
<ds:datastoreItem xmlns:ds="http://schemas.openxmlformats.org/officeDocument/2006/customXml" ds:itemID="{E3A63429-C03D-4409-92E3-88D2475AEA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Estimativa</vt:lpstr>
      <vt:lpstr>Quant. de Áreas</vt:lpstr>
      <vt:lpstr>'Quant. de Áreas'!Area_de_impressao</vt:lpstr>
      <vt:lpstr>'Quant. de Áreas'!Titulos_de_impressao</vt:lpstr>
    </vt:vector>
  </TitlesOfParts>
  <Company>UFF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Universidade Federal Fluminense</dc:creator>
  <cp:lastModifiedBy>Hellen</cp:lastModifiedBy>
  <cp:lastPrinted>2025-01-21T14:13:00Z</cp:lastPrinted>
  <dcterms:created xsi:type="dcterms:W3CDTF">2011-07-11T14:44:00Z</dcterms:created>
  <dcterms:modified xsi:type="dcterms:W3CDTF">2025-04-02T15:45:24Z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0x0101005603FCBDF7919640AFED8DA573FF5243</vt:lpwstr>
  </property>
  <property fmtid="{D5CDD505-2E9C-101B-9397-08002B2CF9AE}" pid="3" name="Order">
    <vt:r8>857200</vt:r8>
  </property>
  <property fmtid="{D5CDD505-2E9C-101B-9397-08002B2CF9AE}" pid="4" name="MediaServiceImageTags">
    <vt:lpwstr/>
  </property>
  <property fmtid="{D5CDD505-2E9C-101B-9397-08002B2CF9AE}" pid="5" name="ICV">
    <vt:lpwstr>D8376CCC57574485B8E3AE80AF8B13A6_12</vt:lpwstr>
  </property>
  <property fmtid="{D5CDD505-2E9C-101B-9397-08002B2CF9AE}" pid="6" name="KSOProductBuildVer">
    <vt:lpwstr>1046-12.2.0.20326</vt:lpwstr>
  </property>
</Properties>
</file>