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tabRatio="599" firstSheet="6" activeTab="9"/>
  </bookViews>
  <sheets>
    <sheet name="MENU PLANILHA" sheetId="1" r:id="rId1"/>
    <sheet name="Anexo II-A Endereço" sheetId="3" r:id="rId2"/>
    <sheet name="Anexo II-B Salários" sheetId="4" r:id="rId3"/>
    <sheet name="Anexo II-C Distribuição Postos" sheetId="10" r:id="rId4"/>
    <sheet name="Anexo III-A Equip." sheetId="11" r:id="rId5"/>
    <sheet name="Anexo III-B Uniformes" sheetId="12" r:id="rId6"/>
    <sheet name="Anexo III-C Materiais" sheetId="13" r:id="rId7"/>
    <sheet name="An IV A Custo G1" sheetId="8" r:id="rId8"/>
    <sheet name="An IV A Custo G2" sheetId="14" r:id="rId9"/>
    <sheet name="Anexo IV B - Custo Total MDO" sheetId="9" r:id="rId10"/>
  </sheets>
  <definedNames>
    <definedName name="_xlnm.Print_Area" localSheetId="7">'An IV A Custo G1'!$A$1:$J$159</definedName>
    <definedName name="_xlnm.Print_Area" localSheetId="8">'An IV A Custo G2'!$A$1:$M$162</definedName>
    <definedName name="_xlnm.Print_Area" localSheetId="4">'Anexo III-A Equip.'!$A$1:$F$13</definedName>
    <definedName name="_xlnm.Print_Area" localSheetId="5">'Anexo III-B Uniformes'!$A$1:$H$144</definedName>
    <definedName name="_xlnm.Print_Area" localSheetId="6">'Anexo III-C Materiais'!$A$1:$F$36</definedName>
    <definedName name="_xlnm.Print_Area" localSheetId="9">'Anexo IV B - Custo Total MDO'!$A$2:$H$28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<sst xmlns="http://schemas.openxmlformats.org/spreadsheetml/2006/main" count="1627" uniqueCount="515">
  <si>
    <t>PRÓ-REITORIA DE ADMINISTRAÇÃO</t>
  </si>
  <si>
    <t>COORDENAÇÃO DE CONTRATOS</t>
  </si>
  <si>
    <t>Contratação de empresa para prestação de serviços continuados de Apoio Logístico, com regime de dedicação exclusiva de mão de obra, com fornecimento de materiais de reposição e atendimento da Universidade Federal Fluminense</t>
  </si>
  <si>
    <t>LOTE 1 - MÃO DE OBRA APOIO LOGÍSTICO</t>
  </si>
  <si>
    <t>dos Equipamentos (preenchimento licitante)</t>
  </si>
  <si>
    <t>Anexo II - A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</si>
  <si>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</si>
  <si>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</si>
  <si>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</si>
  <si>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</si>
  <si>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</si>
  <si>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</si>
  <si>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</si>
  <si>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</si>
  <si>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</si>
  <si>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</si>
  <si>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</si>
  <si>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</si>
  <si>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</si>
  <si>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</si>
  <si>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</si>
  <si>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</si>
  <si>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</si>
  <si>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</si>
  <si>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</si>
  <si>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</si>
  <si>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</si>
  <si>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</si>
  <si>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</si>
  <si>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</si>
  <si>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</si>
  <si>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</si>
  <si>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</si>
  <si>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</si>
  <si>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</si>
  <si>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</si>
  <si>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</si>
  <si>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</si>
  <si>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</si>
  <si>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</si>
  <si>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</si>
  <si>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</si>
  <si>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</si>
  <si>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</si>
  <si>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</si>
  <si>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</si>
  <si>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</si>
  <si>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</si>
  <si>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</si>
  <si>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</si>
  <si>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</si>
  <si>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</si>
  <si>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</si>
  <si>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</si>
  <si>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</si>
  <si>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</si>
  <si>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</si>
  <si>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</si>
  <si>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</si>
  <si>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</si>
  <si>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</si>
  <si>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</si>
  <si>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</si>
  <si>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</si>
  <si>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</si>
  <si>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</si>
  <si>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</si>
  <si>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</si>
  <si>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</si>
  <si>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</si>
  <si>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</si>
  <si>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</si>
  <si>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</si>
  <si>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</si>
  <si>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</si>
  <si>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</si>
  <si>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</si>
  <si>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</si>
  <si>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</si>
  <si>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</si>
  <si>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</si>
  <si>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</si>
  <si>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</si>
  <si>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</si>
  <si>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</si>
  <si>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</si>
  <si>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</si>
  <si>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</si>
  <si>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</si>
  <si>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</si>
  <si>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</si>
  <si>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</si>
  <si>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</si>
  <si>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</si>
  <si>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</si>
  <si>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</si>
  <si>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</si>
  <si>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</si>
  <si>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</si>
  <si>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</si>
  <si>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</si>
  <si>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</si>
  <si>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</si>
  <si>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</si>
  <si>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</si>
  <si>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</si>
  <si>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</si>
  <si>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</si>
  <si>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</si>
  <si>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</si>
  <si>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</si>
  <si>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</si>
  <si>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</si>
  <si>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</si>
  <si>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</si>
  <si>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</si>
  <si>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</si>
  <si>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</si>
  <si>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</si>
  <si>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</si>
  <si>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</si>
  <si>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</si>
  <si>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</si>
  <si>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</si>
  <si>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</si>
  <si>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</si>
  <si>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</si>
  <si>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</si>
  <si>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</si>
  <si>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</si>
  <si>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</si>
  <si>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</si>
  <si>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</si>
  <si>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</si>
  <si>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</si>
  <si>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</si>
  <si>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</si>
  <si>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</si>
  <si>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</si>
  <si>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</si>
  <si>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</si>
  <si>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</si>
  <si>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</si>
  <si>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</si>
  <si>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</si>
  <si>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</si>
  <si>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</si>
  <si>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</si>
  <si>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</si>
  <si>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</si>
  <si>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</si>
  <si>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</si>
  <si>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</si>
  <si>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</si>
  <si>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B - Composição dos salários</t>
  </si>
  <si>
    <t>Descrição/Especificação</t>
  </si>
  <si>
    <t>Quantidade de Pessoal</t>
  </si>
  <si>
    <t>CCT RJ1171/2024</t>
  </si>
  <si>
    <t>CCT RJ 00738/2024</t>
  </si>
  <si>
    <t>Almoxarife</t>
  </si>
  <si>
    <t>Líder de Almoxarife</t>
  </si>
  <si>
    <t>Auxiliar de Almoxarife</t>
  </si>
  <si>
    <t>Líder de Aux. Almoxarife</t>
  </si>
  <si>
    <t>Copeiro</t>
  </si>
  <si>
    <t>Líder de Copeiro</t>
  </si>
  <si>
    <t>Auxiliar de Escriturário</t>
  </si>
  <si>
    <t>Guardião de Piscina</t>
  </si>
  <si>
    <t>Auxiliar de Mecânica</t>
  </si>
  <si>
    <t>Agente Educacional</t>
  </si>
  <si>
    <t>Mediador de Alunos</t>
  </si>
  <si>
    <t>Cuidador de Alunos</t>
  </si>
  <si>
    <t>Orientador Educacional</t>
  </si>
  <si>
    <t>Encarregado Geral</t>
  </si>
  <si>
    <t>Técnico em Manutenção</t>
  </si>
  <si>
    <t>Bombeiro Hidráulico</t>
  </si>
  <si>
    <t>Ajudante de Manutenção</t>
  </si>
  <si>
    <t>TOTAL</t>
  </si>
  <si>
    <t>Anexo II - A - DISTRIBUIÇÃO DOS POSTOS POR LOCALIDADE</t>
  </si>
  <si>
    <t>Custo total da mão de obra (permanente)</t>
  </si>
  <si>
    <t>ORDEM</t>
  </si>
  <si>
    <t>DISCRIMINAÇÃO DO POSTO</t>
  </si>
  <si>
    <t>CBO</t>
  </si>
  <si>
    <t>QUANT POSTOS</t>
  </si>
  <si>
    <t>FUNCIONÁRIOS</t>
  </si>
  <si>
    <t>UNIDADE</t>
  </si>
  <si>
    <t>MUNICÍPIO</t>
  </si>
  <si>
    <t>4141-05</t>
  </si>
  <si>
    <t>CMAT/AD</t>
  </si>
  <si>
    <t>Niterói</t>
  </si>
  <si>
    <t>CAP/Plan</t>
  </si>
  <si>
    <t>STI</t>
  </si>
  <si>
    <t>CGRU/Proaes</t>
  </si>
  <si>
    <t>CTSL/SOMA</t>
  </si>
  <si>
    <t>CAF/Proppi</t>
  </si>
  <si>
    <t>IEF</t>
  </si>
  <si>
    <t>CMA/SOMA</t>
  </si>
  <si>
    <t>Coluni</t>
  </si>
  <si>
    <t>Proaes Rio das Ostras</t>
  </si>
  <si>
    <t>Rio das Ostras</t>
  </si>
  <si>
    <t>Proaes Angra</t>
  </si>
  <si>
    <t>Angra dos Reis</t>
  </si>
  <si>
    <t>Proad</t>
  </si>
  <si>
    <t>5134-25</t>
  </si>
  <si>
    <t>Gabinete Reitor</t>
  </si>
  <si>
    <t>Copeiro Líder</t>
  </si>
  <si>
    <t>4110-05</t>
  </si>
  <si>
    <t>Proger</t>
  </si>
  <si>
    <t>Huvet</t>
  </si>
  <si>
    <t>Eduff</t>
  </si>
  <si>
    <t>SOMA</t>
  </si>
  <si>
    <t>5171-15</t>
  </si>
  <si>
    <t>7250-10</t>
  </si>
  <si>
    <t>IQ</t>
  </si>
  <si>
    <t>5153-25</t>
  </si>
  <si>
    <t>5162-20</t>
  </si>
  <si>
    <t>Coluni e Proaes</t>
  </si>
  <si>
    <t>Estado RJ</t>
  </si>
  <si>
    <t>2394-10</t>
  </si>
  <si>
    <t>7102-05</t>
  </si>
  <si>
    <t>3131-30</t>
  </si>
  <si>
    <t>7241-10</t>
  </si>
  <si>
    <t>7170-20</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</si>
  <si>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</si>
  <si>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Almoxarife</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</si>
  <si>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</si>
  <si>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</si>
  <si>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</si>
  <si>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</si>
  <si>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</si>
  <si>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Total dos equipamentos por mês posto Auxiliar de Mecânica</t>
  </si>
  <si>
    <r>
      <rPr>
        <b/>
        <sz val="9"/>
        <rFont val="Verdana"/>
        <charset val="134"/>
      </rPr>
      <t>Anexo III - B - PLANILHA DE COMPOSIÇÃO DE CUSTOS E FORMAÇÃO DE PREÇOS</t>
    </r>
    <r>
      <rPr>
        <sz val="9"/>
        <rFont val="Verdana"/>
        <charset val="134"/>
      </rPr>
      <t xml:space="preserve"> </t>
    </r>
  </si>
  <si>
    <t>COMPOSIÇÃO DE CUSTO DE UNIFORME PARA OS CARGOS DE AUXILIAR DE ALMOXARIFE E LÍDER AUXILIAR ALMOXARIFE (ITEM 3 E 4)</t>
  </si>
  <si>
    <t>ITEM</t>
  </si>
  <si>
    <t>DISCRIMINAÇÃO UNIFORME</t>
  </si>
  <si>
    <t>QUANT. ANUAL POR FUNCIONÁRIO</t>
  </si>
  <si>
    <t>VALOR UNITÁRIO</t>
  </si>
  <si>
    <t>VALOR TOTAL</t>
  </si>
  <si>
    <t>Jalecos: operacional tradicional, em tecido Oxford, manga longa com dois bolsos inferiores, gola e manga com bico, com logomarca;</t>
  </si>
  <si>
    <t>Blusas/camisetas: operacional tradicional, em tecido de algodão, na cor azul manga curta, com destaque nas costas escrito A SERVIÇO DA UFF, e brasão/emblema da contratada.</t>
  </si>
  <si>
    <t>Calças: operacional tradicional, em tecido Oxford, com elástico e cordão, um bolso traseiro e dois dianteiros.</t>
  </si>
  <si>
    <t>Meias: meia  adulto, em tecido poliéster na cor preta.</t>
  </si>
  <si>
    <t>Luva de vaqueta de couro mista, cano curto (PAR)</t>
  </si>
  <si>
    <t>Crachá funcional, em pvc, com foto, nome e cargo.</t>
  </si>
  <si>
    <t>Sapatos: operacional tradicional, fechado, cor preta, solado antiderrapante</t>
  </si>
  <si>
    <t>Valor anual por funcionário</t>
  </si>
  <si>
    <t>Valor mensal por funcionário</t>
  </si>
  <si>
    <t>Obs.: Quantidade estimada por ano, sendo 1 conjunto composto de 1 jaleco, 2 blusas, 2 calças, 2 pares de luvas, 4 pares de meia e 1 sapato entregue na admissão e outro após 6 meses, ou quando apresentarem defeito ou desgastes, independente do prazo mínimo estabelecido, conforme Cláusula 53ª da CCT.</t>
  </si>
  <si>
    <t>COMPOSIÇÃO DE CUSTO DE UNIFORME PARA OS CARGOS DE COPEIRO</t>
  </si>
  <si>
    <t>Calça comprida com zíper de gabardine ou microfibra.</t>
  </si>
  <si>
    <t>Blusa tipo camisa com botões, em gabardine ou microfibra e emblema da empresa no lado esquerdo superior, manga curta.</t>
  </si>
  <si>
    <t>Touca de filó com aba (Pacote com 100 Unid)</t>
  </si>
  <si>
    <t>Meia social (longa)</t>
  </si>
  <si>
    <t>Calçado em couro, tipo mocassim, fechado, salto de até 3 cm ou sapatilha em couro, antiderrapantes.</t>
  </si>
  <si>
    <t>Avental, em oxford ou tergal, com amarras dos lados.</t>
  </si>
  <si>
    <t>Obs.: Quantidade estimada por ano, sendo 1 conjunto composto de 2 blusas, 2 calças, 2 toucas, 2 pares de meia, 2 calçados e 2 aventais entregue na admissão e outro após 6 meses, ou quando apresentarem defeito ou desgastes, independente do prazo mínimo estabelecido, conforme Cláusula 53ª da CCT.</t>
  </si>
  <si>
    <t xml:space="preserve">COMPOSIÇÃO DE CUSTO DE UNIFORME PARA OS CARGOS DE GUARDIÃO DE PISCINA </t>
  </si>
  <si>
    <t>REGATA GUARDA-VIDAS - ESTAMPADA NAS COSTAS E BORDADO NA FRENTE - TECIDO KACHARREL.</t>
  </si>
  <si>
    <t>Boné Bordado Tecido Ripstop vermelho c/ bordado guarda-vidas.</t>
  </si>
  <si>
    <t>Sunga  c/ bordado PET guarda- vidas. Possui modelagem slip e cós elástico. Material:	Poliamida Composição: 84% Poliamida e 16% elastano. Cor:	Vermelho</t>
  </si>
  <si>
    <t>Short Guarda-Vidas, na cor vermelha. Tecido: Dry- Fit  Bordado: Guarda vidas e seu brasão. Elástico e Cordão para melhor ajuste.</t>
  </si>
  <si>
    <t>Obs.: Quantidade estimada por ano, sendo 1 conjunto composto de 2 regatas, 1 boné, 1 sunga e 2 shorts entregue na admissão e outro após 6 meses, ou quando apresentarem defeito ou desgastes, independente do prazo mínimo estabelecido, conforme Cláusula 53ª da CCT.</t>
  </si>
  <si>
    <t>COMPOSIÇÃO DE CUSTO DE UNIFORME PARA OS CARGOS DE AGENTE EDUCACIONAL, MEDIADOR DE ALUNOS, CUIDADOR DE ALUNOS, Profissional Apoio Escolar na Educação Inclusiva</t>
  </si>
  <si>
    <t>Camiseta gola pólo em tecido 100% algodão, na cor branca, com destaque nas costas escrito A SERVIÇO DA UFF, e brasão/emblema da contratada.</t>
  </si>
  <si>
    <t>Obs.: Quantidade estimada por ano, sendo 2 camisetas entregues na admissão e outras 2 após 6 meses, ou quando apresentarem defeito ou desgastes, independente do prazo mínimo estabelecido, conforme decisão Administrativa e Cláusula 53ª da CCT.</t>
  </si>
  <si>
    <t xml:space="preserve">COMPOSIÇÃO DE CUSTO DE UNIFORME PARA OS CARGOS DE AUX. MECÂNICA, AUX. ESCRITURÁRIO, ALMOXARIFE e LÍDER ALMOXARIFE </t>
  </si>
  <si>
    <t>COMPOSIÇÃO DE CUSTO DE UNIFORME PARA TODOS OS POSTOS DE ENCARREGADO E TÉCNICO DE MANUTENÇÃO</t>
  </si>
  <si>
    <t>QUANT.INICIAL</t>
  </si>
  <si>
    <t>QT. SEMESTRE</t>
  </si>
  <si>
    <t xml:space="preserve">QUANT. ANUAL </t>
  </si>
  <si>
    <t>Calça comprida, material brim, modelo unissex, com elástico e cordão na cintura, 2 bolsos laterais e 2 traseiros</t>
  </si>
  <si>
    <t>unid.</t>
  </si>
  <si>
    <t>Camiseta, material 100% algodão, tipo manga curta, gola redonda, identificada com logomarca da empresa  os dizeres A SERVIÇO DA UFF</t>
  </si>
  <si>
    <t>Capa de chuva plástica, com faixas fluorescentes, material pvc, uso profissional.</t>
  </si>
  <si>
    <t>Jaleco profissional em brim leve, manga curta, fechamento com botões, com um bolso frontal, gola esporte e com logomarca da empresa.</t>
  </si>
  <si>
    <t>Par de meia, mínimo de 70% algodão, cano médio</t>
  </si>
  <si>
    <t>Boné com proteção de pescoço</t>
  </si>
  <si>
    <t xml:space="preserve">Bota de Segurança para eletricista confeccionada em couro, sem componentes metálicos, com biqueira de composite e solado em PU bidensidade injetado </t>
  </si>
  <si>
    <t>Capacete de segurança classe B aba total , com jugular (UN)</t>
  </si>
  <si>
    <t>Cinto de segurança, tipo PQD, com regulagem de cintura, coxas e suspensório e com 3 argolas (UN)</t>
  </si>
  <si>
    <t>Luva de algodão tricotada pigmentada (PAR)</t>
  </si>
  <si>
    <t>Luva de segurança de tipo cobertura, em vaqueta e raspa (PAR)</t>
  </si>
  <si>
    <t>Luva isolante para eletricista, classe 0, máxima tensão de uso 1.000V (PAR)</t>
  </si>
  <si>
    <t>Óculos de segurança incolor para proteção dos olhos contra impactos de partículas volantes e contra raios ultravioletas</t>
  </si>
  <si>
    <t>Protetor auditivo do tipo inserção pré-moldado, de silicone com cordão</t>
  </si>
  <si>
    <t>Protetor Facial contra arco elétrico para uso em conjunto com o capacete de segurança, classe B, tipo II</t>
  </si>
  <si>
    <t>Talabarte duplo para cinto de segurança com elástico e absorvedor de energia (UN)</t>
  </si>
  <si>
    <t>Trava queda para corda até 12mm (UN)</t>
  </si>
  <si>
    <t>COMPOSIÇÃO DE CUSTO DE UNIFORME PARA TODOS OS POSTOS DE AJUDANTE</t>
  </si>
  <si>
    <t>Camiseta Golo Polo Branco, 100% algodão, com emblema da empresa fixado no bolso, e a Informação A SERVIÇO DA UFF, na parte de trás</t>
  </si>
  <si>
    <t>par</t>
  </si>
  <si>
    <t>Crachá com cordão e fototransparente.</t>
  </si>
  <si>
    <t>Avental de raspa (UN)</t>
  </si>
  <si>
    <t>Bota de PVC cano longo (PAR)</t>
  </si>
  <si>
    <t>Botina de segurança com elástico coberto, cabedal confeccionado em couro curtido ao cromo, com forração em sintético, solado de PU, Bi densidade, injetado diretamente ao cabedal. Marca Marluvas ou similar. (PAR)</t>
  </si>
  <si>
    <t>Capacete de segurança classe A, com jugular (UN)</t>
  </si>
  <si>
    <t>Luva antivibração</t>
  </si>
  <si>
    <t>Luva de látex cano longo (PAR)</t>
  </si>
  <si>
    <t>Luva de raspa soldador (PAR)</t>
  </si>
  <si>
    <t>Luva de vaqueta</t>
  </si>
  <si>
    <t>Luva nitrílica com forro cano médio</t>
  </si>
  <si>
    <t>Mangote de raspa (par)</t>
  </si>
  <si>
    <t>Óculos de Segurança com lentes cinza para proteção contra luminosidade intensa</t>
  </si>
  <si>
    <t>Protetor auditivo tipo concha com parte externa em ABS, haste de sustentação em aço inoxidável, preenchido com espumas e almofadas desmontáveis.</t>
  </si>
  <si>
    <t xml:space="preserve">Protetor facial com visor incolor para proteção dos olhos contra impactos de partículas volantes e contra raios ultravioletas </t>
  </si>
  <si>
    <t>Respirador purificador de ar tipo peças semifaciais filtrantes para partículas, no formato dobrável, tipo PFF2, classe S, com válvula de exalação</t>
  </si>
  <si>
    <t>1. UNIFORME: BOMBEIRO HIDRÁULICO</t>
  </si>
  <si>
    <t>Quantidade Anual</t>
  </si>
  <si>
    <t>Unidade</t>
  </si>
  <si>
    <t>Custo</t>
  </si>
  <si>
    <t>Conjunto de uniforme</t>
  </si>
  <si>
    <t>Unitário</t>
  </si>
  <si>
    <t>Total Anual por Funcionário</t>
  </si>
  <si>
    <t>1.1</t>
  </si>
  <si>
    <t>Cada conjunto de uniforme será composto por: 3 calças, 3 camisetas, 5 pares de meia, 1 capa de chuva, 2 jalecos e 1 crachá.</t>
  </si>
  <si>
    <t>1.2</t>
  </si>
  <si>
    <t>1.3</t>
  </si>
  <si>
    <t>1.4</t>
  </si>
  <si>
    <t>1.5</t>
  </si>
  <si>
    <t>1.6</t>
  </si>
  <si>
    <t>Custo Anual por Funcionário</t>
  </si>
  <si>
    <t>Custo Mensal com Uniforme por Funcionário</t>
  </si>
  <si>
    <t>2. EPIs: BOMBEIRO HIDRÁULICO</t>
  </si>
  <si>
    <t>Quantidade por Funcionário</t>
  </si>
  <si>
    <t>Prazo para Troca</t>
  </si>
  <si>
    <t>Quantidade Anual por Funcionário</t>
  </si>
  <si>
    <t>Valor unitário estimado</t>
  </si>
  <si>
    <t>Valor total anual</t>
  </si>
  <si>
    <t>2.1</t>
  </si>
  <si>
    <t>12 meses</t>
  </si>
  <si>
    <t>2.2</t>
  </si>
  <si>
    <t>2.3</t>
  </si>
  <si>
    <t>2.4</t>
  </si>
  <si>
    <t>2.5</t>
  </si>
  <si>
    <t>24 meses</t>
  </si>
  <si>
    <t>2.6</t>
  </si>
  <si>
    <t>Luva Antivibração</t>
  </si>
  <si>
    <t>2.7</t>
  </si>
  <si>
    <t>1 mês</t>
  </si>
  <si>
    <t>2.8</t>
  </si>
  <si>
    <t>2.9</t>
  </si>
  <si>
    <t>Macacão Saneamento Impermeável Com Bota E Luva Acopladas Pvc</t>
  </si>
  <si>
    <t>2.10</t>
  </si>
  <si>
    <t>2.11</t>
  </si>
  <si>
    <t>2 meses</t>
  </si>
  <si>
    <t>2.12</t>
  </si>
  <si>
    <t>2.13</t>
  </si>
  <si>
    <t>2.14</t>
  </si>
  <si>
    <t>Custo Anual por funcionário</t>
  </si>
  <si>
    <t>Custo Mensal com EPIs por Funcionário</t>
  </si>
  <si>
    <t>Custo Mensal com Uniformes e EPIs por Funcionário</t>
  </si>
  <si>
    <r>
      <rPr>
        <b/>
        <sz val="9"/>
        <rFont val="Verdana"/>
        <charset val="134"/>
      </rPr>
      <t>Anexo III - C - PLANILHA DE COMPOSIÇÃO DE CUSTOS E FORMAÇÃO DE PREÇOS</t>
    </r>
    <r>
      <rPr>
        <sz val="9"/>
        <rFont val="Verdana"/>
        <charset val="134"/>
      </rPr>
      <t xml:space="preserve"> (Anexo VII da I.N. da SLTI/MPOG n.º 5 de 26/Maio/2017			</t>
    </r>
  </si>
  <si>
    <t>COMPOSIÇÃO DE CUSTO DE MATERIAL -COPEIRO</t>
  </si>
  <si>
    <t>Quantitativo mensal máximo a ser fornecido por posto</t>
  </si>
  <si>
    <t>DISCRIMINAÇÃO</t>
  </si>
  <si>
    <t>QUANT.</t>
  </si>
  <si>
    <t>PARCIAL MENSAL</t>
  </si>
  <si>
    <t>Esponja antibactéria para limpeza, dupla face formato retangular (bucha)</t>
  </si>
  <si>
    <t>pct 4 und</t>
  </si>
  <si>
    <t>Detergente líquido neutro, desengordurante garrafa com 500 ml</t>
  </si>
  <si>
    <t>Pano para limpeza multiuso com furos 60x33 cm</t>
  </si>
  <si>
    <t>pct 5 und</t>
  </si>
  <si>
    <t>PANO LIMPEZA, MATERIAL MICROFIBRA. COMPRIMENTO 60 CM LARGURA 40 CM CARACTERÍSTICAS ADICIONAIS ALTO GRAU ABSORÇÃO APLICAÇÃO USO GERAL TIPO TOALHA</t>
  </si>
  <si>
    <t>Saco de lixo de plástico reforçado com alça preto, com capacidade de 100 litros.</t>
  </si>
  <si>
    <t>pct 100 unid</t>
  </si>
  <si>
    <t>Saco alvejado para limpeza de chão 90% algodão - pano de chão 42 x 72 cm</t>
  </si>
  <si>
    <t>Alcool líquido 70º INPM com 1 litro</t>
  </si>
  <si>
    <t>Coador de café de flanela 100% de algodão, com cabo de madeira, aro de metal, arame galvanizado, diâmetro de 130 mm - Coador para maquina indristrial de café tamanho M</t>
  </si>
  <si>
    <t>Desinfetante pinho para limpar e desinfetar o ambiente, em recipiente de 500 ml</t>
  </si>
  <si>
    <t>Sabão de côco em barra de 200 g</t>
  </si>
  <si>
    <t>Guardanapos de papel 33 x 30 mm, pacote com 50 unidades</t>
  </si>
  <si>
    <t>pacote</t>
  </si>
  <si>
    <t>Copo de plástico descartável para água de 200 ml, pacote com 100 unidades</t>
  </si>
  <si>
    <t>Copo de plástico descartável para café de 50 ml, pacote com 100 unidades</t>
  </si>
  <si>
    <t>Café em pó homogêneo, torrado e moído, de qualidade tipo “Superior”, condicionado em embalagem a vácuo puro aluminizada, validade de prazo mínimo de 1 ano, sendo extra forte. Sugestão: Melitta, Pilão ou similar</t>
  </si>
  <si>
    <t>pct 500g</t>
  </si>
  <si>
    <t>Açúcar, tipo refinado, origem vegetal, sacarose de cana de açúcar, aplicação adoçante, característica adicional de 1ª qualidade.</t>
  </si>
  <si>
    <t>kilo</t>
  </si>
  <si>
    <t>Adoçante, tipo sucralose, com bico dosador (100ml).</t>
  </si>
  <si>
    <t>frasco 100 ml</t>
  </si>
  <si>
    <t>Valor total mensal por funcionário</t>
  </si>
  <si>
    <t>Valor total mensal por funcionário Líder de Copeiro</t>
  </si>
  <si>
    <t>COMPOSIÇÃO DE CUSTO DE MATERIAL -ENCARREGADO GERAL</t>
  </si>
  <si>
    <r>
      <rPr>
        <sz val="11"/>
        <rFont val="Calibri"/>
        <charset val="134"/>
        <scheme val="minor"/>
      </rPr>
      <t xml:space="preserve">Verba para aquisição de materiais de consumo para manutenção, como fio, termostatos, capacitores, fitas, canos, ferramentas e outros. </t>
    </r>
    <r>
      <rPr>
        <b/>
        <sz val="11"/>
        <color rgb="FFFF0000"/>
        <rFont val="Calibri"/>
        <charset val="134"/>
        <scheme val="minor"/>
      </rPr>
      <t>VALOR FIXO, NÃO DEVE SER REDUZIDO SOB PENA DE RECUSA DA PROPOSTA.</t>
    </r>
    <r>
      <rPr>
        <sz val="11"/>
        <rFont val="Calibri"/>
        <charset val="134"/>
        <scheme val="minor"/>
      </rPr>
      <t xml:space="preserve"> Conforme TR o valor só será pago pela UFF, se comprovado o abastecimento mensal.</t>
    </r>
  </si>
  <si>
    <t>unid</t>
  </si>
  <si>
    <t>Valor total mensal por funcionário Encarregado Geral</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</si>
  <si>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</si>
  <si>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</si>
  <si>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</si>
  <si>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</si>
  <si>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</si>
  <si>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</si>
  <si>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</si>
  <si>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</si>
  <si>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</si>
  <si>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</si>
  <si>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</si>
  <si>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</si>
  <si>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</si>
  <si>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</si>
  <si>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Salário</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</si>
  <si>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</si>
  <si>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</si>
  <si>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</si>
  <si>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</si>
  <si>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</si>
  <si>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</si>
  <si>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</si>
  <si>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</si>
  <si>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</si>
  <si>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</si>
  <si>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</si>
  <si>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E</t>
  </si>
  <si>
    <t>Adicional de Hora Noturna Reduzida</t>
  </si>
  <si>
    <t>F</t>
  </si>
  <si>
    <t>Gratificação Liderança (15% ou 30%) (Cláusula 16ª CCT)</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</si>
  <si>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</si>
  <si>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</si>
  <si>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</si>
  <si>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</si>
  <si>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</si>
  <si>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</si>
  <si>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</si>
  <si>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</si>
  <si>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</si>
  <si>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</si>
  <si>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</si>
  <si>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</si>
  <si>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</si>
  <si>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</si>
  <si>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</si>
  <si>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</si>
  <si>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</si>
  <si>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</si>
  <si>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</si>
  <si>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</si>
  <si>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</si>
  <si>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</si>
  <si>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Benefícios Mensais e Diários</t>
  </si>
  <si>
    <r>
      <rPr>
        <sz val="11"/>
        <color theme="1"/>
        <rFont val="Calibri"/>
        <charset val="134"/>
      </rPr>
      <t xml:space="preserve">Transporte -Cláusula 23ª da CCT - considerando 2 passagens/dia (BUI) - </t>
    </r>
    <r>
      <rPr>
        <i/>
        <sz val="11"/>
        <color theme="1"/>
        <rFont val="Calibri"/>
        <charset val="134"/>
      </rPr>
      <t>Benefício para renda mensal inferior ou igual a R$3.205,20</t>
    </r>
  </si>
  <si>
    <t>Ticket Alimentação - Cláusula 22ª da CCT</t>
  </si>
  <si>
    <t>Benefício Assistencial</t>
  </si>
  <si>
    <t>Outros (Social Familiar) - Cláusula 28ª da CCT</t>
  </si>
  <si>
    <t>Total de Benefícios Mensais e Diários</t>
  </si>
  <si>
    <t>Quadro-Resumo do Módulo 2 - Encargos e Benefícios anuais, mensais e diários</t>
  </si>
  <si>
    <t>Encargos e Benefícios Anuais, Mensais e Diários</t>
  </si>
  <si>
    <t>Valor (R$)</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</si>
  <si>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</si>
  <si>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</si>
  <si>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</si>
  <si>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</si>
  <si>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</si>
  <si>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</si>
  <si>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</si>
  <si>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</si>
  <si>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</si>
  <si>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</si>
  <si>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</si>
  <si>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</si>
  <si>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</si>
  <si>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</si>
  <si>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</si>
  <si>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</si>
  <si>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</si>
  <si>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</si>
  <si>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</si>
  <si>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</si>
  <si>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</si>
  <si>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</si>
  <si>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</si>
  <si>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</si>
  <si>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</si>
  <si>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</si>
  <si>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</si>
  <si>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</si>
  <si>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</si>
  <si>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</si>
  <si>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</si>
  <si>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</si>
  <si>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</si>
  <si>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</si>
  <si>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</si>
  <si>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</si>
  <si>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</si>
  <si>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</si>
  <si>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</si>
  <si>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</si>
  <si>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</si>
  <si>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</si>
  <si>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</si>
  <si>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</si>
  <si>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</si>
  <si>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</si>
  <si>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</si>
  <si>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</si>
  <si>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</si>
  <si>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</si>
  <si>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</si>
  <si>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</si>
  <si>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</si>
  <si>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MÓDULO 6: CUSTOS INDIRETOS, TRIBUTOS E LUCRO – (LUCRO REAL)</t>
  </si>
  <si>
    <t>C.1) Tributos Federais (PIS = 1,65% e COFINS = 7,60%)</t>
  </si>
  <si>
    <t>Quadro-resumo do Custo por Empregado (LUCRO REAL)</t>
  </si>
  <si>
    <t>LUCRO REAL</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</si>
  <si>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</si>
  <si>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</si>
  <si>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</si>
  <si>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</si>
  <si>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</si>
  <si>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23069.182202/2024-57</t>
  </si>
  <si>
    <t>Custo total da contratação</t>
  </si>
  <si>
    <t>POSTOS</t>
  </si>
  <si>
    <t>VALOR MENSAL POR POSTO</t>
  </si>
  <si>
    <t>TOTAL MENSAL</t>
  </si>
  <si>
    <t>TOTAL ANUAL</t>
  </si>
  <si>
    <t>TOTAL 24 MÊS</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</si>
</sst>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Red]\-&quot;R$&quot;\ #,##0.00"/>
    <numFmt numFmtId="184" formatCode="_-&quot;R$&quot;\ * #,##0.00_-;\-&quot;R$&quot;\ * #,##0.00_-;_-&quot;R$&quot;\ * &quot;-&quot;??_-;_-@"/>
    <numFmt numFmtId="185" formatCode="#,##0.00_);\(#,##0.00\)"/>
  </numFmts>
  <fonts count="62">
    <font>
      <sz val="11"/>
      <color theme="1"/>
      <name val="Calibri"/>
      <charset val="134"/>
      <scheme val="minor"/>
    </font>
    <font>
      <sz val="10"/>
      <color rgb="FFFF0000"/>
      <name val="Arial"/>
      <charset val="134"/>
    </font>
    <font>
      <sz val="9"/>
      <color theme="1"/>
      <name val="Arial"/>
      <charset val="134"/>
    </font>
    <font>
      <b/>
      <sz val="9"/>
      <color rgb="FFFF0000"/>
      <name val="Arial"/>
      <charset val="134"/>
    </font>
    <font>
      <b/>
      <sz val="9"/>
      <color theme="1"/>
      <name val="Arial"/>
      <charset val="134"/>
    </font>
    <font>
      <b/>
      <sz val="9"/>
      <color theme="1"/>
      <name val="Verdana"/>
      <charset val="134"/>
    </font>
    <font>
      <sz val="11"/>
      <color theme="1"/>
      <name val="Calibri"/>
      <charset val="134"/>
    </font>
    <font>
      <b/>
      <sz val="10"/>
      <color theme="1"/>
      <name val="Arial"/>
      <charset val="134"/>
    </font>
    <font>
      <sz val="11"/>
      <name val="Calibri"/>
      <charset val="134"/>
    </font>
    <font>
      <b/>
      <sz val="11"/>
      <color theme="1"/>
      <name val="Calibri"/>
      <charset val="134"/>
    </font>
    <font>
      <sz val="12"/>
      <color theme="1"/>
      <name val="Calibri"/>
      <charset val="134"/>
      <scheme val="minor"/>
    </font>
    <font>
      <sz val="11"/>
      <name val="Calibri"/>
      <charset val="134"/>
      <scheme val="minor"/>
    </font>
    <font>
      <sz val="11"/>
      <color theme="1"/>
      <name val="Calibri"/>
      <charset val="134"/>
      <scheme val="minor"/>
    </font>
    <font>
      <b/>
      <sz val="11"/>
      <color rgb="FFFF0000"/>
      <name val="Calibri"/>
      <charset val="134"/>
      <scheme val="minor"/>
    </font>
    <font>
      <b/>
      <sz val="14"/>
      <color theme="1"/>
      <name val="Calibri"/>
      <charset val="134"/>
    </font>
    <font>
      <b/>
      <sz val="11"/>
      <color rgb="FFFF0000"/>
      <name val="Calibri"/>
      <charset val="134"/>
    </font>
    <font>
      <b/>
      <sz val="10"/>
      <color theme="1"/>
      <name val="Calibri"/>
      <charset val="134"/>
    </font>
    <font>
      <sz val="11"/>
      <color rgb="FF000000"/>
      <name val="Calibri"/>
      <charset val="134"/>
    </font>
    <font>
      <b/>
      <sz val="11"/>
      <color rgb="FF000000"/>
      <name val="Calibri"/>
      <charset val="134"/>
    </font>
    <font>
      <sz val="12"/>
      <color theme="1"/>
      <name val="Calibri"/>
      <charset val="134"/>
      <scheme val="minor"/>
    </font>
    <font>
      <b/>
      <sz val="11"/>
      <color theme="1"/>
      <name val="Calibri"/>
      <charset val="134"/>
      <scheme val="minor"/>
    </font>
    <font>
      <sz val="11"/>
      <color rgb="FF800080"/>
      <name val="Calibri"/>
      <charset val="134"/>
    </font>
    <font>
      <b/>
      <sz val="10"/>
      <color theme="1"/>
      <name val="Calibri"/>
      <charset val="134"/>
      <scheme val="minor"/>
    </font>
    <font>
      <b/>
      <sz val="9"/>
      <name val="Verdana"/>
      <charset val="134"/>
    </font>
    <font>
      <sz val="11"/>
      <color rgb="FFFF0000"/>
      <name val="Calibri"/>
      <charset val="134"/>
      <scheme val="minor"/>
    </font>
    <font>
      <b/>
      <sz val="12"/>
      <color theme="1"/>
      <name val="Calibri"/>
      <charset val="134"/>
      <scheme val="minor"/>
    </font>
    <font>
      <sz val="11"/>
      <name val="Calibri"/>
      <charset val="134"/>
      <scheme val="minor"/>
    </font>
    <font>
      <sz val="11"/>
      <color rgb="FF000000"/>
      <name val="Calibri"/>
      <charset val="134"/>
      <scheme val="minor"/>
    </font>
    <font>
      <b/>
      <sz val="11"/>
      <name val="Calibri"/>
      <charset val="134"/>
      <scheme val="minor"/>
    </font>
    <font>
      <b/>
      <sz val="11"/>
      <name val="Calibri"/>
      <charset val="134"/>
      <scheme val="minor"/>
    </font>
    <font>
      <b/>
      <sz val="10"/>
      <name val="Calibri"/>
      <charset val="134"/>
      <scheme val="minor"/>
    </font>
    <font>
      <sz val="10"/>
      <name val="Calibri"/>
      <charset val="134"/>
      <scheme val="minor"/>
    </font>
    <font>
      <b/>
      <i/>
      <sz val="10"/>
      <color theme="1"/>
      <name val="Calibri"/>
      <charset val="134"/>
      <scheme val="minor"/>
    </font>
    <font>
      <sz val="10"/>
      <color theme="1"/>
      <name val="Calibri"/>
      <charset val="134"/>
      <scheme val="minor"/>
    </font>
    <font>
      <b/>
      <sz val="14"/>
      <color rgb="FFFF000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9"/>
      <color rgb="FFFF0000"/>
      <name val="Arial"/>
      <charset val="134"/>
    </font>
    <font>
      <i/>
      <sz val="11"/>
      <color theme="1"/>
      <name val="Calibri"/>
      <charset val="134"/>
    </font>
    <font>
      <i/>
      <sz val="8"/>
      <color theme="1"/>
      <name val="Calibri"/>
      <charset val="134"/>
    </font>
    <font>
      <b/>
      <i/>
      <sz val="11"/>
      <color theme="1"/>
      <name val="Calibri"/>
      <charset val="134"/>
    </font>
  </fonts>
  <fills count="47">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indexed="9"/>
        <bgColor indexed="26"/>
      </patternFill>
    </fill>
    <fill>
      <patternFill patternType="solid">
        <fgColor rgb="FFD9E2F3"/>
        <bgColor rgb="FFD9E2F3"/>
      </patternFill>
    </fill>
    <fill>
      <patternFill patternType="solid">
        <fgColor theme="0"/>
        <bgColor theme="0"/>
      </patternFill>
    </fill>
    <fill>
      <patternFill patternType="solid">
        <fgColor theme="4" tint="0.799981688894314"/>
        <bgColor indexed="64"/>
      </patternFill>
    </fill>
    <fill>
      <patternFill patternType="solid">
        <fgColor theme="0" tint="-0.149998474074526"/>
        <bgColor indexed="64"/>
      </patternFill>
    </fill>
    <fill>
      <patternFill patternType="solid">
        <fgColor rgb="FFB8CCE4"/>
        <bgColor rgb="FFB8CCE4"/>
      </patternFill>
    </fill>
    <fill>
      <patternFill patternType="solid">
        <fgColor theme="4" tint="0.599993896298105"/>
        <bgColor indexed="64"/>
      </patternFill>
    </fill>
    <fill>
      <patternFill patternType="solid">
        <fgColor theme="0"/>
        <bgColor indexed="64"/>
      </patternFill>
    </fill>
    <fill>
      <patternFill patternType="solid">
        <fgColor indexed="22"/>
        <bgColor indexed="31"/>
      </patternFill>
    </fill>
    <fill>
      <patternFill patternType="solid">
        <fgColor rgb="FFFFFFFF"/>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176" fontId="36" fillId="0" borderId="0" applyFont="0" applyFill="0" applyBorder="0" applyAlignment="0" applyProtection="0">
      <alignment vertical="center"/>
    </xf>
    <xf numFmtId="177" fontId="0" fillId="0" borderId="0" applyFont="0" applyFill="0" applyBorder="0" applyAlignment="0" applyProtection="0"/>
    <xf numFmtId="9" fontId="36" fillId="0" borderId="0" applyFont="0" applyFill="0" applyBorder="0" applyAlignment="0" applyProtection="0">
      <alignment vertical="center"/>
    </xf>
    <xf numFmtId="178" fontId="36" fillId="0" borderId="0" applyFont="0" applyFill="0" applyBorder="0" applyAlignment="0" applyProtection="0">
      <alignment vertical="center"/>
    </xf>
    <xf numFmtId="179"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16" borderId="50"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51" applyNumberFormat="0" applyFill="0" applyAlignment="0" applyProtection="0">
      <alignment vertical="center"/>
    </xf>
    <xf numFmtId="0" fontId="43" fillId="0" borderId="51" applyNumberFormat="0" applyFill="0" applyAlignment="0" applyProtection="0">
      <alignment vertical="center"/>
    </xf>
    <xf numFmtId="0" fontId="44" fillId="0" borderId="52" applyNumberFormat="0" applyFill="0" applyAlignment="0" applyProtection="0">
      <alignment vertical="center"/>
    </xf>
    <xf numFmtId="0" fontId="44" fillId="0" borderId="0" applyNumberFormat="0" applyFill="0" applyBorder="0" applyAlignment="0" applyProtection="0">
      <alignment vertical="center"/>
    </xf>
    <xf numFmtId="0" fontId="45" fillId="17" borderId="53" applyNumberFormat="0" applyAlignment="0" applyProtection="0">
      <alignment vertical="center"/>
    </xf>
    <xf numFmtId="0" fontId="46" fillId="18" borderId="54" applyNumberFormat="0" applyAlignment="0" applyProtection="0">
      <alignment vertical="center"/>
    </xf>
    <xf numFmtId="0" fontId="47" fillId="18" borderId="53" applyNumberFormat="0" applyAlignment="0" applyProtection="0">
      <alignment vertical="center"/>
    </xf>
    <xf numFmtId="0" fontId="48" fillId="19" borderId="55" applyNumberFormat="0" applyAlignment="0" applyProtection="0">
      <alignment vertical="center"/>
    </xf>
    <xf numFmtId="0" fontId="49" fillId="0" borderId="56" applyNumberFormat="0" applyFill="0" applyAlignment="0" applyProtection="0">
      <alignment vertical="center"/>
    </xf>
    <xf numFmtId="0" fontId="50" fillId="0" borderId="57" applyNumberFormat="0" applyFill="0" applyAlignment="0" applyProtection="0">
      <alignment vertical="center"/>
    </xf>
    <xf numFmtId="0" fontId="51"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5" fillId="32" borderId="0" applyNumberFormat="0" applyBorder="0" applyAlignment="0" applyProtection="0">
      <alignment vertical="center"/>
    </xf>
    <xf numFmtId="0" fontId="55" fillId="33" borderId="0" applyNumberFormat="0" applyBorder="0" applyAlignment="0" applyProtection="0">
      <alignment vertical="center"/>
    </xf>
    <xf numFmtId="0" fontId="54" fillId="34" borderId="0" applyNumberFormat="0" applyBorder="0" applyAlignment="0" applyProtection="0">
      <alignment vertical="center"/>
    </xf>
    <xf numFmtId="0" fontId="54" fillId="35" borderId="0" applyNumberFormat="0" applyBorder="0" applyAlignment="0" applyProtection="0">
      <alignment vertical="center"/>
    </xf>
    <xf numFmtId="0" fontId="55" fillId="36" borderId="0" applyNumberFormat="0" applyBorder="0" applyAlignment="0" applyProtection="0">
      <alignment vertical="center"/>
    </xf>
    <xf numFmtId="0" fontId="55" fillId="37" borderId="0" applyNumberFormat="0" applyBorder="0" applyAlignment="0" applyProtection="0">
      <alignment vertical="center"/>
    </xf>
    <xf numFmtId="0" fontId="54" fillId="38" borderId="0" applyNumberFormat="0" applyBorder="0" applyAlignment="0" applyProtection="0">
      <alignment vertical="center"/>
    </xf>
    <xf numFmtId="0" fontId="54" fillId="39" borderId="0" applyNumberFormat="0" applyBorder="0" applyAlignment="0" applyProtection="0">
      <alignment vertical="center"/>
    </xf>
    <xf numFmtId="0" fontId="55" fillId="40" borderId="0" applyNumberFormat="0" applyBorder="0" applyAlignment="0" applyProtection="0">
      <alignment vertical="center"/>
    </xf>
    <xf numFmtId="0" fontId="55" fillId="41" borderId="0" applyNumberFormat="0" applyBorder="0" applyAlignment="0" applyProtection="0">
      <alignment vertical="center"/>
    </xf>
    <xf numFmtId="0" fontId="54" fillId="42" borderId="0" applyNumberFormat="0" applyBorder="0" applyAlignment="0" applyProtection="0">
      <alignment vertical="center"/>
    </xf>
    <xf numFmtId="0" fontId="54" fillId="43" borderId="0" applyNumberFormat="0" applyBorder="0" applyAlignment="0" applyProtection="0">
      <alignment vertical="center"/>
    </xf>
    <xf numFmtId="0" fontId="55" fillId="44"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177" fontId="12" fillId="0" borderId="0" applyFont="0" applyFill="0" applyBorder="0" applyAlignment="0" applyProtection="0"/>
    <xf numFmtId="180" fontId="56" fillId="0" borderId="0" applyFont="0" applyFill="0" applyBorder="0" applyAlignment="0" applyProtection="0"/>
    <xf numFmtId="181" fontId="57" fillId="0" borderId="0" applyFont="0" applyFill="0" applyBorder="0" applyAlignment="0" applyProtection="0"/>
    <xf numFmtId="0" fontId="56" fillId="0" borderId="0"/>
    <xf numFmtId="0" fontId="12" fillId="0" borderId="0"/>
    <xf numFmtId="0" fontId="57" fillId="0" borderId="0"/>
  </cellStyleXfs>
  <cellXfs count="372">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shrinkToFit="1" readingOrder="1"/>
    </xf>
    <xf numFmtId="0" fontId="5" fillId="0" borderId="0" xfId="0" applyFont="1" applyAlignment="1">
      <alignment horizontal="center" vertical="center" wrapText="1"/>
    </xf>
    <xf numFmtId="0" fontId="4" fillId="0" borderId="0" xfId="0" applyFont="1" applyAlignment="1">
      <alignment horizontal="center"/>
    </xf>
    <xf numFmtId="0" fontId="4" fillId="0" borderId="0" xfId="0" applyFont="1"/>
    <xf numFmtId="0" fontId="6" fillId="2" borderId="0" xfId="0" applyFont="1" applyFill="1" applyBorder="1" applyAlignment="1">
      <alignment vertical="center"/>
    </xf>
    <xf numFmtId="0" fontId="6" fillId="2" borderId="0" xfId="0" applyFont="1" applyFill="1" applyBorder="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6" fillId="0" borderId="4" xfId="0" applyFont="1" applyBorder="1" applyAlignment="1">
      <alignment horizontal="center" vertical="center" wrapText="1"/>
    </xf>
    <xf numFmtId="0" fontId="10" fillId="0" borderId="5" xfId="0" applyFont="1" applyBorder="1" applyAlignment="1">
      <alignment horizontal="center"/>
    </xf>
    <xf numFmtId="182" fontId="6" fillId="2" borderId="5" xfId="0" applyNumberFormat="1" applyFont="1" applyFill="1" applyBorder="1" applyAlignment="1">
      <alignment horizontal="center" vertical="center"/>
    </xf>
    <xf numFmtId="182" fontId="6" fillId="2" borderId="6" xfId="0" applyNumberFormat="1" applyFont="1" applyFill="1" applyBorder="1" applyAlignment="1">
      <alignment vertical="center"/>
    </xf>
    <xf numFmtId="182" fontId="6" fillId="2" borderId="7" xfId="0" applyNumberFormat="1" applyFont="1" applyFill="1" applyBorder="1" applyAlignment="1">
      <alignment horizontal="center" vertical="center"/>
    </xf>
    <xf numFmtId="0" fontId="10" fillId="0" borderId="5" xfId="0" applyFont="1" applyBorder="1" applyAlignment="1">
      <alignment horizontal="center" vertical="center"/>
    </xf>
    <xf numFmtId="183" fontId="11" fillId="0" borderId="5"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6" fillId="0" borderId="8" xfId="0" applyFont="1" applyBorder="1" applyAlignment="1">
      <alignment horizontal="center" vertical="center" wrapText="1"/>
    </xf>
    <xf numFmtId="183"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0" fontId="10" fillId="0" borderId="7" xfId="0" applyFont="1" applyBorder="1" applyAlignment="1">
      <alignment horizontal="center"/>
    </xf>
    <xf numFmtId="0" fontId="12" fillId="0" borderId="5" xfId="0" applyFont="1" applyBorder="1" applyAlignment="1">
      <alignment horizontal="center" vertical="center" wrapText="1"/>
    </xf>
    <xf numFmtId="0" fontId="12" fillId="0" borderId="9" xfId="0" applyFont="1" applyBorder="1" applyAlignment="1">
      <alignment horizontal="center" vertical="center" wrapText="1"/>
    </xf>
    <xf numFmtId="0" fontId="9" fillId="4" borderId="10" xfId="0" applyFont="1" applyFill="1" applyBorder="1" applyAlignment="1">
      <alignment horizontal="center" vertical="center" wrapText="1"/>
    </xf>
    <xf numFmtId="0" fontId="8" fillId="0" borderId="9" xfId="0" applyFont="1" applyBorder="1"/>
    <xf numFmtId="0" fontId="9" fillId="4" borderId="9" xfId="0" applyFont="1" applyFill="1" applyBorder="1" applyAlignment="1">
      <alignment horizontal="center" vertical="center" wrapText="1"/>
    </xf>
    <xf numFmtId="182" fontId="9" fillId="4" borderId="9" xfId="0" applyNumberFormat="1" applyFont="1" applyFill="1" applyBorder="1" applyAlignment="1">
      <alignment horizontal="center" vertical="center" wrapText="1"/>
    </xf>
    <xf numFmtId="182" fontId="9" fillId="4" borderId="11" xfId="0" applyNumberFormat="1" applyFont="1" applyFill="1" applyBorder="1" applyAlignment="1">
      <alignment horizontal="center" vertical="center" wrapText="1"/>
    </xf>
    <xf numFmtId="0" fontId="13" fillId="5" borderId="0" xfId="0" applyFont="1" applyFill="1" applyAlignment="1">
      <alignment vertical="center"/>
    </xf>
    <xf numFmtId="0" fontId="6" fillId="0" borderId="0" xfId="0" applyFont="1" applyAlignment="1">
      <alignment horizontal="center"/>
    </xf>
    <xf numFmtId="0" fontId="14" fillId="0" borderId="0" xfId="0" applyFont="1" applyAlignment="1">
      <alignment horizontal="center" wrapText="1"/>
    </xf>
    <xf numFmtId="0" fontId="6" fillId="0" borderId="0" xfId="0" applyFont="1"/>
    <xf numFmtId="0" fontId="14" fillId="0" borderId="0" xfId="0" applyFont="1" applyAlignment="1">
      <alignment horizontal="center"/>
    </xf>
    <xf numFmtId="0" fontId="15" fillId="0" borderId="0" xfId="0" applyFont="1" applyAlignment="1">
      <alignment horizontal="center" vertical="center" shrinkToFit="1" readingOrder="1"/>
    </xf>
    <xf numFmtId="0" fontId="9" fillId="0" borderId="0" xfId="0" applyFont="1" applyAlignment="1">
      <alignment horizontal="center" vertical="center" wrapText="1"/>
    </xf>
    <xf numFmtId="0" fontId="9" fillId="2" borderId="0" xfId="0" applyFont="1" applyFill="1" applyBorder="1" applyAlignment="1">
      <alignment horizontal="center" vertical="center" wrapText="1"/>
    </xf>
    <xf numFmtId="0" fontId="8" fillId="0" borderId="0" xfId="0" applyFont="1" applyBorder="1"/>
    <xf numFmtId="0" fontId="9" fillId="6" borderId="12" xfId="0" applyFont="1" applyFill="1" applyBorder="1" applyAlignment="1">
      <alignment horizontal="left" vertical="center" wrapText="1"/>
    </xf>
    <xf numFmtId="0" fontId="8" fillId="0" borderId="13" xfId="0" applyFont="1" applyBorder="1"/>
    <xf numFmtId="0" fontId="9" fillId="6" borderId="14" xfId="0" applyFont="1" applyFill="1" applyBorder="1" applyAlignment="1">
      <alignment horizontal="left" vertical="center" wrapText="1"/>
    </xf>
    <xf numFmtId="0" fontId="8" fillId="0" borderId="15" xfId="0" applyFont="1" applyBorder="1"/>
    <xf numFmtId="0" fontId="8" fillId="0" borderId="16" xfId="0" applyFont="1" applyBorder="1"/>
    <xf numFmtId="0" fontId="6" fillId="2" borderId="17" xfId="0" applyFont="1" applyFill="1" applyBorder="1" applyAlignment="1">
      <alignment horizontal="center" vertical="center"/>
    </xf>
    <xf numFmtId="0" fontId="8" fillId="0" borderId="18" xfId="0" applyFont="1" applyBorder="1"/>
    <xf numFmtId="0" fontId="9" fillId="2" borderId="19" xfId="0" applyFont="1" applyFill="1" applyBorder="1" applyAlignment="1">
      <alignment horizontal="center" vertical="center"/>
    </xf>
    <xf numFmtId="0" fontId="8" fillId="0" borderId="20" xfId="0" applyFont="1" applyBorder="1"/>
    <xf numFmtId="0" fontId="8" fillId="0" borderId="21" xfId="0" applyFont="1" applyBorder="1"/>
    <xf numFmtId="0" fontId="16" fillId="2" borderId="0" xfId="0" applyFont="1" applyFill="1" applyBorder="1" applyAlignment="1">
      <alignment horizontal="left" vertical="center" wrapText="1"/>
    </xf>
    <xf numFmtId="0" fontId="16" fillId="2" borderId="0" xfId="0" applyFont="1" applyFill="1" applyBorder="1" applyAlignment="1">
      <alignment horizontal="center" vertical="center"/>
    </xf>
    <xf numFmtId="0" fontId="6" fillId="6" borderId="12" xfId="0" applyFont="1" applyFill="1" applyBorder="1" applyAlignment="1">
      <alignment horizontal="left" vertical="center"/>
    </xf>
    <xf numFmtId="0" fontId="17" fillId="7" borderId="22" xfId="0" applyFont="1" applyFill="1" applyBorder="1" applyAlignment="1">
      <alignment horizontal="left" vertical="center" wrapText="1"/>
    </xf>
    <xf numFmtId="0" fontId="8" fillId="0" borderId="23" xfId="0" applyFont="1" applyBorder="1"/>
    <xf numFmtId="0" fontId="16" fillId="2" borderId="24" xfId="0" applyFont="1" applyFill="1" applyBorder="1" applyAlignment="1">
      <alignment horizontal="center" vertical="center"/>
    </xf>
    <xf numFmtId="0" fontId="8" fillId="0" borderId="25" xfId="0" applyFont="1" applyBorder="1"/>
    <xf numFmtId="0" fontId="8" fillId="0" borderId="26" xfId="0" applyFont="1" applyBorder="1"/>
    <xf numFmtId="0" fontId="18" fillId="7" borderId="22" xfId="0" applyFont="1" applyFill="1" applyBorder="1" applyAlignment="1">
      <alignment horizontal="left" vertical="center" wrapText="1"/>
    </xf>
    <xf numFmtId="0" fontId="17" fillId="7" borderId="17" xfId="0" applyFont="1" applyFill="1" applyBorder="1" applyAlignment="1">
      <alignment horizontal="left" vertical="center" wrapText="1"/>
    </xf>
    <xf numFmtId="0" fontId="16" fillId="2" borderId="19" xfId="0" applyFont="1" applyFill="1" applyBorder="1" applyAlignment="1">
      <alignment horizontal="center" vertical="center"/>
    </xf>
    <xf numFmtId="0" fontId="9" fillId="6" borderId="1" xfId="0" applyFont="1" applyFill="1" applyBorder="1" applyAlignment="1">
      <alignment horizontal="center" vertical="center"/>
    </xf>
    <xf numFmtId="0" fontId="9" fillId="7" borderId="0" xfId="0" applyFont="1" applyFill="1" applyBorder="1" applyAlignment="1">
      <alignment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6" xfId="0" applyFont="1" applyFill="1" applyBorder="1" applyAlignment="1">
      <alignment horizontal="center" vertical="center"/>
    </xf>
    <xf numFmtId="0" fontId="6" fillId="2" borderId="4" xfId="0" applyFont="1" applyFill="1" applyBorder="1" applyAlignment="1">
      <alignment vertical="center"/>
    </xf>
    <xf numFmtId="182" fontId="9" fillId="2" borderId="6" xfId="0" applyNumberFormat="1" applyFont="1" applyFill="1" applyBorder="1" applyAlignment="1">
      <alignment horizontal="center" vertical="center"/>
    </xf>
    <xf numFmtId="0" fontId="19" fillId="0" borderId="5" xfId="0" applyFont="1" applyBorder="1" applyAlignment="1">
      <alignment horizontal="center"/>
    </xf>
    <xf numFmtId="182" fontId="20" fillId="0" borderId="6" xfId="0" applyNumberFormat="1" applyFont="1" applyBorder="1" applyAlignment="1">
      <alignment horizontal="center" vertical="center"/>
    </xf>
    <xf numFmtId="0" fontId="6" fillId="2" borderId="10" xfId="0" applyFont="1" applyFill="1" applyBorder="1" applyAlignment="1">
      <alignment vertical="center"/>
    </xf>
    <xf numFmtId="0" fontId="0" fillId="0" borderId="9" xfId="0" applyBorder="1"/>
    <xf numFmtId="182" fontId="20" fillId="0" borderId="11" xfId="0" applyNumberFormat="1" applyFont="1" applyBorder="1" applyAlignment="1">
      <alignment horizontal="center" vertical="center"/>
    </xf>
    <xf numFmtId="0" fontId="20" fillId="8" borderId="2"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6" fillId="2" borderId="4" xfId="0" applyFont="1" applyFill="1" applyBorder="1" applyAlignment="1">
      <alignment horizontal="center" vertical="center"/>
    </xf>
    <xf numFmtId="0" fontId="6" fillId="0" borderId="5" xfId="0" applyFont="1" applyBorder="1" applyAlignment="1">
      <alignment horizontal="left" vertical="center"/>
    </xf>
    <xf numFmtId="182" fontId="6" fillId="0" borderId="5" xfId="0" applyNumberFormat="1" applyFont="1" applyBorder="1"/>
    <xf numFmtId="182" fontId="6" fillId="2" borderId="5" xfId="0" applyNumberFormat="1" applyFont="1" applyFill="1" applyBorder="1" applyAlignment="1">
      <alignment vertical="center"/>
    </xf>
    <xf numFmtId="0" fontId="6" fillId="0" borderId="5" xfId="0" applyFont="1" applyBorder="1"/>
    <xf numFmtId="0" fontId="6" fillId="0" borderId="5" xfId="0" applyFont="1" applyBorder="1" applyAlignment="1">
      <alignment horizontal="left" vertical="center" wrapText="1"/>
    </xf>
    <xf numFmtId="0" fontId="6" fillId="7" borderId="5" xfId="0" applyFont="1" applyFill="1" applyBorder="1" applyAlignment="1">
      <alignment horizontal="left" vertical="center" wrapText="1"/>
    </xf>
    <xf numFmtId="0" fontId="9" fillId="0" borderId="9" xfId="0" applyFont="1" applyBorder="1" applyAlignment="1">
      <alignment horizontal="left" vertical="center"/>
    </xf>
    <xf numFmtId="184" fontId="9" fillId="0" borderId="9" xfId="0" applyNumberFormat="1" applyFont="1" applyBorder="1" applyAlignment="1">
      <alignment vertical="center"/>
    </xf>
    <xf numFmtId="0" fontId="6" fillId="0" borderId="0" xfId="0" applyFont="1" applyAlignment="1">
      <alignment horizontal="center" vertical="center"/>
    </xf>
    <xf numFmtId="0" fontId="9" fillId="6"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6" fillId="0" borderId="5" xfId="0" applyFont="1" applyBorder="1" applyAlignment="1">
      <alignment vertical="center"/>
    </xf>
    <xf numFmtId="184" fontId="17" fillId="2" borderId="5" xfId="0" applyNumberFormat="1" applyFont="1" applyFill="1" applyBorder="1" applyAlignment="1">
      <alignment vertical="center"/>
    </xf>
    <xf numFmtId="184" fontId="9" fillId="2" borderId="5" xfId="0" applyNumberFormat="1" applyFont="1" applyFill="1" applyBorder="1" applyAlignment="1">
      <alignment vertical="center"/>
    </xf>
    <xf numFmtId="0" fontId="6" fillId="2" borderId="10" xfId="0" applyFont="1" applyFill="1" applyBorder="1" applyAlignment="1">
      <alignment horizontal="center" vertical="center"/>
    </xf>
    <xf numFmtId="0" fontId="6" fillId="0" borderId="9" xfId="0" applyFont="1" applyBorder="1" applyAlignment="1">
      <alignment vertical="center" wrapText="1"/>
    </xf>
    <xf numFmtId="184" fontId="17" fillId="2" borderId="9" xfId="0" applyNumberFormat="1" applyFont="1" applyFill="1" applyBorder="1" applyAlignment="1">
      <alignment vertical="center"/>
    </xf>
    <xf numFmtId="0" fontId="9" fillId="6" borderId="1" xfId="0" applyFont="1" applyFill="1" applyBorder="1" applyAlignment="1">
      <alignment horizontal="left" vertical="center" wrapText="1"/>
    </xf>
    <xf numFmtId="0" fontId="9" fillId="0" borderId="5" xfId="0" applyFont="1" applyBorder="1" applyAlignment="1">
      <alignment horizontal="left" vertical="center" wrapText="1"/>
    </xf>
    <xf numFmtId="0" fontId="9" fillId="0" borderId="5" xfId="0" applyFont="1" applyBorder="1" applyAlignment="1">
      <alignment horizontal="center" vertical="center" wrapText="1"/>
    </xf>
    <xf numFmtId="0" fontId="9" fillId="0" borderId="5" xfId="0" applyFont="1" applyBorder="1" applyAlignment="1">
      <alignment vertical="center" wrapText="1"/>
    </xf>
    <xf numFmtId="2" fontId="6" fillId="2" borderId="5" xfId="0" applyNumberFormat="1" applyFont="1" applyFill="1" applyBorder="1" applyAlignment="1">
      <alignment horizontal="center" vertical="center"/>
    </xf>
    <xf numFmtId="0" fontId="21" fillId="0" borderId="5" xfId="0" applyFont="1" applyBorder="1" applyAlignment="1">
      <alignment horizontal="left" vertical="center" wrapText="1"/>
    </xf>
    <xf numFmtId="2" fontId="21" fillId="2" borderId="5" xfId="0" applyNumberFormat="1" applyFont="1" applyFill="1" applyBorder="1" applyAlignment="1">
      <alignment horizontal="center" vertical="center"/>
    </xf>
    <xf numFmtId="184" fontId="21" fillId="2" borderId="5" xfId="0" applyNumberFormat="1" applyFont="1" applyFill="1" applyBorder="1" applyAlignment="1">
      <alignment vertical="center"/>
    </xf>
    <xf numFmtId="0" fontId="9" fillId="0" borderId="9" xfId="0" applyFont="1" applyBorder="1" applyAlignment="1">
      <alignment horizontal="left" vertical="center" wrapText="1"/>
    </xf>
    <xf numFmtId="2" fontId="9" fillId="2" borderId="9" xfId="0" applyNumberFormat="1" applyFont="1" applyFill="1" applyBorder="1" applyAlignment="1">
      <alignment horizontal="center" vertical="center"/>
    </xf>
    <xf numFmtId="184" fontId="9" fillId="2" borderId="9" xfId="0" applyNumberFormat="1" applyFont="1" applyFill="1" applyBorder="1" applyAlignment="1">
      <alignment vertical="center"/>
    </xf>
    <xf numFmtId="0" fontId="21" fillId="2" borderId="0" xfId="0" applyFont="1" applyFill="1" applyBorder="1" applyAlignment="1">
      <alignment vertical="center"/>
    </xf>
    <xf numFmtId="0" fontId="18" fillId="6" borderId="1" xfId="0" applyFont="1" applyFill="1" applyBorder="1" applyAlignment="1">
      <alignment horizontal="left" vertical="center"/>
    </xf>
    <xf numFmtId="184" fontId="6" fillId="0" borderId="5" xfId="0" applyNumberFormat="1" applyFont="1" applyBorder="1" applyAlignment="1">
      <alignment vertical="center"/>
    </xf>
    <xf numFmtId="183" fontId="6" fillId="0" borderId="5" xfId="0" applyNumberFormat="1" applyFont="1" applyBorder="1" applyAlignment="1">
      <alignment vertical="center"/>
    </xf>
    <xf numFmtId="0" fontId="20" fillId="8" borderId="3" xfId="0" applyFont="1" applyFill="1" applyBorder="1" applyAlignment="1">
      <alignment horizontal="center" vertical="center" wrapText="1"/>
    </xf>
    <xf numFmtId="0" fontId="9" fillId="0" borderId="6" xfId="0" applyFont="1" applyBorder="1" applyAlignment="1">
      <alignment vertical="center"/>
    </xf>
    <xf numFmtId="182" fontId="6" fillId="0" borderId="6" xfId="0" applyNumberFormat="1" applyFont="1" applyBorder="1"/>
    <xf numFmtId="0" fontId="6" fillId="0" borderId="6" xfId="0" applyFont="1" applyBorder="1"/>
    <xf numFmtId="182" fontId="6" fillId="2" borderId="6" xfId="0" applyNumberFormat="1" applyFont="1" applyFill="1" applyBorder="1" applyAlignment="1">
      <alignment horizontal="center" vertical="center"/>
    </xf>
    <xf numFmtId="184" fontId="9" fillId="0" borderId="11" xfId="0" applyNumberFormat="1" applyFont="1" applyBorder="1" applyAlignment="1">
      <alignment vertical="center"/>
    </xf>
    <xf numFmtId="184" fontId="17" fillId="2" borderId="6" xfId="0" applyNumberFormat="1" applyFont="1" applyFill="1" applyBorder="1" applyAlignment="1">
      <alignment vertical="center"/>
    </xf>
    <xf numFmtId="184" fontId="9" fillId="2" borderId="6" xfId="0" applyNumberFormat="1" applyFont="1" applyFill="1" applyBorder="1" applyAlignment="1">
      <alignment vertical="center"/>
    </xf>
    <xf numFmtId="184" fontId="17" fillId="2" borderId="11" xfId="0" applyNumberFormat="1" applyFont="1" applyFill="1" applyBorder="1" applyAlignment="1">
      <alignment vertical="center"/>
    </xf>
    <xf numFmtId="0" fontId="9" fillId="0" borderId="6" xfId="0" applyFont="1" applyBorder="1" applyAlignment="1">
      <alignment vertical="center" wrapText="1"/>
    </xf>
    <xf numFmtId="184" fontId="21" fillId="2" borderId="6" xfId="0" applyNumberFormat="1" applyFont="1" applyFill="1" applyBorder="1" applyAlignment="1">
      <alignment vertical="center"/>
    </xf>
    <xf numFmtId="184" fontId="9" fillId="2" borderId="11" xfId="0" applyNumberFormat="1" applyFont="1" applyFill="1" applyBorder="1" applyAlignment="1">
      <alignment vertical="center"/>
    </xf>
    <xf numFmtId="183" fontId="6" fillId="0" borderId="6" xfId="0" applyNumberFormat="1" applyFont="1" applyBorder="1" applyAlignment="1">
      <alignment vertical="center"/>
    </xf>
    <xf numFmtId="184" fontId="17" fillId="0" borderId="5" xfId="0" applyNumberFormat="1" applyFont="1" applyBorder="1" applyAlignment="1">
      <alignment vertical="center"/>
    </xf>
    <xf numFmtId="0" fontId="9" fillId="0" borderId="0" xfId="0" applyFont="1" applyAlignment="1">
      <alignment vertical="center"/>
    </xf>
    <xf numFmtId="185" fontId="9" fillId="0" borderId="0" xfId="0" applyNumberFormat="1" applyFont="1" applyAlignment="1">
      <alignment horizontal="center" vertical="center"/>
    </xf>
    <xf numFmtId="0" fontId="6" fillId="2" borderId="4" xfId="0" applyFont="1" applyFill="1" applyBorder="1" applyAlignment="1">
      <alignment horizontal="left" vertical="center"/>
    </xf>
    <xf numFmtId="185" fontId="9" fillId="0" borderId="5" xfId="0" applyNumberFormat="1" applyFont="1" applyBorder="1" applyAlignment="1">
      <alignment vertical="center"/>
    </xf>
    <xf numFmtId="0" fontId="6" fillId="2" borderId="10" xfId="0" applyFont="1" applyFill="1" applyBorder="1" applyAlignment="1">
      <alignment horizontal="left" vertical="center"/>
    </xf>
    <xf numFmtId="0" fontId="9" fillId="0" borderId="0" xfId="0" applyFont="1" applyAlignment="1">
      <alignment horizontal="center" vertical="center"/>
    </xf>
    <xf numFmtId="4" fontId="17" fillId="0" borderId="5" xfId="0" applyNumberFormat="1" applyFont="1" applyBorder="1" applyAlignment="1">
      <alignment vertical="center"/>
    </xf>
    <xf numFmtId="4" fontId="17" fillId="2" borderId="5" xfId="0" applyNumberFormat="1" applyFont="1" applyFill="1" applyBorder="1" applyAlignment="1">
      <alignment vertical="center"/>
    </xf>
    <xf numFmtId="2" fontId="6" fillId="2" borderId="5" xfId="0" applyNumberFormat="1" applyFont="1" applyFill="1" applyBorder="1" applyAlignment="1">
      <alignment vertical="center"/>
    </xf>
    <xf numFmtId="0" fontId="6" fillId="2" borderId="5" xfId="0" applyFont="1" applyFill="1" applyBorder="1" applyAlignment="1">
      <alignment horizontal="left" vertical="center"/>
    </xf>
    <xf numFmtId="2" fontId="9" fillId="2" borderId="5" xfId="0" applyNumberFormat="1" applyFont="1" applyFill="1" applyBorder="1" applyAlignment="1">
      <alignment vertical="center"/>
    </xf>
    <xf numFmtId="2" fontId="9" fillId="2" borderId="9" xfId="0" applyNumberFormat="1" applyFont="1" applyFill="1" applyBorder="1" applyAlignment="1">
      <alignment vertical="center"/>
    </xf>
    <xf numFmtId="0" fontId="9" fillId="2" borderId="4" xfId="0" applyFont="1" applyFill="1" applyBorder="1" applyAlignment="1">
      <alignment horizontal="left" vertical="center"/>
    </xf>
    <xf numFmtId="0" fontId="9" fillId="0" borderId="4" xfId="0" applyFont="1" applyBorder="1" applyAlignment="1">
      <alignment horizontal="center" vertical="center"/>
    </xf>
    <xf numFmtId="0" fontId="6" fillId="0" borderId="4" xfId="0" applyFont="1" applyBorder="1" applyAlignment="1">
      <alignment horizontal="center" vertical="center"/>
    </xf>
    <xf numFmtId="182" fontId="8" fillId="0" borderId="5" xfId="0" applyNumberFormat="1" applyFont="1" applyBorder="1" applyAlignment="1">
      <alignment vertical="center"/>
    </xf>
    <xf numFmtId="184" fontId="8" fillId="7" borderId="5" xfId="0" applyNumberFormat="1" applyFont="1" applyFill="1" applyBorder="1" applyAlignment="1">
      <alignment vertical="center"/>
    </xf>
    <xf numFmtId="184" fontId="17" fillId="7" borderId="5" xfId="0" applyNumberFormat="1" applyFont="1" applyFill="1" applyBorder="1" applyAlignment="1">
      <alignment vertical="center"/>
    </xf>
    <xf numFmtId="0" fontId="6" fillId="0" borderId="10" xfId="0" applyFont="1" applyBorder="1" applyAlignment="1">
      <alignment vertical="center"/>
    </xf>
    <xf numFmtId="182" fontId="9" fillId="0" borderId="9" xfId="0" applyNumberFormat="1" applyFont="1" applyBorder="1" applyAlignment="1">
      <alignment vertical="center"/>
    </xf>
    <xf numFmtId="0" fontId="6" fillId="0" borderId="0" xfId="0" applyFont="1" applyAlignment="1">
      <alignment vertical="center"/>
    </xf>
    <xf numFmtId="0" fontId="9" fillId="0" borderId="0" xfId="0" applyFont="1" applyAlignment="1">
      <alignment horizontal="left" vertical="center" wrapText="1"/>
    </xf>
    <xf numFmtId="2" fontId="9" fillId="2" borderId="0" xfId="0" applyNumberFormat="1" applyFont="1" applyFill="1" applyBorder="1" applyAlignment="1">
      <alignment horizontal="center" vertical="center"/>
    </xf>
    <xf numFmtId="0" fontId="8" fillId="0" borderId="2" xfId="0" applyFont="1" applyBorder="1" applyAlignment="1">
      <alignment wrapText="1"/>
    </xf>
    <xf numFmtId="0" fontId="9" fillId="6" borderId="2" xfId="0" applyFont="1" applyFill="1" applyBorder="1" applyAlignment="1">
      <alignment vertical="center"/>
    </xf>
    <xf numFmtId="0" fontId="6" fillId="2" borderId="5" xfId="0" applyFont="1" applyFill="1" applyBorder="1" applyAlignment="1">
      <alignment horizontal="center" vertical="center"/>
    </xf>
    <xf numFmtId="0" fontId="6" fillId="0" borderId="5" xfId="0" applyFont="1" applyBorder="1" applyAlignment="1">
      <alignment horizontal="center" vertical="center"/>
    </xf>
    <xf numFmtId="0" fontId="6" fillId="0" borderId="10" xfId="0" applyFont="1" applyBorder="1" applyAlignment="1">
      <alignment horizontal="center" vertical="center"/>
    </xf>
    <xf numFmtId="0" fontId="9" fillId="2" borderId="9" xfId="0" applyFont="1" applyFill="1" applyBorder="1" applyAlignment="1">
      <alignment horizontal="center" vertical="center"/>
    </xf>
    <xf numFmtId="0" fontId="9" fillId="3" borderId="27" xfId="0" applyFont="1" applyFill="1" applyBorder="1" applyAlignment="1">
      <alignment horizontal="center" vertical="center"/>
    </xf>
    <xf numFmtId="0" fontId="9" fillId="3" borderId="0" xfId="0" applyFont="1" applyFill="1" applyBorder="1" applyAlignment="1">
      <alignment horizontal="center" vertical="center"/>
    </xf>
    <xf numFmtId="0" fontId="20" fillId="8" borderId="5" xfId="0" applyFont="1" applyFill="1" applyBorder="1" applyAlignment="1">
      <alignment horizontal="center" vertical="center" wrapText="1"/>
    </xf>
    <xf numFmtId="0" fontId="6" fillId="2" borderId="5" xfId="0" applyFont="1" applyFill="1" applyBorder="1" applyAlignment="1">
      <alignment vertical="center"/>
    </xf>
    <xf numFmtId="184" fontId="17" fillId="0" borderId="6" xfId="0" applyNumberFormat="1" applyFont="1" applyBorder="1" applyAlignment="1">
      <alignment vertical="center"/>
    </xf>
    <xf numFmtId="184" fontId="6" fillId="0" borderId="6" xfId="0" applyNumberFormat="1" applyFont="1" applyBorder="1" applyAlignment="1">
      <alignment vertical="center"/>
    </xf>
    <xf numFmtId="185" fontId="9" fillId="0" borderId="6" xfId="0" applyNumberFormat="1" applyFont="1" applyBorder="1" applyAlignment="1">
      <alignment vertical="center"/>
    </xf>
    <xf numFmtId="4" fontId="17" fillId="0" borderId="6" xfId="0" applyNumberFormat="1" applyFont="1" applyBorder="1" applyAlignment="1">
      <alignment vertical="center"/>
    </xf>
    <xf numFmtId="4" fontId="17" fillId="2" borderId="6" xfId="0" applyNumberFormat="1" applyFont="1" applyFill="1" applyBorder="1" applyAlignment="1">
      <alignment vertical="center"/>
    </xf>
    <xf numFmtId="2" fontId="6" fillId="2" borderId="6" xfId="0" applyNumberFormat="1" applyFont="1" applyFill="1" applyBorder="1" applyAlignment="1">
      <alignment vertical="center"/>
    </xf>
    <xf numFmtId="2" fontId="9" fillId="2" borderId="6" xfId="0" applyNumberFormat="1" applyFont="1" applyFill="1" applyBorder="1" applyAlignment="1">
      <alignment vertical="center"/>
    </xf>
    <xf numFmtId="2" fontId="9" fillId="2" borderId="11" xfId="0" applyNumberFormat="1" applyFont="1" applyFill="1" applyBorder="1" applyAlignment="1">
      <alignment vertical="center"/>
    </xf>
    <xf numFmtId="182" fontId="8" fillId="0" borderId="6" xfId="0" applyNumberFormat="1" applyFont="1" applyBorder="1" applyAlignment="1">
      <alignment vertical="center"/>
    </xf>
    <xf numFmtId="184" fontId="8" fillId="7" borderId="6" xfId="0" applyNumberFormat="1" applyFont="1" applyFill="1" applyBorder="1" applyAlignment="1">
      <alignment vertical="center"/>
    </xf>
    <xf numFmtId="184" fontId="17" fillId="7" borderId="6" xfId="0" applyNumberFormat="1" applyFont="1" applyFill="1" applyBorder="1" applyAlignment="1">
      <alignment vertical="center"/>
    </xf>
    <xf numFmtId="182" fontId="9" fillId="0" borderId="11" xfId="0" applyNumberFormat="1" applyFont="1" applyBorder="1" applyAlignment="1">
      <alignment vertical="center"/>
    </xf>
    <xf numFmtId="2" fontId="9" fillId="2" borderId="5" xfId="0" applyNumberFormat="1" applyFont="1" applyFill="1" applyBorder="1" applyAlignment="1">
      <alignment horizontal="center" vertical="center"/>
    </xf>
    <xf numFmtId="0" fontId="9" fillId="2" borderId="0" xfId="0" applyFont="1" applyFill="1" applyBorder="1" applyAlignment="1">
      <alignment vertical="center"/>
    </xf>
    <xf numFmtId="2" fontId="9" fillId="2" borderId="11" xfId="0" applyNumberFormat="1" applyFont="1" applyFill="1" applyBorder="1" applyAlignment="1">
      <alignment horizontal="center" vertical="center"/>
    </xf>
    <xf numFmtId="0" fontId="10" fillId="0" borderId="9" xfId="0" applyFont="1" applyBorder="1" applyAlignment="1">
      <alignment horizontal="center" vertical="center"/>
    </xf>
    <xf numFmtId="182" fontId="9" fillId="2" borderId="11" xfId="0" applyNumberFormat="1" applyFont="1" applyFill="1" applyBorder="1" applyAlignment="1">
      <alignment horizontal="center" vertical="center"/>
    </xf>
    <xf numFmtId="0" fontId="0" fillId="0" borderId="5" xfId="0" applyBorder="1"/>
    <xf numFmtId="0" fontId="20" fillId="0" borderId="0" xfId="53" applyFont="1"/>
    <xf numFmtId="0" fontId="12" fillId="0" borderId="0" xfId="53"/>
    <xf numFmtId="0" fontId="12" fillId="0" borderId="0" xfId="53" applyAlignment="1">
      <alignment horizontal="center" vertical="center"/>
    </xf>
    <xf numFmtId="0" fontId="20" fillId="0" borderId="0" xfId="53" applyFont="1" applyAlignment="1">
      <alignment horizontal="center" wrapText="1"/>
    </xf>
    <xf numFmtId="0" fontId="20" fillId="0" borderId="0" xfId="53" applyFont="1" applyAlignment="1">
      <alignment wrapText="1"/>
    </xf>
    <xf numFmtId="0" fontId="22" fillId="0" borderId="0" xfId="53" applyFont="1" applyAlignment="1">
      <alignment wrapText="1"/>
    </xf>
    <xf numFmtId="0" fontId="20" fillId="0" borderId="0" xfId="53" applyFont="1" applyAlignment="1">
      <alignment horizontal="center"/>
    </xf>
    <xf numFmtId="0" fontId="12" fillId="0" borderId="0" xfId="53" applyAlignment="1">
      <alignment horizontal="center"/>
    </xf>
    <xf numFmtId="0" fontId="23" fillId="0" borderId="0" xfId="53" applyFont="1" applyAlignment="1">
      <alignment horizontal="center" vertical="distributed" wrapText="1" shrinkToFit="1" readingOrder="1"/>
    </xf>
    <xf numFmtId="0" fontId="23" fillId="0" borderId="0" xfId="53" applyFont="1" applyAlignment="1">
      <alignment vertical="distributed" wrapText="1" shrinkToFit="1" readingOrder="1"/>
    </xf>
    <xf numFmtId="0" fontId="23" fillId="0" borderId="0" xfId="53" applyFont="1" applyAlignment="1">
      <alignment horizontal="center" vertical="center" wrapText="1"/>
    </xf>
    <xf numFmtId="0" fontId="23" fillId="0" borderId="0" xfId="53" applyFont="1" applyAlignment="1">
      <alignment vertical="center" wrapText="1"/>
    </xf>
    <xf numFmtId="0" fontId="20" fillId="9" borderId="28" xfId="53" applyFont="1" applyFill="1" applyBorder="1" applyAlignment="1">
      <alignment horizontal="center" vertical="center" wrapText="1"/>
    </xf>
    <xf numFmtId="0" fontId="20" fillId="9" borderId="29" xfId="53" applyFont="1" applyFill="1" applyBorder="1" applyAlignment="1">
      <alignment horizontal="center" vertical="center" wrapText="1"/>
    </xf>
    <xf numFmtId="0" fontId="20" fillId="9" borderId="30" xfId="53" applyFont="1" applyFill="1" applyBorder="1" applyAlignment="1">
      <alignment horizontal="center" vertical="center" wrapText="1"/>
    </xf>
    <xf numFmtId="0" fontId="20" fillId="9" borderId="5" xfId="53" applyFont="1" applyFill="1" applyBorder="1" applyAlignment="1">
      <alignment horizontal="center"/>
    </xf>
    <xf numFmtId="0" fontId="20" fillId="9" borderId="5" xfId="53" applyFont="1" applyFill="1" applyBorder="1" applyAlignment="1">
      <alignment horizontal="center" vertical="center" wrapText="1"/>
    </xf>
    <xf numFmtId="0" fontId="12" fillId="0" borderId="5" xfId="53" applyBorder="1" applyAlignment="1">
      <alignment horizontal="center" vertical="center"/>
    </xf>
    <xf numFmtId="0" fontId="11" fillId="0" borderId="5" xfId="53" applyFont="1" applyBorder="1" applyAlignment="1">
      <alignment horizontal="center" vertical="center" wrapText="1"/>
    </xf>
    <xf numFmtId="0" fontId="11" fillId="0" borderId="5" xfId="53" applyFont="1" applyBorder="1" applyAlignment="1">
      <alignment horizontal="center" vertical="center"/>
    </xf>
    <xf numFmtId="0" fontId="12" fillId="0" borderId="5" xfId="53" applyBorder="1" applyAlignment="1">
      <alignment horizontal="center" vertical="center" wrapText="1"/>
    </xf>
    <xf numFmtId="182" fontId="12" fillId="0" borderId="5" xfId="53" applyNumberFormat="1" applyBorder="1" applyAlignment="1">
      <alignment horizontal="center" vertical="center"/>
    </xf>
    <xf numFmtId="0" fontId="24" fillId="0" borderId="0" xfId="53" applyFont="1"/>
    <xf numFmtId="0" fontId="20" fillId="9" borderId="28" xfId="53" applyFont="1" applyFill="1" applyBorder="1" applyAlignment="1">
      <alignment horizontal="center" vertical="center"/>
    </xf>
    <xf numFmtId="0" fontId="20" fillId="9" borderId="29" xfId="53" applyFont="1" applyFill="1" applyBorder="1" applyAlignment="1">
      <alignment horizontal="center" vertical="center"/>
    </xf>
    <xf numFmtId="0" fontId="20" fillId="9" borderId="30" xfId="53" applyFont="1" applyFill="1" applyBorder="1" applyAlignment="1">
      <alignment horizontal="center" vertical="center"/>
    </xf>
    <xf numFmtId="182" fontId="20" fillId="9" borderId="5" xfId="53" applyNumberFormat="1" applyFont="1" applyFill="1" applyBorder="1" applyAlignment="1">
      <alignment horizontal="center" vertical="center"/>
    </xf>
    <xf numFmtId="0" fontId="12" fillId="0" borderId="5" xfId="53" applyFont="1" applyBorder="1" applyAlignment="1">
      <alignment horizontal="center" vertical="center" wrapText="1"/>
    </xf>
    <xf numFmtId="0" fontId="25" fillId="0" borderId="0" xfId="53" applyFont="1" applyAlignment="1">
      <alignment horizontal="center" wrapText="1"/>
    </xf>
    <xf numFmtId="0" fontId="25" fillId="0" borderId="0" xfId="53" applyFont="1" applyAlignment="1">
      <alignment wrapText="1"/>
    </xf>
    <xf numFmtId="0" fontId="25" fillId="0" borderId="0" xfId="53" applyFont="1" applyAlignment="1">
      <alignment horizontal="center"/>
    </xf>
    <xf numFmtId="0" fontId="25" fillId="0" borderId="0" xfId="53" applyFont="1"/>
    <xf numFmtId="0" fontId="20" fillId="0" borderId="5" xfId="53" applyFont="1" applyBorder="1" applyAlignment="1">
      <alignment horizontal="center" vertical="center" wrapText="1"/>
    </xf>
    <xf numFmtId="0" fontId="20" fillId="0" borderId="5" xfId="53" applyFont="1" applyBorder="1" applyAlignment="1">
      <alignment horizontal="center"/>
    </xf>
    <xf numFmtId="182" fontId="20" fillId="0" borderId="5" xfId="53" applyNumberFormat="1" applyFont="1" applyBorder="1"/>
    <xf numFmtId="0" fontId="12" fillId="0" borderId="5" xfId="53" applyBorder="1" applyAlignment="1">
      <alignment horizontal="center" wrapText="1"/>
    </xf>
    <xf numFmtId="0" fontId="12" fillId="0" borderId="0" xfId="53" applyAlignment="1">
      <alignment horizontal="center" wrapText="1"/>
    </xf>
    <xf numFmtId="182" fontId="12" fillId="0" borderId="5" xfId="53" applyNumberFormat="1" applyBorder="1" applyAlignment="1">
      <alignment horizontal="center" vertical="center" wrapText="1"/>
    </xf>
    <xf numFmtId="0" fontId="12" fillId="0" borderId="28" xfId="53" applyBorder="1" applyAlignment="1">
      <alignment horizontal="center" wrapText="1"/>
    </xf>
    <xf numFmtId="0" fontId="12" fillId="0" borderId="29" xfId="53" applyBorder="1" applyAlignment="1">
      <alignment horizontal="center" wrapText="1"/>
    </xf>
    <xf numFmtId="0" fontId="12" fillId="0" borderId="30" xfId="53" applyBorder="1" applyAlignment="1">
      <alignment horizontal="center" wrapText="1"/>
    </xf>
    <xf numFmtId="0" fontId="9" fillId="4" borderId="24" xfId="0" applyFont="1" applyFill="1" applyBorder="1" applyAlignment="1">
      <alignment horizontal="center" vertical="center" wrapText="1"/>
    </xf>
    <xf numFmtId="0" fontId="9" fillId="4" borderId="31" xfId="0" applyFont="1" applyFill="1" applyBorder="1" applyAlignment="1">
      <alignment horizontal="center" vertical="center" wrapText="1"/>
    </xf>
    <xf numFmtId="0" fontId="6" fillId="0" borderId="31" xfId="0" applyFont="1" applyBorder="1" applyAlignment="1">
      <alignment horizontal="right" vertical="center"/>
    </xf>
    <xf numFmtId="0" fontId="26" fillId="0" borderId="31" xfId="0" applyFont="1" applyBorder="1" applyAlignment="1">
      <alignment horizontal="left" vertical="center" wrapText="1"/>
    </xf>
    <xf numFmtId="0" fontId="6" fillId="0" borderId="31" xfId="0" applyFont="1" applyBorder="1" applyAlignment="1">
      <alignment vertical="center" wrapText="1"/>
    </xf>
    <xf numFmtId="0" fontId="6" fillId="0" borderId="31" xfId="0" applyFont="1" applyBorder="1" applyAlignment="1">
      <alignment horizontal="center" vertical="center"/>
    </xf>
    <xf numFmtId="0" fontId="26" fillId="0" borderId="31" xfId="0" applyFont="1" applyBorder="1" applyAlignment="1">
      <alignment horizontal="center" vertical="center" wrapText="1"/>
    </xf>
    <xf numFmtId="184" fontId="26" fillId="7" borderId="31" xfId="0" applyNumberFormat="1" applyFont="1" applyFill="1" applyBorder="1" applyAlignment="1">
      <alignment horizontal="right" vertical="center"/>
    </xf>
    <xf numFmtId="181" fontId="6" fillId="0" borderId="31" xfId="0" applyNumberFormat="1" applyFont="1" applyBorder="1" applyAlignment="1">
      <alignment horizontal="center" vertical="center"/>
    </xf>
    <xf numFmtId="184" fontId="26" fillId="7" borderId="31" xfId="0" applyNumberFormat="1" applyFont="1" applyFill="1" applyBorder="1" applyAlignment="1">
      <alignment horizontal="left" vertical="center"/>
    </xf>
    <xf numFmtId="0" fontId="6" fillId="0" borderId="23" xfId="0" applyFont="1" applyBorder="1" applyAlignment="1">
      <alignment horizontal="right" vertical="center"/>
    </xf>
    <xf numFmtId="0" fontId="0" fillId="0" borderId="5" xfId="0" applyBorder="1" applyAlignment="1">
      <alignment horizontal="left" vertical="top" wrapText="1"/>
    </xf>
    <xf numFmtId="0" fontId="0" fillId="0" borderId="5" xfId="0" applyBorder="1" applyAlignment="1">
      <alignment horizontal="center" vertical="center"/>
    </xf>
    <xf numFmtId="177" fontId="26" fillId="0" borderId="5" xfId="2" applyFont="1" applyFill="1" applyBorder="1" applyAlignment="1">
      <alignment horizontal="center" vertical="center"/>
    </xf>
    <xf numFmtId="0" fontId="0" fillId="0" borderId="31" xfId="0" applyBorder="1" applyAlignment="1">
      <alignment horizontal="left" vertical="top" wrapText="1"/>
    </xf>
    <xf numFmtId="0" fontId="0" fillId="0" borderId="31" xfId="0" applyBorder="1" applyAlignment="1">
      <alignment horizontal="center" vertical="center"/>
    </xf>
    <xf numFmtId="177" fontId="0" fillId="7" borderId="31" xfId="2" applyFont="1" applyFill="1" applyBorder="1" applyAlignment="1">
      <alignment horizontal="center" vertical="center" wrapText="1"/>
    </xf>
    <xf numFmtId="177" fontId="0" fillId="7" borderId="31" xfId="2" applyFont="1" applyFill="1" applyBorder="1" applyAlignment="1">
      <alignment horizontal="right" vertical="center"/>
    </xf>
    <xf numFmtId="177" fontId="0" fillId="7" borderId="31" xfId="2" applyFont="1" applyFill="1" applyBorder="1" applyAlignment="1">
      <alignment horizontal="left" vertical="center"/>
    </xf>
    <xf numFmtId="177" fontId="0" fillId="0" borderId="31" xfId="2" applyFont="1" applyBorder="1" applyAlignment="1">
      <alignment horizontal="center" vertical="center"/>
    </xf>
    <xf numFmtId="0" fontId="6" fillId="0" borderId="32" xfId="0" applyFont="1" applyBorder="1" applyAlignment="1">
      <alignment horizontal="right" vertical="center"/>
    </xf>
    <xf numFmtId="0" fontId="9" fillId="0" borderId="33" xfId="0" applyFont="1" applyBorder="1" applyAlignment="1">
      <alignment horizontal="center" vertical="center" wrapText="1"/>
    </xf>
    <xf numFmtId="0" fontId="9" fillId="0" borderId="31" xfId="0" applyFont="1" applyBorder="1" applyAlignment="1">
      <alignment horizontal="center" vertical="center" wrapText="1"/>
    </xf>
    <xf numFmtId="181" fontId="6" fillId="0" borderId="31" xfId="0" applyNumberFormat="1" applyFont="1" applyBorder="1"/>
    <xf numFmtId="181" fontId="9" fillId="0" borderId="34" xfId="0" applyNumberFormat="1" applyFont="1" applyBorder="1" applyAlignment="1">
      <alignment horizontal="center" vertical="center"/>
    </xf>
    <xf numFmtId="0" fontId="6" fillId="0" borderId="35" xfId="0" applyFont="1" applyBorder="1"/>
    <xf numFmtId="0" fontId="6" fillId="0" borderId="33" xfId="0" applyFont="1" applyBorder="1" applyAlignment="1">
      <alignment horizontal="center" vertical="center"/>
    </xf>
    <xf numFmtId="0" fontId="6" fillId="0" borderId="33" xfId="0" applyFont="1" applyBorder="1" applyAlignment="1">
      <alignment horizontal="center"/>
    </xf>
    <xf numFmtId="0" fontId="6" fillId="0" borderId="33" xfId="0" applyFont="1" applyBorder="1"/>
    <xf numFmtId="181" fontId="6" fillId="0" borderId="36" xfId="0" applyNumberFormat="1" applyFont="1" applyBorder="1"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center" wrapText="1"/>
    </xf>
    <xf numFmtId="0" fontId="9" fillId="0" borderId="0" xfId="0" applyFont="1"/>
    <xf numFmtId="0" fontId="0" fillId="0" borderId="31" xfId="0" applyBorder="1" applyAlignment="1">
      <alignment horizontal="left" wrapText="1"/>
    </xf>
    <xf numFmtId="0" fontId="0" fillId="0" borderId="31" xfId="0" applyBorder="1" applyAlignment="1">
      <alignment horizontal="left"/>
    </xf>
    <xf numFmtId="0" fontId="0" fillId="0" borderId="37" xfId="0" applyBorder="1" applyAlignment="1">
      <alignment horizontal="left" wrapText="1"/>
    </xf>
    <xf numFmtId="177" fontId="0" fillId="7" borderId="0" xfId="2" applyFont="1" applyFill="1" applyAlignment="1">
      <alignment horizontal="left" vertical="center"/>
    </xf>
    <xf numFmtId="0" fontId="26" fillId="0" borderId="31" xfId="0" applyFont="1" applyBorder="1" applyAlignment="1">
      <alignment horizontal="center" vertical="center"/>
    </xf>
    <xf numFmtId="177" fontId="26" fillId="7" borderId="31" xfId="2" applyFont="1" applyFill="1" applyBorder="1" applyAlignment="1">
      <alignment horizontal="left" vertical="center"/>
    </xf>
    <xf numFmtId="177" fontId="27" fillId="2" borderId="31" xfId="2" applyFont="1" applyFill="1" applyBorder="1" applyAlignment="1">
      <alignment horizontal="center"/>
    </xf>
    <xf numFmtId="0" fontId="28" fillId="10" borderId="12" xfId="0" applyFont="1" applyFill="1" applyBorder="1" applyAlignment="1">
      <alignment horizontal="center" vertical="center" wrapText="1"/>
    </xf>
    <xf numFmtId="0" fontId="26" fillId="0" borderId="15" xfId="0" applyFont="1" applyBorder="1"/>
    <xf numFmtId="0" fontId="26" fillId="0" borderId="16" xfId="0" applyFont="1" applyBorder="1"/>
    <xf numFmtId="0" fontId="28" fillId="10" borderId="38" xfId="0" applyFont="1" applyFill="1" applyBorder="1" applyAlignment="1">
      <alignment horizontal="center" vertical="center" wrapText="1"/>
    </xf>
    <xf numFmtId="0" fontId="28" fillId="10" borderId="37" xfId="0" applyFont="1" applyFill="1" applyBorder="1" applyAlignment="1">
      <alignment horizontal="center" vertical="center" wrapText="1"/>
    </xf>
    <xf numFmtId="0" fontId="28" fillId="10" borderId="24" xfId="0" applyFont="1" applyFill="1" applyBorder="1" applyAlignment="1">
      <alignment horizontal="center" vertical="center" wrapText="1"/>
    </xf>
    <xf numFmtId="0" fontId="26" fillId="0" borderId="23" xfId="0" applyFont="1" applyBorder="1"/>
    <xf numFmtId="177" fontId="28" fillId="10" borderId="39" xfId="2" applyFont="1" applyFill="1" applyBorder="1" applyAlignment="1">
      <alignment horizontal="center" vertical="center" wrapText="1"/>
    </xf>
    <xf numFmtId="0" fontId="26" fillId="0" borderId="40" xfId="0" applyFont="1" applyBorder="1"/>
    <xf numFmtId="0" fontId="26" fillId="0" borderId="41" xfId="0" applyFont="1" applyBorder="1" applyAlignment="1">
      <alignment horizontal="center" wrapText="1"/>
    </xf>
    <xf numFmtId="0" fontId="26" fillId="0" borderId="41" xfId="0" applyFont="1" applyBorder="1"/>
    <xf numFmtId="0" fontId="28" fillId="10" borderId="31" xfId="0" applyFont="1" applyFill="1" applyBorder="1" applyAlignment="1">
      <alignment horizontal="center" vertical="center"/>
    </xf>
    <xf numFmtId="177" fontId="28" fillId="10" borderId="31" xfId="2" applyFont="1" applyFill="1" applyBorder="1" applyAlignment="1">
      <alignment horizontal="center" vertical="center" wrapText="1"/>
    </xf>
    <xf numFmtId="177" fontId="26" fillId="0" borderId="42" xfId="2" applyFont="1" applyBorder="1"/>
    <xf numFmtId="0" fontId="26" fillId="0" borderId="32" xfId="0" applyFont="1" applyBorder="1" applyAlignment="1">
      <alignment horizontal="center" vertical="center" wrapText="1"/>
    </xf>
    <xf numFmtId="177" fontId="26" fillId="0" borderId="31" xfId="2" applyFont="1" applyBorder="1" applyAlignment="1">
      <alignment horizontal="right" vertical="center" wrapText="1"/>
    </xf>
    <xf numFmtId="177" fontId="26" fillId="0" borderId="39" xfId="2" applyFont="1" applyBorder="1" applyAlignment="1">
      <alignment horizontal="center" vertical="center" wrapText="1"/>
    </xf>
    <xf numFmtId="0" fontId="26" fillId="0" borderId="32" xfId="0" applyFont="1" applyBorder="1" applyAlignment="1">
      <alignment horizontal="center" vertical="center"/>
    </xf>
    <xf numFmtId="177" fontId="26" fillId="0" borderId="43" xfId="2" applyFont="1" applyBorder="1"/>
    <xf numFmtId="0" fontId="28" fillId="6" borderId="22" xfId="0" applyFont="1" applyFill="1" applyBorder="1" applyAlignment="1">
      <alignment horizontal="center" vertical="center"/>
    </xf>
    <xf numFmtId="0" fontId="26" fillId="0" borderId="25" xfId="0" applyFont="1" applyBorder="1"/>
    <xf numFmtId="184" fontId="28" fillId="0" borderId="24" xfId="0" applyNumberFormat="1" applyFont="1" applyBorder="1" applyAlignment="1">
      <alignment horizontal="center" vertical="center" wrapText="1"/>
    </xf>
    <xf numFmtId="0" fontId="26" fillId="0" borderId="26" xfId="0" applyFont="1" applyBorder="1"/>
    <xf numFmtId="0" fontId="28" fillId="10" borderId="44" xfId="0" applyFont="1" applyFill="1" applyBorder="1" applyAlignment="1">
      <alignment horizontal="center" vertical="center" wrapText="1"/>
    </xf>
    <xf numFmtId="0" fontId="26" fillId="0" borderId="45" xfId="0" applyFont="1" applyBorder="1"/>
    <xf numFmtId="0" fontId="26" fillId="0" borderId="46" xfId="0" applyFont="1" applyBorder="1"/>
    <xf numFmtId="177" fontId="28" fillId="10" borderId="37" xfId="2" applyFont="1" applyFill="1" applyBorder="1" applyAlignment="1">
      <alignment horizontal="center" vertical="center" wrapText="1"/>
    </xf>
    <xf numFmtId="0" fontId="26" fillId="0" borderId="5" xfId="0" applyFont="1" applyBorder="1" applyAlignment="1">
      <alignment horizontal="center" vertical="center"/>
    </xf>
    <xf numFmtId="0" fontId="26" fillId="0" borderId="5" xfId="0" applyFont="1" applyBorder="1" applyAlignment="1">
      <alignment horizontal="left" vertical="center" wrapText="1"/>
    </xf>
    <xf numFmtId="177" fontId="26" fillId="0" borderId="5" xfId="2" applyFont="1" applyBorder="1" applyAlignment="1">
      <alignment horizontal="center" vertical="center"/>
    </xf>
    <xf numFmtId="177" fontId="0" fillId="0" borderId="34" xfId="2" applyFont="1" applyBorder="1" applyAlignment="1">
      <alignment horizontal="right" vertical="center"/>
    </xf>
    <xf numFmtId="0" fontId="0" fillId="0" borderId="31" xfId="0" applyBorder="1" applyAlignment="1">
      <alignment horizontal="center" wrapText="1"/>
    </xf>
    <xf numFmtId="0" fontId="0" fillId="0" borderId="31" xfId="0" applyBorder="1" applyAlignment="1">
      <alignment horizontal="center" vertical="center" wrapText="1"/>
    </xf>
    <xf numFmtId="0" fontId="28" fillId="10" borderId="47" xfId="0" applyFont="1" applyFill="1" applyBorder="1" applyAlignment="1">
      <alignment horizontal="center" vertical="center"/>
    </xf>
    <xf numFmtId="0" fontId="28" fillId="10" borderId="48" xfId="0" applyFont="1" applyFill="1" applyBorder="1" applyAlignment="1">
      <alignment horizontal="center" vertical="center"/>
    </xf>
    <xf numFmtId="0" fontId="28" fillId="10" borderId="49" xfId="0" applyFont="1" applyFill="1" applyBorder="1" applyAlignment="1">
      <alignment horizontal="center" vertical="center"/>
    </xf>
    <xf numFmtId="177" fontId="28" fillId="7" borderId="5" xfId="2" applyFont="1" applyFill="1" applyBorder="1" applyAlignment="1">
      <alignment horizontal="center" vertical="center"/>
    </xf>
    <xf numFmtId="0" fontId="28" fillId="10" borderId="22" xfId="0" applyFont="1" applyFill="1" applyBorder="1" applyAlignment="1">
      <alignment horizontal="center" vertical="center"/>
    </xf>
    <xf numFmtId="0" fontId="28" fillId="10" borderId="17" xfId="0" applyFont="1" applyFill="1" applyBorder="1" applyAlignment="1">
      <alignment horizontal="center" vertical="center"/>
    </xf>
    <xf numFmtId="0" fontId="26" fillId="0" borderId="20" xfId="0" applyFont="1" applyBorder="1"/>
    <xf numFmtId="0" fontId="26" fillId="0" borderId="18" xfId="0" applyFont="1" applyBorder="1"/>
    <xf numFmtId="177" fontId="28" fillId="0" borderId="5" xfId="2" applyFont="1" applyBorder="1" applyAlignment="1">
      <alignment horizontal="center"/>
    </xf>
    <xf numFmtId="0" fontId="29" fillId="11" borderId="1" xfId="53" applyFont="1" applyFill="1" applyBorder="1" applyAlignment="1">
      <alignment horizontal="center" vertical="top" wrapText="1"/>
    </xf>
    <xf numFmtId="0" fontId="29" fillId="11" borderId="2" xfId="53" applyFont="1" applyFill="1" applyBorder="1" applyAlignment="1">
      <alignment horizontal="center" vertical="top" wrapText="1"/>
    </xf>
    <xf numFmtId="0" fontId="30" fillId="0" borderId="4" xfId="53" applyFont="1" applyBorder="1" applyAlignment="1">
      <alignment horizontal="center" vertical="center" wrapText="1"/>
    </xf>
    <xf numFmtId="0" fontId="30" fillId="0" borderId="5" xfId="53" applyFont="1" applyBorder="1" applyAlignment="1">
      <alignment horizontal="center" vertical="center" wrapText="1"/>
    </xf>
    <xf numFmtId="0" fontId="31" fillId="0" borderId="0" xfId="53" applyFont="1"/>
    <xf numFmtId="0" fontId="31" fillId="0" borderId="4" xfId="53" applyFont="1" applyBorder="1" applyAlignment="1">
      <alignment horizontal="center" vertical="center" wrapText="1"/>
    </xf>
    <xf numFmtId="0" fontId="31" fillId="0" borderId="5" xfId="53" applyFont="1" applyBorder="1" applyAlignment="1">
      <alignment horizontal="left" vertical="center" wrapText="1"/>
    </xf>
    <xf numFmtId="0" fontId="31" fillId="12" borderId="5" xfId="53" applyFont="1" applyFill="1" applyBorder="1" applyAlignment="1">
      <alignment horizontal="center" vertical="center" wrapText="1"/>
    </xf>
    <xf numFmtId="4" fontId="31" fillId="0" borderId="5" xfId="53" applyNumberFormat="1" applyFont="1" applyBorder="1" applyAlignment="1">
      <alignment horizontal="center" vertical="center" wrapText="1"/>
    </xf>
    <xf numFmtId="182" fontId="31" fillId="0" borderId="5" xfId="53" applyNumberFormat="1" applyFont="1" applyBorder="1" applyAlignment="1">
      <alignment horizontal="center" vertical="center" wrapText="1"/>
    </xf>
    <xf numFmtId="182" fontId="29" fillId="0" borderId="4" xfId="54" applyNumberFormat="1" applyFont="1" applyBorder="1" applyAlignment="1">
      <alignment horizontal="center" wrapText="1"/>
    </xf>
    <xf numFmtId="182" fontId="29" fillId="0" borderId="5" xfId="54" applyNumberFormat="1" applyFont="1" applyBorder="1" applyAlignment="1">
      <alignment horizontal="center" wrapText="1"/>
    </xf>
    <xf numFmtId="0" fontId="32" fillId="0" borderId="0" xfId="53" applyFont="1" applyAlignment="1">
      <alignment horizontal="center" vertical="center" wrapText="1"/>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0" fontId="20" fillId="0" borderId="0" xfId="0" applyFont="1" applyAlignment="1">
      <alignment horizontal="center" wrapText="1"/>
    </xf>
    <xf numFmtId="0" fontId="20" fillId="0" borderId="0" xfId="0" applyFont="1" applyAlignment="1">
      <alignment horizontal="center"/>
    </xf>
    <xf numFmtId="0" fontId="0" fillId="0" borderId="0" xfId="0" applyAlignment="1">
      <alignment horizontal="center"/>
    </xf>
    <xf numFmtId="0" fontId="23" fillId="0" borderId="0" xfId="0" applyFont="1" applyAlignment="1">
      <alignment horizontal="center" vertical="distributed" wrapText="1" shrinkToFit="1" readingOrder="1"/>
    </xf>
    <xf numFmtId="0" fontId="23" fillId="0" borderId="0" xfId="0" applyFont="1" applyAlignment="1">
      <alignment horizontal="center" vertical="center" wrapText="1"/>
    </xf>
    <xf numFmtId="0" fontId="29" fillId="13" borderId="0" xfId="0" applyFont="1" applyFill="1" applyAlignment="1">
      <alignment horizontal="center"/>
    </xf>
    <xf numFmtId="0" fontId="29" fillId="11" borderId="5" xfId="0" applyFont="1" applyFill="1" applyBorder="1" applyAlignment="1">
      <alignment horizontal="center" vertical="center" wrapText="1"/>
    </xf>
    <xf numFmtId="0" fontId="29" fillId="11" borderId="5" xfId="0" applyFont="1" applyFill="1" applyBorder="1" applyAlignment="1">
      <alignment horizontal="left" vertical="center" wrapText="1"/>
    </xf>
    <xf numFmtId="0" fontId="10" fillId="0" borderId="5" xfId="0" applyFont="1" applyBorder="1" applyAlignment="1">
      <alignment horizontal="left" vertical="center"/>
    </xf>
    <xf numFmtId="0" fontId="17" fillId="14" borderId="5" xfId="0" applyFont="1" applyFill="1" applyBorder="1" applyAlignment="1">
      <alignment horizontal="center" vertical="center" wrapText="1"/>
    </xf>
    <xf numFmtId="183" fontId="11" fillId="0" borderId="5" xfId="0" applyNumberFormat="1" applyFont="1" applyBorder="1" applyAlignment="1">
      <alignment horizontal="left" vertical="center" wrapText="1"/>
    </xf>
    <xf numFmtId="0" fontId="12" fillId="0" borderId="5" xfId="0" applyFont="1" applyBorder="1" applyAlignment="1">
      <alignment horizontal="left" vertical="center" wrapText="1"/>
    </xf>
    <xf numFmtId="0" fontId="20" fillId="8" borderId="5" xfId="0" applyFont="1" applyFill="1" applyBorder="1" applyAlignment="1">
      <alignment horizontal="center"/>
    </xf>
    <xf numFmtId="0" fontId="20" fillId="8" borderId="5" xfId="0" applyFont="1" applyFill="1" applyBorder="1" applyAlignment="1">
      <alignment horizontal="center" vertical="center"/>
    </xf>
    <xf numFmtId="0" fontId="20" fillId="8" borderId="5" xfId="0" applyFont="1" applyFill="1" applyBorder="1"/>
    <xf numFmtId="0" fontId="12" fillId="0" borderId="0" xfId="0" applyFont="1" applyAlignment="1">
      <alignment horizontal="center" vertical="center"/>
    </xf>
    <xf numFmtId="0" fontId="9" fillId="0" borderId="0" xfId="0" applyFont="1" applyAlignment="1">
      <alignment horizontal="center" wrapText="1"/>
    </xf>
    <xf numFmtId="0" fontId="9" fillId="0" borderId="0" xfId="0" applyFont="1" applyAlignment="1">
      <alignment horizontal="center"/>
    </xf>
    <xf numFmtId="182" fontId="6" fillId="0" borderId="0" xfId="0" applyNumberFormat="1" applyFont="1" applyAlignment="1">
      <alignment horizontal="center" vertical="center"/>
    </xf>
    <xf numFmtId="0" fontId="5" fillId="0" borderId="0" xfId="0" applyFont="1" applyAlignment="1">
      <alignment horizontal="center" vertical="center" shrinkToFit="1" readingOrder="1"/>
    </xf>
    <xf numFmtId="0" fontId="18" fillId="4" borderId="5" xfId="0" applyFont="1" applyFill="1" applyBorder="1" applyAlignment="1">
      <alignment horizontal="center" vertical="center" wrapText="1"/>
    </xf>
    <xf numFmtId="182" fontId="9" fillId="4" borderId="5" xfId="0" applyNumberFormat="1" applyFont="1" applyFill="1" applyBorder="1" applyAlignment="1">
      <alignment horizontal="center" vertical="center" wrapText="1"/>
    </xf>
    <xf numFmtId="182" fontId="6" fillId="0" borderId="5" xfId="0" applyNumberFormat="1" applyFont="1" applyBorder="1" applyAlignment="1">
      <alignment horizontal="center" vertical="center"/>
    </xf>
    <xf numFmtId="182" fontId="0" fillId="0" borderId="5" xfId="0" applyNumberFormat="1" applyBorder="1"/>
    <xf numFmtId="0" fontId="9" fillId="0" borderId="5" xfId="0" applyFont="1" applyBorder="1" applyAlignment="1">
      <alignment horizontal="center" vertical="center"/>
    </xf>
    <xf numFmtId="0" fontId="0" fillId="0" borderId="0" xfId="0" applyAlignment="1">
      <alignment wrapText="1"/>
    </xf>
    <xf numFmtId="0" fontId="9" fillId="0" borderId="0" xfId="0" applyFont="1" applyAlignment="1">
      <alignment wrapText="1"/>
    </xf>
    <xf numFmtId="0" fontId="6" fillId="0" borderId="0" xfId="0" applyFont="1" applyAlignment="1">
      <alignment horizontal="center" wrapText="1"/>
    </xf>
    <xf numFmtId="0" fontId="5" fillId="0" borderId="0" xfId="0" applyFont="1" applyAlignment="1">
      <alignment horizontal="left" vertical="center" shrinkToFit="1" readingOrder="1"/>
    </xf>
    <xf numFmtId="0" fontId="5" fillId="0" borderId="0" xfId="0" applyFont="1" applyAlignment="1">
      <alignment vertical="center" wrapText="1"/>
    </xf>
    <xf numFmtId="0" fontId="6" fillId="0" borderId="0" xfId="0" applyFont="1" applyAlignment="1">
      <alignment wrapText="1"/>
    </xf>
    <xf numFmtId="0" fontId="30" fillId="8" borderId="1" xfId="0" applyFont="1" applyFill="1" applyBorder="1" applyAlignment="1">
      <alignment horizontal="center" vertical="center" wrapText="1"/>
    </xf>
    <xf numFmtId="0" fontId="30" fillId="8" borderId="2" xfId="0" applyFont="1" applyFill="1" applyBorder="1" applyAlignment="1">
      <alignment horizontal="center" vertical="center" wrapText="1"/>
    </xf>
    <xf numFmtId="0" fontId="30" fillId="8" borderId="3" xfId="0" applyFont="1" applyFill="1" applyBorder="1" applyAlignment="1">
      <alignment horizontal="center" vertical="center" wrapText="1"/>
    </xf>
    <xf numFmtId="0" fontId="22" fillId="15" borderId="4" xfId="0" applyFont="1" applyFill="1" applyBorder="1" applyAlignment="1">
      <alignment horizontal="center" vertical="center"/>
    </xf>
    <xf numFmtId="0" fontId="31" fillId="15" borderId="5" xfId="0" applyFont="1" applyFill="1" applyBorder="1" applyAlignment="1">
      <alignment horizontal="center" vertical="center" wrapText="1"/>
    </xf>
    <xf numFmtId="0" fontId="31" fillId="0" borderId="5" xfId="0" applyFont="1" applyBorder="1" applyAlignment="1">
      <alignment horizontal="center" vertical="center" wrapText="1"/>
    </xf>
    <xf numFmtId="0" fontId="31" fillId="0" borderId="5" xfId="0" applyFont="1" applyBorder="1" applyAlignment="1">
      <alignment horizontal="left" vertical="center" wrapText="1"/>
    </xf>
    <xf numFmtId="0" fontId="31" fillId="0" borderId="6" xfId="0" applyFont="1" applyBorder="1" applyAlignment="1">
      <alignment horizontal="left" vertical="center" wrapText="1"/>
    </xf>
    <xf numFmtId="0" fontId="31" fillId="0" borderId="5" xfId="52" applyFont="1" applyBorder="1" applyAlignment="1">
      <alignment horizontal="left" vertical="center" wrapText="1"/>
    </xf>
    <xf numFmtId="0" fontId="33" fillId="0" borderId="6" xfId="0" applyFont="1" applyBorder="1" applyAlignment="1">
      <alignment horizontal="left" vertical="center" wrapText="1"/>
    </xf>
    <xf numFmtId="0" fontId="33" fillId="0" borderId="6" xfId="0" applyFont="1" applyBorder="1" applyAlignment="1">
      <alignment horizontal="center" vertical="center" wrapText="1"/>
    </xf>
    <xf numFmtId="0" fontId="33" fillId="0" borderId="5" xfId="0" applyFont="1" applyBorder="1" applyAlignment="1">
      <alignment horizontal="left" vertical="center" wrapText="1"/>
    </xf>
    <xf numFmtId="0" fontId="31" fillId="12" borderId="5" xfId="0" applyFont="1" applyFill="1" applyBorder="1" applyAlignment="1">
      <alignment horizontal="left" vertical="center" wrapText="1"/>
    </xf>
    <xf numFmtId="0" fontId="22" fillId="15" borderId="10" xfId="0" applyFont="1" applyFill="1" applyBorder="1" applyAlignment="1">
      <alignment horizontal="center" vertical="center"/>
    </xf>
    <xf numFmtId="0" fontId="31" fillId="15" borderId="9" xfId="0" applyFont="1" applyFill="1" applyBorder="1" applyAlignment="1">
      <alignment horizontal="center" vertical="center" wrapText="1"/>
    </xf>
    <xf numFmtId="0" fontId="31" fillId="0" borderId="9" xfId="0" applyFont="1" applyBorder="1" applyAlignment="1">
      <alignment horizontal="center" vertical="center" wrapText="1"/>
    </xf>
    <xf numFmtId="0" fontId="33" fillId="0" borderId="9" xfId="0" applyFont="1" applyBorder="1" applyAlignment="1">
      <alignment horizontal="left" vertical="center" wrapText="1"/>
    </xf>
    <xf numFmtId="0" fontId="31" fillId="0" borderId="11" xfId="0" applyFont="1" applyBorder="1" applyAlignment="1">
      <alignment horizontal="left" vertical="center" wrapText="1"/>
    </xf>
    <xf numFmtId="0" fontId="9" fillId="0" borderId="0" xfId="0" applyFont="1" applyAlignment="1">
      <alignment horizontal="center" vertical="center" shrinkToFit="1" readingOrder="1"/>
    </xf>
    <xf numFmtId="0" fontId="34" fillId="0" borderId="0" xfId="0" applyFont="1" applyAlignment="1">
      <alignment horizontal="center"/>
    </xf>
    <xf numFmtId="0" fontId="35" fillId="0" borderId="0" xfId="0" applyFont="1"/>
  </cellXfs>
  <cellStyles count="5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An IV A Custo G2'!A1"/><Relationship Id="rId8" Type="http://schemas.openxmlformats.org/officeDocument/2006/relationships/hyperlink" Target="#'Anexo III-C Materiais'!A1"/><Relationship Id="rId7" Type="http://schemas.openxmlformats.org/officeDocument/2006/relationships/hyperlink" Target="#'Anexo III-A Equip.'!A1"/><Relationship Id="rId6" Type="http://schemas.openxmlformats.org/officeDocument/2006/relationships/hyperlink" Target="#'Anexo II-C Distribui&#231;&#227;o Postos'!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4875"/>
    <xdr:sp>
      <xdr:nvSpPr>
        <xdr:cNvPr id="4" name="Shape 4">
          <a:hlinkClick xmlns:r="http://schemas.openxmlformats.org/officeDocument/2006/relationships" r:id="rId1"/>
        </xdr:cNvPr>
        <xdr:cNvSpPr/>
      </xdr:nvSpPr>
      <xdr:spPr>
        <a:xfrm>
          <a:off x="0" y="2561590"/>
          <a:ext cx="2466975" cy="9048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28575</xdr:colOff>
      <xdr:row>10</xdr:row>
      <xdr:rowOff>180975</xdr:rowOff>
    </xdr:from>
    <xdr:ext cx="2466975" cy="952500"/>
    <xdr:sp>
      <xdr:nvSpPr>
        <xdr:cNvPr id="6" name="Shape 6">
          <a:hlinkClick xmlns:r="http://schemas.openxmlformats.org/officeDocument/2006/relationships" r:id="rId2"/>
        </xdr:cNvPr>
        <xdr:cNvSpPr/>
      </xdr:nvSpPr>
      <xdr:spPr>
        <a:xfrm>
          <a:off x="5286375" y="2552700"/>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16</xdr:row>
      <xdr:rowOff>76200</xdr:rowOff>
    </xdr:from>
    <xdr:ext cx="2476500" cy="942975"/>
    <xdr:sp>
      <xdr:nvSpPr>
        <xdr:cNvPr id="7" name="Shape 7">
          <a:hlinkClick xmlns:r="http://schemas.openxmlformats.org/officeDocument/2006/relationships" r:id="rId3"/>
        </xdr:cNvPr>
        <xdr:cNvSpPr/>
      </xdr:nvSpPr>
      <xdr:spPr>
        <a:xfrm>
          <a:off x="0" y="360045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51447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514475"/>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790575</xdr:colOff>
      <xdr:row>5</xdr:row>
      <xdr:rowOff>85725</xdr:rowOff>
    </xdr:from>
    <xdr:ext cx="2495550" cy="942975"/>
    <xdr:sp>
      <xdr:nvSpPr>
        <xdr:cNvPr id="2" name="Shape 10">
          <a:hlinkClick xmlns:r="http://schemas.openxmlformats.org/officeDocument/2006/relationships" r:id="rId6"/>
        </xdr:cNvPr>
        <xdr:cNvSpPr/>
      </xdr:nvSpPr>
      <xdr:spPr>
        <a:xfrm>
          <a:off x="5229225" y="1504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C - Distribuição Postos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114300</xdr:colOff>
      <xdr:row>5</xdr:row>
      <xdr:rowOff>95250</xdr:rowOff>
    </xdr:from>
    <xdr:ext cx="2466975" cy="933450"/>
    <xdr:sp>
      <xdr:nvSpPr>
        <xdr:cNvPr id="3" name="Shape 4">
          <a:hlinkClick xmlns:r="http://schemas.openxmlformats.org/officeDocument/2006/relationships" r:id="rId7"/>
        </xdr:cNvPr>
        <xdr:cNvSpPr/>
      </xdr:nvSpPr>
      <xdr:spPr>
        <a:xfrm>
          <a:off x="7839075" y="151447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628650</xdr:colOff>
      <xdr:row>11</xdr:row>
      <xdr:rowOff>0</xdr:rowOff>
    </xdr:from>
    <xdr:ext cx="2466975" cy="933450"/>
    <xdr:sp>
      <xdr:nvSpPr>
        <xdr:cNvPr id="5" name="Shape 4">
          <a:hlinkClick xmlns:r="http://schemas.openxmlformats.org/officeDocument/2006/relationships" r:id="rId8"/>
        </xdr:cNvPr>
        <xdr:cNvSpPr/>
      </xdr:nvSpPr>
      <xdr:spPr>
        <a:xfrm>
          <a:off x="2647950" y="256222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III-C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Materiais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161925</xdr:colOff>
      <xdr:row>11</xdr:row>
      <xdr:rowOff>0</xdr:rowOff>
    </xdr:from>
    <xdr:ext cx="2466975" cy="952500"/>
    <xdr:sp>
      <xdr:nvSpPr>
        <xdr:cNvPr id="8" name="Shape 6">
          <a:hlinkClick xmlns:r="http://schemas.openxmlformats.org/officeDocument/2006/relationships" r:id="rId9"/>
        </xdr:cNvPr>
        <xdr:cNvSpPr/>
      </xdr:nvSpPr>
      <xdr:spPr>
        <a:xfrm>
          <a:off x="7886700" y="2562225"/>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2</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4</xdr:col>
      <xdr:colOff>1266826</xdr:colOff>
      <xdr:row>0</xdr:row>
      <xdr:rowOff>47625</xdr:rowOff>
    </xdr:from>
    <xdr:ext cx="742950" cy="5334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153025" y="47625"/>
          <a:ext cx="742950" cy="53340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3</xdr:col>
      <xdr:colOff>158750</xdr:colOff>
      <xdr:row>0</xdr:row>
      <xdr:rowOff>0</xdr:rowOff>
    </xdr:from>
    <xdr:ext cx="1114425" cy="7620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416425" y="0"/>
          <a:ext cx="1114425" cy="76200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752475</xdr:colOff>
      <xdr:row>0</xdr:row>
      <xdr:rowOff>0</xdr:rowOff>
    </xdr:from>
    <xdr:to>
      <xdr:col>6</xdr:col>
      <xdr:colOff>695325</xdr:colOff>
      <xdr:row>3</xdr:row>
      <xdr:rowOff>20615</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5334000" y="0"/>
          <a:ext cx="904875" cy="59182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152401</xdr:colOff>
      <xdr:row>0</xdr:row>
      <xdr:rowOff>0</xdr:rowOff>
    </xdr:from>
    <xdr:to>
      <xdr:col>5</xdr:col>
      <xdr:colOff>902973</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753100" y="0"/>
          <a:ext cx="750570" cy="49784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8</xdr:col>
      <xdr:colOff>434975</xdr:colOff>
      <xdr:row>0</xdr:row>
      <xdr:rowOff>63500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9350375" y="63500"/>
          <a:ext cx="1095375" cy="7810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5</xdr:col>
      <xdr:colOff>387350</xdr:colOff>
      <xdr:row>0</xdr:row>
      <xdr:rowOff>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692900" y="0"/>
          <a:ext cx="1095375" cy="781050"/>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429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view="pageLayout" zoomScaleNormal="100" workbookViewId="0">
      <selection activeCell="A1" sqref="A1:N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
      <c r="A1" s="37" t="s">
        <v>0</v>
      </c>
    </row>
    <row r="2" ht="18.75" spans="1:1">
      <c r="A2" s="39" t="s">
        <v>1</v>
      </c>
    </row>
    <row r="3" ht="14.25" customHeight="1" spans="1:8">
      <c r="A3" s="369"/>
      <c r="H3" s="348"/>
    </row>
    <row r="4" ht="45.75" customHeight="1" spans="1:1">
      <c r="A4" s="41" t="s">
        <v>2</v>
      </c>
    </row>
    <row r="5" customHeight="1" spans="1:14">
      <c r="A5" s="370" t="s">
        <v>3</v>
      </c>
      <c r="B5" s="370"/>
      <c r="C5" s="370"/>
      <c r="D5" s="370"/>
      <c r="E5" s="370"/>
      <c r="F5" s="370"/>
      <c r="G5" s="370"/>
      <c r="H5" s="370"/>
      <c r="I5" s="370"/>
      <c r="J5" s="370"/>
      <c r="K5" s="370"/>
      <c r="L5" s="370"/>
      <c r="M5" s="370"/>
      <c r="N5" s="370"/>
    </row>
    <row r="15" ht="15.75" spans="5:5">
      <c r="E15" s="371" t="s">
        <v>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N1"/>
    <mergeCell ref="A2:N2"/>
    <mergeCell ref="A3:G3"/>
    <mergeCell ref="A4:N4"/>
    <mergeCell ref="A5:N5"/>
  </mergeCells>
  <pageMargins left="0.511805555555556" right="0.511805555555556" top="0.869444444444444" bottom="0.786805555555556" header="0" footer="0"/>
  <pageSetup paperSize="9" scale="84" orientation="landscape" horizontalDpi="600"/>
  <headerFooter>
    <oddHeader>&amp;CNegrito itálico"Processo 23069.182202/2024-57
PE 90.005/2025</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96"/>
  <sheetViews>
    <sheetView view="pageLayout" zoomScaleNormal="100" workbookViewId="0">
      <selection activeCell="A1" sqref="A1:E1"/>
    </sheetView>
  </sheetViews>
  <sheetFormatPr defaultColWidth="14.4285714285714" defaultRowHeight="15"/>
  <cols>
    <col min="1" max="1" width="4.71428571428571" customWidth="1"/>
    <col min="2" max="2" width="16.5714285714286" style="345" customWidth="1"/>
    <col min="3" max="3" width="6.14285714285714" customWidth="1"/>
    <col min="4" max="4" width="30.8571428571429" style="345" customWidth="1"/>
    <col min="5" max="5" width="33.8571428571429" style="345" customWidth="1"/>
    <col min="6" max="18" width="9.14285714285714" customWidth="1"/>
    <col min="19" max="25" width="8.71428571428571" customWidth="1"/>
  </cols>
  <sheetData>
    <row r="1" spans="1:26">
      <c r="A1" s="336" t="s">
        <v>0</v>
      </c>
      <c r="B1" s="336"/>
      <c r="C1" s="336"/>
      <c r="D1" s="336"/>
      <c r="E1" s="336"/>
      <c r="F1" s="346"/>
      <c r="G1" s="346"/>
      <c r="H1" s="346"/>
      <c r="I1" s="346"/>
      <c r="J1" s="346"/>
      <c r="K1" s="346"/>
      <c r="L1" s="346"/>
      <c r="M1" s="346"/>
      <c r="N1" s="346"/>
      <c r="O1" s="346"/>
      <c r="P1" s="346"/>
      <c r="Q1" s="346"/>
      <c r="R1" s="346"/>
      <c r="S1" s="38"/>
      <c r="T1" s="38"/>
      <c r="U1" s="38"/>
      <c r="V1" s="38"/>
      <c r="W1" s="38"/>
      <c r="X1" s="38"/>
      <c r="Y1" s="38"/>
      <c r="Z1" s="38"/>
    </row>
    <row r="2" spans="1:26">
      <c r="A2" s="337" t="s">
        <v>1</v>
      </c>
      <c r="B2" s="337"/>
      <c r="C2" s="337"/>
      <c r="D2" s="337"/>
      <c r="E2" s="337"/>
      <c r="F2" s="254"/>
      <c r="G2" s="254"/>
      <c r="H2" s="254"/>
      <c r="I2" s="254"/>
      <c r="J2" s="254"/>
      <c r="K2" s="254"/>
      <c r="L2" s="254"/>
      <c r="M2" s="254"/>
      <c r="N2" s="254"/>
      <c r="O2" s="254"/>
      <c r="P2" s="254"/>
      <c r="Q2" s="254"/>
      <c r="R2" s="254"/>
      <c r="S2" s="38"/>
      <c r="T2" s="38"/>
      <c r="U2" s="38"/>
      <c r="V2" s="38"/>
      <c r="W2" s="38"/>
      <c r="X2" s="38"/>
      <c r="Y2" s="38"/>
      <c r="Z2" s="38"/>
    </row>
    <row r="3" spans="1:26">
      <c r="A3" s="337"/>
      <c r="B3" s="347"/>
      <c r="C3" s="36"/>
      <c r="D3" s="347"/>
      <c r="E3" s="347"/>
      <c r="F3" s="36"/>
      <c r="G3" s="36"/>
      <c r="H3" s="38"/>
      <c r="I3" s="38"/>
      <c r="J3" s="38"/>
      <c r="K3" s="38"/>
      <c r="L3" s="38"/>
      <c r="M3" s="38"/>
      <c r="N3" s="38"/>
      <c r="O3" s="38"/>
      <c r="P3" s="38"/>
      <c r="Q3" s="38"/>
      <c r="R3" s="38"/>
      <c r="S3" s="38"/>
      <c r="T3" s="38"/>
      <c r="U3" s="38"/>
      <c r="V3" s="38"/>
      <c r="W3" s="38"/>
      <c r="X3" s="38"/>
      <c r="Y3" s="38"/>
      <c r="Z3" s="38"/>
    </row>
    <row r="4" spans="1:26">
      <c r="A4" s="339" t="s">
        <v>5</v>
      </c>
      <c r="B4" s="339"/>
      <c r="C4" s="339"/>
      <c r="D4" s="339"/>
      <c r="E4" s="339"/>
      <c r="F4" s="348"/>
      <c r="G4" s="348"/>
      <c r="H4" s="348"/>
      <c r="I4" s="348"/>
      <c r="J4" s="348"/>
      <c r="K4" s="348"/>
      <c r="L4" s="348"/>
      <c r="M4" s="348"/>
      <c r="N4" s="348"/>
      <c r="O4" s="348"/>
      <c r="P4" s="348"/>
      <c r="Q4" s="348"/>
      <c r="R4" s="348"/>
      <c r="S4" s="38"/>
      <c r="T4" s="38"/>
      <c r="U4" s="38"/>
      <c r="V4" s="38"/>
      <c r="W4" s="38"/>
      <c r="X4" s="38"/>
      <c r="Y4" s="38"/>
      <c r="Z4" s="38"/>
    </row>
    <row r="5" ht="38.25" customHeight="1" spans="1:26">
      <c r="A5" s="5" t="s">
        <v>2</v>
      </c>
      <c r="B5" s="5"/>
      <c r="C5" s="5"/>
      <c r="D5" s="5"/>
      <c r="E5" s="5"/>
      <c r="F5" s="349"/>
      <c r="G5" s="349"/>
      <c r="H5" s="349"/>
      <c r="I5" s="349"/>
      <c r="J5" s="349"/>
      <c r="K5" s="349"/>
      <c r="L5" s="349"/>
      <c r="M5" s="349"/>
      <c r="N5" s="349"/>
      <c r="O5" s="349"/>
      <c r="P5" s="349"/>
      <c r="Q5" s="349"/>
      <c r="R5" s="349"/>
      <c r="S5" s="38"/>
      <c r="T5" s="38"/>
      <c r="U5" s="38"/>
      <c r="V5" s="38"/>
      <c r="W5" s="38"/>
      <c r="X5" s="38"/>
      <c r="Y5" s="38"/>
      <c r="Z5" s="38"/>
    </row>
    <row r="6" ht="15.75" spans="1:26">
      <c r="A6" s="38"/>
      <c r="B6" s="350"/>
      <c r="C6" s="38"/>
      <c r="D6" s="350"/>
      <c r="E6" s="350"/>
      <c r="F6" s="38"/>
      <c r="G6" s="38"/>
      <c r="H6" s="38"/>
      <c r="I6" s="38"/>
      <c r="J6" s="38"/>
      <c r="K6" s="38"/>
      <c r="L6" s="38"/>
      <c r="M6" s="38"/>
      <c r="N6" s="38"/>
      <c r="O6" s="38"/>
      <c r="P6" s="38"/>
      <c r="Q6" s="38"/>
      <c r="R6" s="38"/>
      <c r="S6" s="38"/>
      <c r="T6" s="38"/>
      <c r="U6" s="38"/>
      <c r="V6" s="38"/>
      <c r="W6" s="38"/>
      <c r="X6" s="38"/>
      <c r="Y6" s="38"/>
      <c r="Z6" s="38"/>
    </row>
    <row r="7" spans="1:26">
      <c r="A7" s="351" t="s">
        <v>6</v>
      </c>
      <c r="B7" s="352" t="s">
        <v>7</v>
      </c>
      <c r="C7" s="352" t="s">
        <v>8</v>
      </c>
      <c r="D7" s="352" t="s">
        <v>9</v>
      </c>
      <c r="E7" s="353"/>
      <c r="F7" s="38"/>
      <c r="G7" s="38"/>
      <c r="H7" s="38"/>
      <c r="I7" s="38"/>
      <c r="J7" s="38"/>
      <c r="K7" s="38"/>
      <c r="L7" s="38"/>
      <c r="M7" s="38"/>
      <c r="N7" s="38"/>
      <c r="O7" s="38"/>
      <c r="P7" s="38"/>
      <c r="Q7" s="38"/>
      <c r="R7" s="38"/>
      <c r="S7" s="38"/>
      <c r="T7" s="38"/>
      <c r="U7" s="38"/>
      <c r="V7" s="38"/>
      <c r="W7" s="38"/>
      <c r="X7" s="38"/>
      <c r="Y7" s="38"/>
      <c r="Z7" s="38"/>
    </row>
    <row r="8" ht="25.5" spans="1:26">
      <c r="A8" s="354">
        <v>1</v>
      </c>
      <c r="B8" s="355" t="s">
        <v>10</v>
      </c>
      <c r="C8" s="356">
        <v>1</v>
      </c>
      <c r="D8" s="357" t="s">
        <v>11</v>
      </c>
      <c r="E8" s="358" t="s">
        <v>12</v>
      </c>
      <c r="F8" s="38"/>
      <c r="G8" s="38"/>
      <c r="H8" s="38"/>
      <c r="I8" s="38"/>
      <c r="J8" s="38"/>
      <c r="K8" s="38"/>
      <c r="L8" s="38"/>
      <c r="M8" s="38"/>
      <c r="N8" s="38"/>
      <c r="O8" s="38"/>
      <c r="P8" s="38"/>
      <c r="Q8" s="38"/>
      <c r="R8" s="38"/>
      <c r="S8" s="38"/>
      <c r="T8" s="38"/>
      <c r="U8" s="38"/>
      <c r="V8" s="38"/>
      <c r="W8" s="38"/>
      <c r="X8" s="38"/>
      <c r="Y8" s="38"/>
      <c r="Z8" s="38"/>
    </row>
    <row r="9" spans="1:26">
      <c r="A9" s="354"/>
      <c r="B9" s="355"/>
      <c r="C9" s="356">
        <v>2</v>
      </c>
      <c r="D9" s="357" t="s">
        <v>13</v>
      </c>
      <c r="E9" s="358" t="s">
        <v>14</v>
      </c>
      <c r="F9" s="38"/>
      <c r="G9" s="38"/>
      <c r="H9" s="38"/>
      <c r="I9" s="38"/>
      <c r="J9" s="38"/>
      <c r="K9" s="38"/>
      <c r="L9" s="38"/>
      <c r="M9" s="38"/>
      <c r="N9" s="38"/>
      <c r="O9" s="38"/>
      <c r="P9" s="38"/>
      <c r="Q9" s="38"/>
      <c r="R9" s="38"/>
      <c r="S9" s="38"/>
      <c r="T9" s="38"/>
      <c r="U9" s="38"/>
      <c r="V9" s="38"/>
      <c r="W9" s="38"/>
      <c r="X9" s="38"/>
      <c r="Y9" s="38"/>
      <c r="Z9" s="38"/>
    </row>
    <row r="10" ht="25.5" spans="1:26">
      <c r="A10" s="354"/>
      <c r="B10" s="355" t="s">
        <v>15</v>
      </c>
      <c r="C10" s="356">
        <v>3</v>
      </c>
      <c r="D10" s="359" t="s">
        <v>16</v>
      </c>
      <c r="E10" s="358" t="s">
        <v>17</v>
      </c>
      <c r="F10" s="38"/>
      <c r="G10" s="38"/>
      <c r="H10" s="38"/>
      <c r="I10" s="38"/>
      <c r="J10" s="38"/>
      <c r="K10" s="38"/>
      <c r="L10" s="38"/>
      <c r="M10" s="38"/>
      <c r="N10" s="38"/>
      <c r="O10" s="38"/>
      <c r="P10" s="38"/>
      <c r="Q10" s="38"/>
      <c r="R10" s="38"/>
      <c r="S10" s="38"/>
      <c r="T10" s="38"/>
      <c r="U10" s="38"/>
      <c r="V10" s="38"/>
      <c r="W10" s="38"/>
      <c r="X10" s="38"/>
      <c r="Y10" s="38"/>
      <c r="Z10" s="38"/>
    </row>
    <row r="11" spans="1:26">
      <c r="A11" s="354"/>
      <c r="B11" s="355"/>
      <c r="C11" s="356">
        <v>4</v>
      </c>
      <c r="D11" s="359" t="s">
        <v>18</v>
      </c>
      <c r="E11" s="358"/>
      <c r="F11" s="38"/>
      <c r="G11" s="38"/>
      <c r="H11" s="38"/>
      <c r="I11" s="38"/>
      <c r="J11" s="38"/>
      <c r="K11" s="38"/>
      <c r="L11" s="38"/>
      <c r="M11" s="38"/>
      <c r="N11" s="38"/>
      <c r="O11" s="38"/>
      <c r="P11" s="38"/>
      <c r="Q11" s="38"/>
      <c r="R11" s="38"/>
      <c r="S11" s="38"/>
      <c r="T11" s="38"/>
      <c r="U11" s="38"/>
      <c r="V11" s="38"/>
      <c r="W11" s="38"/>
      <c r="X11" s="38"/>
      <c r="Y11" s="38"/>
      <c r="Z11" s="38"/>
    </row>
    <row r="12" ht="25.5" spans="1:26">
      <c r="A12" s="354"/>
      <c r="B12" s="355"/>
      <c r="C12" s="356">
        <v>5</v>
      </c>
      <c r="D12" s="359" t="s">
        <v>19</v>
      </c>
      <c r="E12" s="358"/>
      <c r="F12" s="38"/>
      <c r="G12" s="38"/>
      <c r="H12" s="38"/>
      <c r="I12" s="38"/>
      <c r="J12" s="38"/>
      <c r="K12" s="38"/>
      <c r="L12" s="38"/>
      <c r="M12" s="38"/>
      <c r="N12" s="38"/>
      <c r="O12" s="38"/>
      <c r="P12" s="38"/>
      <c r="Q12" s="38"/>
      <c r="R12" s="38"/>
      <c r="S12" s="38"/>
      <c r="T12" s="38"/>
      <c r="U12" s="38"/>
      <c r="V12" s="38"/>
      <c r="W12" s="38"/>
      <c r="X12" s="38"/>
      <c r="Y12" s="38"/>
      <c r="Z12" s="38"/>
    </row>
    <row r="13" spans="1:26">
      <c r="A13" s="354"/>
      <c r="B13" s="355"/>
      <c r="C13" s="356">
        <v>6</v>
      </c>
      <c r="D13" s="359" t="s">
        <v>20</v>
      </c>
      <c r="E13" s="358"/>
      <c r="F13" s="38"/>
      <c r="G13" s="38"/>
      <c r="H13" s="38"/>
      <c r="I13" s="38"/>
      <c r="J13" s="38"/>
      <c r="K13" s="38"/>
      <c r="L13" s="38"/>
      <c r="M13" s="38"/>
      <c r="N13" s="38"/>
      <c r="O13" s="38"/>
      <c r="P13" s="38"/>
      <c r="Q13" s="38"/>
      <c r="R13" s="38"/>
      <c r="S13" s="38"/>
      <c r="T13" s="38"/>
      <c r="U13" s="38"/>
      <c r="V13" s="38"/>
      <c r="W13" s="38"/>
      <c r="X13" s="38"/>
      <c r="Y13" s="38"/>
      <c r="Z13" s="38"/>
    </row>
    <row r="14" ht="25.5" spans="1:26">
      <c r="A14" s="354"/>
      <c r="B14" s="355"/>
      <c r="C14" s="356">
        <v>7</v>
      </c>
      <c r="D14" s="359" t="s">
        <v>21</v>
      </c>
      <c r="E14" s="358"/>
      <c r="F14" s="38"/>
      <c r="G14" s="38"/>
      <c r="H14" s="38"/>
      <c r="I14" s="38"/>
      <c r="J14" s="38"/>
      <c r="K14" s="38"/>
      <c r="L14" s="38"/>
      <c r="M14" s="38"/>
      <c r="N14" s="38"/>
      <c r="O14" s="38"/>
      <c r="P14" s="38"/>
      <c r="Q14" s="38"/>
      <c r="R14" s="38"/>
      <c r="S14" s="38"/>
      <c r="T14" s="38"/>
      <c r="U14" s="38"/>
      <c r="V14" s="38"/>
      <c r="W14" s="38"/>
      <c r="X14" s="38"/>
      <c r="Y14" s="38"/>
      <c r="Z14" s="38"/>
    </row>
    <row r="15" spans="1:26">
      <c r="A15" s="354"/>
      <c r="B15" s="355"/>
      <c r="C15" s="356">
        <v>8</v>
      </c>
      <c r="D15" s="359" t="s">
        <v>22</v>
      </c>
      <c r="E15" s="358"/>
      <c r="F15" s="38"/>
      <c r="G15" s="38"/>
      <c r="H15" s="38"/>
      <c r="I15" s="38"/>
      <c r="J15" s="38"/>
      <c r="K15" s="38"/>
      <c r="L15" s="38"/>
      <c r="M15" s="38"/>
      <c r="N15" s="38"/>
      <c r="O15" s="38"/>
      <c r="P15" s="38"/>
      <c r="Q15" s="38"/>
      <c r="R15" s="38"/>
      <c r="S15" s="38"/>
      <c r="T15" s="38"/>
      <c r="U15" s="38"/>
      <c r="V15" s="38"/>
      <c r="W15" s="38"/>
      <c r="X15" s="38"/>
      <c r="Y15" s="38"/>
      <c r="Z15" s="38"/>
    </row>
    <row r="16" ht="25.5" spans="1:26">
      <c r="A16" s="354"/>
      <c r="B16" s="355"/>
      <c r="C16" s="356">
        <v>9</v>
      </c>
      <c r="D16" s="359" t="s">
        <v>23</v>
      </c>
      <c r="E16" s="358"/>
      <c r="F16" s="38"/>
      <c r="G16" s="38"/>
      <c r="H16" s="38"/>
      <c r="I16" s="38"/>
      <c r="J16" s="38"/>
      <c r="K16" s="38"/>
      <c r="L16" s="38"/>
      <c r="M16" s="38"/>
      <c r="N16" s="38"/>
      <c r="O16" s="38"/>
      <c r="P16" s="38"/>
      <c r="Q16" s="38"/>
      <c r="R16" s="38"/>
      <c r="S16" s="38"/>
      <c r="T16" s="38"/>
      <c r="U16" s="38"/>
      <c r="V16" s="38"/>
      <c r="W16" s="38"/>
      <c r="X16" s="38"/>
      <c r="Y16" s="38"/>
      <c r="Z16" s="38"/>
    </row>
    <row r="17" spans="1:26">
      <c r="A17" s="354"/>
      <c r="B17" s="355"/>
      <c r="C17" s="356">
        <v>10</v>
      </c>
      <c r="D17" s="359" t="s">
        <v>24</v>
      </c>
      <c r="E17" s="358"/>
      <c r="F17" s="38"/>
      <c r="G17" s="38"/>
      <c r="H17" s="38"/>
      <c r="I17" s="38"/>
      <c r="J17" s="38"/>
      <c r="K17" s="38"/>
      <c r="L17" s="38"/>
      <c r="M17" s="38"/>
      <c r="N17" s="38"/>
      <c r="O17" s="38"/>
      <c r="P17" s="38"/>
      <c r="Q17" s="38"/>
      <c r="R17" s="38"/>
      <c r="S17" s="38"/>
      <c r="T17" s="38"/>
      <c r="U17" s="38"/>
      <c r="V17" s="38"/>
      <c r="W17" s="38"/>
      <c r="X17" s="38"/>
      <c r="Y17" s="38"/>
      <c r="Z17" s="38"/>
    </row>
    <row r="18" spans="1:26">
      <c r="A18" s="354"/>
      <c r="B18" s="355"/>
      <c r="C18" s="356">
        <v>11</v>
      </c>
      <c r="D18" s="359" t="s">
        <v>25</v>
      </c>
      <c r="E18" s="358"/>
      <c r="F18" s="38"/>
      <c r="G18" s="38"/>
      <c r="H18" s="38"/>
      <c r="I18" s="38"/>
      <c r="J18" s="38"/>
      <c r="K18" s="38"/>
      <c r="L18" s="38"/>
      <c r="M18" s="38"/>
      <c r="N18" s="38"/>
      <c r="O18" s="38"/>
      <c r="P18" s="38"/>
      <c r="Q18" s="38"/>
      <c r="R18" s="38"/>
      <c r="S18" s="38"/>
      <c r="T18" s="38"/>
      <c r="U18" s="38"/>
      <c r="V18" s="38"/>
      <c r="W18" s="38"/>
      <c r="X18" s="38"/>
      <c r="Y18" s="38"/>
      <c r="Z18" s="38"/>
    </row>
    <row r="19" spans="1:26">
      <c r="A19" s="354"/>
      <c r="B19" s="355" t="s">
        <v>26</v>
      </c>
      <c r="C19" s="356">
        <v>12</v>
      </c>
      <c r="D19" s="359" t="s">
        <v>27</v>
      </c>
      <c r="E19" s="360" t="s">
        <v>17</v>
      </c>
      <c r="F19" s="38"/>
      <c r="G19" s="38"/>
      <c r="H19" s="38"/>
      <c r="I19" s="38"/>
      <c r="J19" s="38"/>
      <c r="K19" s="38"/>
      <c r="L19" s="38"/>
      <c r="M19" s="38"/>
      <c r="N19" s="38"/>
      <c r="O19" s="38"/>
      <c r="P19" s="38"/>
      <c r="Q19" s="38"/>
      <c r="R19" s="38"/>
      <c r="S19" s="38"/>
      <c r="T19" s="38"/>
      <c r="U19" s="38"/>
      <c r="V19" s="38"/>
      <c r="W19" s="38"/>
      <c r="X19" s="38"/>
      <c r="Y19" s="38"/>
      <c r="Z19" s="38"/>
    </row>
    <row r="20" spans="1:26">
      <c r="A20" s="354"/>
      <c r="B20" s="355"/>
      <c r="C20" s="356">
        <v>13</v>
      </c>
      <c r="D20" s="359" t="s">
        <v>28</v>
      </c>
      <c r="E20" s="360"/>
      <c r="F20" s="38"/>
      <c r="G20" s="38"/>
      <c r="H20" s="38"/>
      <c r="I20" s="38"/>
      <c r="J20" s="38"/>
      <c r="K20" s="38"/>
      <c r="L20" s="38"/>
      <c r="M20" s="38"/>
      <c r="N20" s="38"/>
      <c r="O20" s="38"/>
      <c r="P20" s="38"/>
      <c r="Q20" s="38"/>
      <c r="R20" s="38"/>
      <c r="S20" s="38"/>
      <c r="T20" s="38"/>
      <c r="U20" s="38"/>
      <c r="V20" s="38"/>
      <c r="W20" s="38"/>
      <c r="X20" s="38"/>
      <c r="Y20" s="38"/>
      <c r="Z20" s="38"/>
    </row>
    <row r="21" spans="1:26">
      <c r="A21" s="354"/>
      <c r="B21" s="355" t="s">
        <v>29</v>
      </c>
      <c r="C21" s="356">
        <v>14</v>
      </c>
      <c r="D21" s="359" t="s">
        <v>30</v>
      </c>
      <c r="E21" s="361" t="s">
        <v>17</v>
      </c>
      <c r="F21" s="38"/>
      <c r="G21" s="38"/>
      <c r="H21" s="38"/>
      <c r="I21" s="38"/>
      <c r="J21" s="38"/>
      <c r="K21" s="38"/>
      <c r="L21" s="38"/>
      <c r="M21" s="38"/>
      <c r="N21" s="38"/>
      <c r="O21" s="38"/>
      <c r="P21" s="38"/>
      <c r="Q21" s="38"/>
      <c r="R21" s="38"/>
      <c r="S21" s="38"/>
      <c r="T21" s="38"/>
      <c r="U21" s="38"/>
      <c r="V21" s="38"/>
      <c r="W21" s="38"/>
      <c r="X21" s="38"/>
      <c r="Y21" s="38"/>
      <c r="Z21" s="38"/>
    </row>
    <row r="22" spans="1:26">
      <c r="A22" s="354"/>
      <c r="B22" s="355"/>
      <c r="C22" s="356">
        <v>15</v>
      </c>
      <c r="D22" s="359" t="s">
        <v>31</v>
      </c>
      <c r="E22" s="361"/>
      <c r="F22" s="38"/>
      <c r="G22" s="38"/>
      <c r="H22" s="38"/>
      <c r="I22" s="38"/>
      <c r="J22" s="38"/>
      <c r="K22" s="38"/>
      <c r="L22" s="38"/>
      <c r="M22" s="38"/>
      <c r="N22" s="38"/>
      <c r="O22" s="38"/>
      <c r="P22" s="38"/>
      <c r="Q22" s="38"/>
      <c r="R22" s="38"/>
      <c r="S22" s="38"/>
      <c r="T22" s="38"/>
      <c r="U22" s="38"/>
      <c r="V22" s="38"/>
      <c r="W22" s="38"/>
      <c r="X22" s="38"/>
      <c r="Y22" s="38"/>
      <c r="Z22" s="38"/>
    </row>
    <row r="23" spans="1:26">
      <c r="A23" s="354"/>
      <c r="B23" s="355"/>
      <c r="C23" s="356">
        <v>16</v>
      </c>
      <c r="D23" s="359" t="s">
        <v>32</v>
      </c>
      <c r="E23" s="361"/>
      <c r="F23" s="38"/>
      <c r="G23" s="38"/>
      <c r="H23" s="38"/>
      <c r="I23" s="38"/>
      <c r="J23" s="38"/>
      <c r="K23" s="38"/>
      <c r="L23" s="38"/>
      <c r="M23" s="38"/>
      <c r="N23" s="38"/>
      <c r="O23" s="38"/>
      <c r="P23" s="38"/>
      <c r="Q23" s="38"/>
      <c r="R23" s="38"/>
      <c r="S23" s="38"/>
      <c r="T23" s="38"/>
      <c r="U23" s="38"/>
      <c r="V23" s="38"/>
      <c r="W23" s="38"/>
      <c r="X23" s="38"/>
      <c r="Y23" s="38"/>
      <c r="Z23" s="38"/>
    </row>
    <row r="24" spans="1:26">
      <c r="A24" s="354"/>
      <c r="B24" s="355"/>
      <c r="C24" s="356">
        <v>17</v>
      </c>
      <c r="D24" s="359" t="s">
        <v>33</v>
      </c>
      <c r="E24" s="361"/>
      <c r="F24" s="38"/>
      <c r="G24" s="38"/>
      <c r="H24" s="38"/>
      <c r="I24" s="38"/>
      <c r="J24" s="38"/>
      <c r="K24" s="38"/>
      <c r="L24" s="38"/>
      <c r="M24" s="38"/>
      <c r="N24" s="38"/>
      <c r="O24" s="38"/>
      <c r="P24" s="38"/>
      <c r="Q24" s="38"/>
      <c r="R24" s="38"/>
      <c r="S24" s="38"/>
      <c r="T24" s="38"/>
      <c r="U24" s="38"/>
      <c r="V24" s="38"/>
      <c r="W24" s="38"/>
      <c r="X24" s="38"/>
      <c r="Y24" s="38"/>
      <c r="Z24" s="38"/>
    </row>
    <row r="25" ht="25.5" spans="1:26">
      <c r="A25" s="354"/>
      <c r="B25" s="355"/>
      <c r="C25" s="356">
        <v>18</v>
      </c>
      <c r="D25" s="359" t="s">
        <v>34</v>
      </c>
      <c r="E25" s="360" t="s">
        <v>35</v>
      </c>
      <c r="F25" s="38"/>
      <c r="G25" s="38"/>
      <c r="H25" s="38"/>
      <c r="I25" s="38"/>
      <c r="J25" s="38"/>
      <c r="K25" s="38"/>
      <c r="L25" s="38"/>
      <c r="M25" s="38"/>
      <c r="N25" s="38"/>
      <c r="O25" s="38"/>
      <c r="P25" s="38"/>
      <c r="Q25" s="38"/>
      <c r="R25" s="38"/>
      <c r="S25" s="38"/>
      <c r="T25" s="38"/>
      <c r="U25" s="38"/>
      <c r="V25" s="38"/>
      <c r="W25" s="38"/>
      <c r="X25" s="38"/>
      <c r="Y25" s="38"/>
      <c r="Z25" s="38"/>
    </row>
    <row r="26" spans="1:26">
      <c r="A26" s="354"/>
      <c r="B26" s="355" t="s">
        <v>36</v>
      </c>
      <c r="C26" s="356">
        <v>19</v>
      </c>
      <c r="D26" s="359" t="s">
        <v>37</v>
      </c>
      <c r="E26" s="358" t="s">
        <v>17</v>
      </c>
      <c r="F26" s="38"/>
      <c r="G26" s="38"/>
      <c r="H26" s="38"/>
      <c r="I26" s="38"/>
      <c r="J26" s="38"/>
      <c r="K26" s="38"/>
      <c r="L26" s="38"/>
      <c r="M26" s="38"/>
      <c r="N26" s="38"/>
      <c r="O26" s="38"/>
      <c r="P26" s="38"/>
      <c r="Q26" s="38"/>
      <c r="R26" s="38"/>
      <c r="S26" s="38"/>
      <c r="T26" s="38"/>
      <c r="U26" s="38"/>
      <c r="V26" s="38"/>
      <c r="W26" s="38"/>
      <c r="X26" s="38"/>
      <c r="Y26" s="38"/>
      <c r="Z26" s="38"/>
    </row>
    <row r="27" spans="1:26">
      <c r="A27" s="354"/>
      <c r="B27" s="355"/>
      <c r="C27" s="356">
        <v>20</v>
      </c>
      <c r="D27" s="359" t="s">
        <v>38</v>
      </c>
      <c r="E27" s="358"/>
      <c r="F27" s="38"/>
      <c r="G27" s="38"/>
      <c r="H27" s="38"/>
      <c r="I27" s="38"/>
      <c r="J27" s="38"/>
      <c r="K27" s="38"/>
      <c r="L27" s="38"/>
      <c r="M27" s="38"/>
      <c r="N27" s="38"/>
      <c r="O27" s="38"/>
      <c r="P27" s="38"/>
      <c r="Q27" s="38"/>
      <c r="R27" s="38"/>
      <c r="S27" s="38"/>
      <c r="T27" s="38"/>
      <c r="U27" s="38"/>
      <c r="V27" s="38"/>
      <c r="W27" s="38"/>
      <c r="X27" s="38"/>
      <c r="Y27" s="38"/>
      <c r="Z27" s="38"/>
    </row>
    <row r="28" ht="25.5" spans="1:26">
      <c r="A28" s="354"/>
      <c r="B28" s="355"/>
      <c r="C28" s="356">
        <v>21</v>
      </c>
      <c r="D28" s="359" t="s">
        <v>39</v>
      </c>
      <c r="E28" s="358"/>
      <c r="F28" s="38"/>
      <c r="G28" s="38"/>
      <c r="H28" s="38"/>
      <c r="I28" s="38"/>
      <c r="J28" s="38"/>
      <c r="K28" s="38"/>
      <c r="L28" s="38"/>
      <c r="M28" s="38"/>
      <c r="N28" s="38"/>
      <c r="O28" s="38"/>
      <c r="P28" s="38"/>
      <c r="Q28" s="38"/>
      <c r="R28" s="38"/>
      <c r="S28" s="38"/>
      <c r="T28" s="38"/>
      <c r="U28" s="38"/>
      <c r="V28" s="38"/>
      <c r="W28" s="38"/>
      <c r="X28" s="38"/>
      <c r="Y28" s="38"/>
      <c r="Z28" s="38"/>
    </row>
    <row r="29" spans="1:26">
      <c r="A29" s="354"/>
      <c r="B29" s="355" t="s">
        <v>40</v>
      </c>
      <c r="C29" s="356">
        <v>23</v>
      </c>
      <c r="D29" s="362" t="s">
        <v>41</v>
      </c>
      <c r="E29" s="358" t="s">
        <v>42</v>
      </c>
      <c r="F29" s="38"/>
      <c r="G29" s="38"/>
      <c r="H29" s="38"/>
      <c r="I29" s="38"/>
      <c r="J29" s="38"/>
      <c r="K29" s="38"/>
      <c r="L29" s="38"/>
      <c r="M29" s="38"/>
      <c r="N29" s="38"/>
      <c r="O29" s="38"/>
      <c r="P29" s="38"/>
      <c r="Q29" s="38"/>
      <c r="R29" s="38"/>
      <c r="S29" s="38"/>
      <c r="T29" s="38"/>
      <c r="U29" s="38"/>
      <c r="V29" s="38"/>
      <c r="W29" s="38"/>
      <c r="X29" s="38"/>
      <c r="Y29" s="38"/>
      <c r="Z29" s="38"/>
    </row>
    <row r="30" spans="1:26">
      <c r="A30" s="354"/>
      <c r="B30" s="355"/>
      <c r="C30" s="356">
        <v>24</v>
      </c>
      <c r="D30" s="362" t="s">
        <v>43</v>
      </c>
      <c r="E30" s="358"/>
      <c r="F30" s="38"/>
      <c r="G30" s="38"/>
      <c r="H30" s="38"/>
      <c r="I30" s="38"/>
      <c r="J30" s="38"/>
      <c r="K30" s="38"/>
      <c r="L30" s="38"/>
      <c r="M30" s="38"/>
      <c r="N30" s="38"/>
      <c r="O30" s="38"/>
      <c r="P30" s="38"/>
      <c r="Q30" s="38"/>
      <c r="R30" s="38"/>
      <c r="S30" s="38"/>
      <c r="T30" s="38"/>
      <c r="U30" s="38"/>
      <c r="V30" s="38"/>
      <c r="W30" s="38"/>
      <c r="X30" s="38"/>
      <c r="Y30" s="38"/>
      <c r="Z30" s="38"/>
    </row>
    <row r="31" spans="1:26">
      <c r="A31" s="354"/>
      <c r="B31" s="355"/>
      <c r="C31" s="356">
        <v>25</v>
      </c>
      <c r="D31" s="362" t="s">
        <v>44</v>
      </c>
      <c r="E31" s="358"/>
      <c r="F31" s="38"/>
      <c r="G31" s="38"/>
      <c r="H31" s="38"/>
      <c r="I31" s="38"/>
      <c r="J31" s="38"/>
      <c r="K31" s="38"/>
      <c r="L31" s="38"/>
      <c r="M31" s="38"/>
      <c r="N31" s="38"/>
      <c r="O31" s="38"/>
      <c r="P31" s="38"/>
      <c r="Q31" s="38"/>
      <c r="R31" s="38"/>
      <c r="S31" s="38"/>
      <c r="T31" s="38"/>
      <c r="U31" s="38"/>
      <c r="V31" s="38"/>
      <c r="W31" s="38"/>
      <c r="X31" s="38"/>
      <c r="Y31" s="38"/>
      <c r="Z31" s="38"/>
    </row>
    <row r="32" ht="25.5" spans="1:26">
      <c r="A32" s="354"/>
      <c r="B32" s="355"/>
      <c r="C32" s="356">
        <v>26</v>
      </c>
      <c r="D32" s="362" t="s">
        <v>45</v>
      </c>
      <c r="E32" s="358"/>
      <c r="F32" s="38"/>
      <c r="G32" s="38"/>
      <c r="H32" s="38"/>
      <c r="I32" s="38"/>
      <c r="J32" s="38"/>
      <c r="K32" s="38"/>
      <c r="L32" s="38"/>
      <c r="M32" s="38"/>
      <c r="N32" s="38"/>
      <c r="O32" s="38"/>
      <c r="P32" s="38"/>
      <c r="Q32" s="38"/>
      <c r="R32" s="38"/>
      <c r="S32" s="38"/>
      <c r="T32" s="38"/>
      <c r="U32" s="38"/>
      <c r="V32" s="38"/>
      <c r="W32" s="38"/>
      <c r="X32" s="38"/>
      <c r="Y32" s="38"/>
      <c r="Z32" s="38"/>
    </row>
    <row r="33" ht="25.5" spans="1:26">
      <c r="A33" s="354"/>
      <c r="B33" s="355"/>
      <c r="C33" s="356">
        <v>27</v>
      </c>
      <c r="D33" s="362" t="s">
        <v>46</v>
      </c>
      <c r="E33" s="358"/>
      <c r="F33" s="38"/>
      <c r="G33" s="38"/>
      <c r="H33" s="38"/>
      <c r="I33" s="38"/>
      <c r="J33" s="38"/>
      <c r="K33" s="38"/>
      <c r="L33" s="38"/>
      <c r="M33" s="38"/>
      <c r="N33" s="38"/>
      <c r="O33" s="38"/>
      <c r="P33" s="38"/>
      <c r="Q33" s="38"/>
      <c r="R33" s="38"/>
      <c r="S33" s="38"/>
      <c r="T33" s="38"/>
      <c r="U33" s="38"/>
      <c r="V33" s="38"/>
      <c r="W33" s="38"/>
      <c r="X33" s="38"/>
      <c r="Y33" s="38"/>
      <c r="Z33" s="38"/>
    </row>
    <row r="34" spans="1:26">
      <c r="A34" s="354"/>
      <c r="B34" s="355"/>
      <c r="C34" s="356">
        <v>28</v>
      </c>
      <c r="D34" s="357" t="s">
        <v>47</v>
      </c>
      <c r="E34" s="358"/>
      <c r="F34" s="38"/>
      <c r="G34" s="38"/>
      <c r="H34" s="38"/>
      <c r="I34" s="38"/>
      <c r="J34" s="38"/>
      <c r="K34" s="38"/>
      <c r="L34" s="38"/>
      <c r="M34" s="38"/>
      <c r="N34" s="38"/>
      <c r="O34" s="38"/>
      <c r="P34" s="38"/>
      <c r="Q34" s="38"/>
      <c r="R34" s="38"/>
      <c r="S34" s="38"/>
      <c r="T34" s="38"/>
      <c r="U34" s="38"/>
      <c r="V34" s="38"/>
      <c r="W34" s="38"/>
      <c r="X34" s="38"/>
      <c r="Y34" s="38"/>
      <c r="Z34" s="38"/>
    </row>
    <row r="35" ht="25.5" spans="1:26">
      <c r="A35" s="354"/>
      <c r="B35" s="355"/>
      <c r="C35" s="356">
        <v>29</v>
      </c>
      <c r="D35" s="362" t="s">
        <v>48</v>
      </c>
      <c r="E35" s="358"/>
      <c r="F35" s="38"/>
      <c r="G35" s="38"/>
      <c r="H35" s="38"/>
      <c r="I35" s="38"/>
      <c r="J35" s="38"/>
      <c r="K35" s="38"/>
      <c r="L35" s="38"/>
      <c r="M35" s="38"/>
      <c r="N35" s="38"/>
      <c r="O35" s="38"/>
      <c r="P35" s="38"/>
      <c r="Q35" s="38"/>
      <c r="R35" s="38"/>
      <c r="S35" s="38"/>
      <c r="T35" s="38"/>
      <c r="U35" s="38"/>
      <c r="V35" s="38"/>
      <c r="W35" s="38"/>
      <c r="X35" s="38"/>
      <c r="Y35" s="38"/>
      <c r="Z35" s="38"/>
    </row>
    <row r="36" ht="25.5" spans="1:26">
      <c r="A36" s="354"/>
      <c r="B36" s="355"/>
      <c r="C36" s="356">
        <v>30</v>
      </c>
      <c r="D36" s="362" t="s">
        <v>49</v>
      </c>
      <c r="E36" s="358"/>
      <c r="F36" s="38"/>
      <c r="G36" s="38"/>
      <c r="H36" s="38"/>
      <c r="I36" s="38"/>
      <c r="J36" s="38"/>
      <c r="K36" s="38"/>
      <c r="L36" s="38"/>
      <c r="M36" s="38"/>
      <c r="N36" s="38"/>
      <c r="O36" s="38"/>
      <c r="P36" s="38"/>
      <c r="Q36" s="38"/>
      <c r="R36" s="38"/>
      <c r="S36" s="38"/>
      <c r="T36" s="38"/>
      <c r="U36" s="38"/>
      <c r="V36" s="38"/>
      <c r="W36" s="38"/>
      <c r="X36" s="38"/>
      <c r="Y36" s="38"/>
      <c r="Z36" s="38"/>
    </row>
    <row r="37" spans="1:26">
      <c r="A37" s="354"/>
      <c r="B37" s="355"/>
      <c r="C37" s="356">
        <v>31</v>
      </c>
      <c r="D37" s="362" t="s">
        <v>50</v>
      </c>
      <c r="E37" s="358"/>
      <c r="F37" s="38"/>
      <c r="G37" s="38"/>
      <c r="H37" s="38"/>
      <c r="I37" s="38"/>
      <c r="J37" s="38"/>
      <c r="K37" s="38"/>
      <c r="L37" s="38"/>
      <c r="M37" s="38"/>
      <c r="N37" s="38"/>
      <c r="O37" s="38"/>
      <c r="P37" s="38"/>
      <c r="Q37" s="38"/>
      <c r="R37" s="38"/>
      <c r="S37" s="38"/>
      <c r="T37" s="38"/>
      <c r="U37" s="38"/>
      <c r="V37" s="38"/>
      <c r="W37" s="38"/>
      <c r="X37" s="38"/>
      <c r="Y37" s="38"/>
      <c r="Z37" s="38"/>
    </row>
    <row r="38" spans="1:26">
      <c r="A38" s="354"/>
      <c r="B38" s="355"/>
      <c r="C38" s="356">
        <v>32</v>
      </c>
      <c r="D38" s="362" t="s">
        <v>51</v>
      </c>
      <c r="E38" s="358"/>
      <c r="F38" s="38"/>
      <c r="G38" s="38"/>
      <c r="H38" s="38"/>
      <c r="I38" s="38"/>
      <c r="J38" s="38"/>
      <c r="K38" s="38"/>
      <c r="L38" s="38"/>
      <c r="M38" s="38"/>
      <c r="N38" s="38"/>
      <c r="O38" s="38"/>
      <c r="P38" s="38"/>
      <c r="Q38" s="38"/>
      <c r="R38" s="38"/>
      <c r="S38" s="38"/>
      <c r="T38" s="38"/>
      <c r="U38" s="38"/>
      <c r="V38" s="38"/>
      <c r="W38" s="38"/>
      <c r="X38" s="38"/>
      <c r="Y38" s="38"/>
      <c r="Z38" s="38"/>
    </row>
    <row r="39" ht="25.5" spans="1:26">
      <c r="A39" s="354"/>
      <c r="B39" s="355" t="s">
        <v>52</v>
      </c>
      <c r="C39" s="356">
        <v>33</v>
      </c>
      <c r="D39" s="362" t="s">
        <v>53</v>
      </c>
      <c r="E39" s="358" t="s">
        <v>54</v>
      </c>
      <c r="F39" s="38"/>
      <c r="G39" s="38"/>
      <c r="H39" s="38"/>
      <c r="I39" s="38"/>
      <c r="J39" s="38"/>
      <c r="K39" s="38"/>
      <c r="L39" s="38"/>
      <c r="M39" s="38"/>
      <c r="N39" s="38"/>
      <c r="O39" s="38"/>
      <c r="P39" s="38"/>
      <c r="Q39" s="38"/>
      <c r="R39" s="38"/>
      <c r="S39" s="38"/>
      <c r="T39" s="38"/>
      <c r="U39" s="38"/>
      <c r="V39" s="38"/>
      <c r="W39" s="38"/>
      <c r="X39" s="38"/>
      <c r="Y39" s="38"/>
      <c r="Z39" s="38"/>
    </row>
    <row r="40" ht="25.5" spans="1:26">
      <c r="A40" s="354"/>
      <c r="B40" s="355"/>
      <c r="C40" s="356">
        <v>34</v>
      </c>
      <c r="D40" s="362" t="s">
        <v>55</v>
      </c>
      <c r="E40" s="358"/>
      <c r="F40" s="38"/>
      <c r="G40" s="38"/>
      <c r="H40" s="38"/>
      <c r="I40" s="38"/>
      <c r="J40" s="38"/>
      <c r="K40" s="38"/>
      <c r="L40" s="38"/>
      <c r="M40" s="38"/>
      <c r="N40" s="38"/>
      <c r="O40" s="38"/>
      <c r="P40" s="38"/>
      <c r="Q40" s="38"/>
      <c r="R40" s="38"/>
      <c r="S40" s="38"/>
      <c r="T40" s="38"/>
      <c r="U40" s="38"/>
      <c r="V40" s="38"/>
      <c r="W40" s="38"/>
      <c r="X40" s="38"/>
      <c r="Y40" s="38"/>
      <c r="Z40" s="38"/>
    </row>
    <row r="41" ht="25.5" spans="1:26">
      <c r="A41" s="354"/>
      <c r="B41" s="355"/>
      <c r="C41" s="356">
        <v>35</v>
      </c>
      <c r="D41" s="362" t="s">
        <v>56</v>
      </c>
      <c r="E41" s="358"/>
      <c r="F41" s="38"/>
      <c r="G41" s="38"/>
      <c r="H41" s="38"/>
      <c r="I41" s="38"/>
      <c r="J41" s="38"/>
      <c r="K41" s="38"/>
      <c r="L41" s="38"/>
      <c r="M41" s="38"/>
      <c r="N41" s="38"/>
      <c r="O41" s="38"/>
      <c r="P41" s="38"/>
      <c r="Q41" s="38"/>
      <c r="R41" s="38"/>
      <c r="S41" s="38"/>
      <c r="T41" s="38"/>
      <c r="U41" s="38"/>
      <c r="V41" s="38"/>
      <c r="W41" s="38"/>
      <c r="X41" s="38"/>
      <c r="Y41" s="38"/>
      <c r="Z41" s="38"/>
    </row>
    <row r="42" spans="1:26">
      <c r="A42" s="354"/>
      <c r="B42" s="355" t="s">
        <v>57</v>
      </c>
      <c r="C42" s="356">
        <v>36</v>
      </c>
      <c r="D42" s="362" t="s">
        <v>58</v>
      </c>
      <c r="E42" s="358" t="s">
        <v>54</v>
      </c>
      <c r="F42" s="38"/>
      <c r="G42" s="38"/>
      <c r="H42" s="38"/>
      <c r="I42" s="38"/>
      <c r="J42" s="38"/>
      <c r="K42" s="38"/>
      <c r="L42" s="38"/>
      <c r="M42" s="38"/>
      <c r="N42" s="38"/>
      <c r="O42" s="38"/>
      <c r="P42" s="38"/>
      <c r="Q42" s="38"/>
      <c r="R42" s="38"/>
      <c r="S42" s="38"/>
      <c r="T42" s="38"/>
      <c r="U42" s="38"/>
      <c r="V42" s="38"/>
      <c r="W42" s="38"/>
      <c r="X42" s="38"/>
      <c r="Y42" s="38"/>
      <c r="Z42" s="38"/>
    </row>
    <row r="43" spans="1:26">
      <c r="A43" s="354"/>
      <c r="B43" s="355"/>
      <c r="C43" s="356">
        <v>37</v>
      </c>
      <c r="D43" s="362" t="s">
        <v>59</v>
      </c>
      <c r="E43" s="358"/>
      <c r="F43" s="38"/>
      <c r="G43" s="38"/>
      <c r="H43" s="38"/>
      <c r="I43" s="38"/>
      <c r="J43" s="38"/>
      <c r="K43" s="38"/>
      <c r="L43" s="38"/>
      <c r="M43" s="38"/>
      <c r="N43" s="38"/>
      <c r="O43" s="38"/>
      <c r="P43" s="38"/>
      <c r="Q43" s="38"/>
      <c r="R43" s="38"/>
      <c r="S43" s="38"/>
      <c r="T43" s="38"/>
      <c r="U43" s="38"/>
      <c r="V43" s="38"/>
      <c r="W43" s="38"/>
      <c r="X43" s="38"/>
      <c r="Y43" s="38"/>
      <c r="Z43" s="38"/>
    </row>
    <row r="44" spans="1:26">
      <c r="A44" s="354"/>
      <c r="B44" s="355" t="s">
        <v>60</v>
      </c>
      <c r="C44" s="356">
        <v>38</v>
      </c>
      <c r="D44" s="362" t="s">
        <v>61</v>
      </c>
      <c r="E44" s="358" t="s">
        <v>62</v>
      </c>
      <c r="F44" s="38"/>
      <c r="G44" s="38"/>
      <c r="H44" s="38"/>
      <c r="I44" s="38"/>
      <c r="J44" s="38"/>
      <c r="K44" s="38"/>
      <c r="L44" s="38"/>
      <c r="M44" s="38"/>
      <c r="N44" s="38"/>
      <c r="O44" s="38"/>
      <c r="P44" s="38"/>
      <c r="Q44" s="38"/>
      <c r="R44" s="38"/>
      <c r="S44" s="38"/>
      <c r="T44" s="38"/>
      <c r="U44" s="38"/>
      <c r="V44" s="38"/>
      <c r="W44" s="38"/>
      <c r="X44" s="38"/>
      <c r="Y44" s="38"/>
      <c r="Z44" s="38"/>
    </row>
    <row r="45" spans="1:26">
      <c r="A45" s="354"/>
      <c r="B45" s="355"/>
      <c r="C45" s="356">
        <v>39</v>
      </c>
      <c r="D45" s="362" t="s">
        <v>63</v>
      </c>
      <c r="E45" s="358"/>
      <c r="F45" s="38"/>
      <c r="G45" s="38"/>
      <c r="H45" s="38"/>
      <c r="I45" s="38"/>
      <c r="J45" s="38"/>
      <c r="K45" s="38"/>
      <c r="L45" s="38"/>
      <c r="M45" s="38"/>
      <c r="N45" s="38"/>
      <c r="O45" s="38"/>
      <c r="P45" s="38"/>
      <c r="Q45" s="38"/>
      <c r="R45" s="38"/>
      <c r="S45" s="38"/>
      <c r="T45" s="38"/>
      <c r="U45" s="38"/>
      <c r="V45" s="38"/>
      <c r="W45" s="38"/>
      <c r="X45" s="38"/>
      <c r="Y45" s="38"/>
      <c r="Z45" s="38"/>
    </row>
    <row r="46" spans="1:26">
      <c r="A46" s="354"/>
      <c r="B46" s="355"/>
      <c r="C46" s="356">
        <v>40</v>
      </c>
      <c r="D46" s="362" t="s">
        <v>64</v>
      </c>
      <c r="E46" s="358"/>
      <c r="F46" s="38"/>
      <c r="G46" s="38"/>
      <c r="H46" s="38"/>
      <c r="I46" s="38"/>
      <c r="J46" s="38"/>
      <c r="K46" s="38"/>
      <c r="L46" s="38"/>
      <c r="M46" s="38"/>
      <c r="N46" s="38"/>
      <c r="O46" s="38"/>
      <c r="P46" s="38"/>
      <c r="Q46" s="38"/>
      <c r="R46" s="38"/>
      <c r="S46" s="38"/>
      <c r="T46" s="38"/>
      <c r="U46" s="38"/>
      <c r="V46" s="38"/>
      <c r="W46" s="38"/>
      <c r="X46" s="38"/>
      <c r="Y46" s="38"/>
      <c r="Z46" s="38"/>
    </row>
    <row r="47" spans="1:26">
      <c r="A47" s="354"/>
      <c r="B47" s="355"/>
      <c r="C47" s="356">
        <v>41</v>
      </c>
      <c r="D47" s="362" t="s">
        <v>65</v>
      </c>
      <c r="E47" s="358"/>
      <c r="F47" s="38"/>
      <c r="G47" s="38"/>
      <c r="H47" s="38"/>
      <c r="I47" s="38"/>
      <c r="J47" s="38"/>
      <c r="K47" s="38"/>
      <c r="L47" s="38"/>
      <c r="M47" s="38"/>
      <c r="N47" s="38"/>
      <c r="O47" s="38"/>
      <c r="P47" s="38"/>
      <c r="Q47" s="38"/>
      <c r="R47" s="38"/>
      <c r="S47" s="38"/>
      <c r="T47" s="38"/>
      <c r="U47" s="38"/>
      <c r="V47" s="38"/>
      <c r="W47" s="38"/>
      <c r="X47" s="38"/>
      <c r="Y47" s="38"/>
      <c r="Z47" s="38"/>
    </row>
    <row r="48" spans="1:26">
      <c r="A48" s="354"/>
      <c r="B48" s="355"/>
      <c r="C48" s="356">
        <v>42</v>
      </c>
      <c r="D48" s="362" t="s">
        <v>66</v>
      </c>
      <c r="E48" s="358"/>
      <c r="F48" s="38"/>
      <c r="G48" s="38"/>
      <c r="H48" s="38"/>
      <c r="I48" s="38"/>
      <c r="J48" s="38"/>
      <c r="K48" s="38"/>
      <c r="L48" s="38"/>
      <c r="M48" s="38"/>
      <c r="N48" s="38"/>
      <c r="O48" s="38"/>
      <c r="P48" s="38"/>
      <c r="Q48" s="38"/>
      <c r="R48" s="38"/>
      <c r="S48" s="38"/>
      <c r="T48" s="38"/>
      <c r="U48" s="38"/>
      <c r="V48" s="38"/>
      <c r="W48" s="38"/>
      <c r="X48" s="38"/>
      <c r="Y48" s="38"/>
      <c r="Z48" s="38"/>
    </row>
    <row r="49" spans="1:26">
      <c r="A49" s="354"/>
      <c r="B49" s="355"/>
      <c r="C49" s="356">
        <v>43</v>
      </c>
      <c r="D49" s="362" t="s">
        <v>67</v>
      </c>
      <c r="E49" s="358"/>
      <c r="F49" s="38"/>
      <c r="G49" s="38"/>
      <c r="H49" s="38"/>
      <c r="I49" s="38"/>
      <c r="J49" s="38"/>
      <c r="K49" s="38"/>
      <c r="L49" s="38"/>
      <c r="M49" s="38"/>
      <c r="N49" s="38"/>
      <c r="O49" s="38"/>
      <c r="P49" s="38"/>
      <c r="Q49" s="38"/>
      <c r="R49" s="38"/>
      <c r="S49" s="38"/>
      <c r="T49" s="38"/>
      <c r="U49" s="38"/>
      <c r="V49" s="38"/>
      <c r="W49" s="38"/>
      <c r="X49" s="38"/>
      <c r="Y49" s="38"/>
      <c r="Z49" s="38"/>
    </row>
    <row r="50" spans="1:26">
      <c r="A50" s="354"/>
      <c r="B50" s="355"/>
      <c r="C50" s="356">
        <v>44</v>
      </c>
      <c r="D50" s="362" t="s">
        <v>68</v>
      </c>
      <c r="E50" s="358"/>
      <c r="F50" s="38"/>
      <c r="G50" s="38"/>
      <c r="H50" s="38"/>
      <c r="I50" s="38"/>
      <c r="J50" s="38"/>
      <c r="K50" s="38"/>
      <c r="L50" s="38"/>
      <c r="M50" s="38"/>
      <c r="N50" s="38"/>
      <c r="O50" s="38"/>
      <c r="P50" s="38"/>
      <c r="Q50" s="38"/>
      <c r="R50" s="38"/>
      <c r="S50" s="38"/>
      <c r="T50" s="38"/>
      <c r="U50" s="38"/>
      <c r="V50" s="38"/>
      <c r="W50" s="38"/>
      <c r="X50" s="38"/>
      <c r="Y50" s="38"/>
      <c r="Z50" s="38"/>
    </row>
    <row r="51" ht="25.5" spans="1:26">
      <c r="A51" s="354"/>
      <c r="B51" s="355" t="s">
        <v>69</v>
      </c>
      <c r="C51" s="356">
        <v>45</v>
      </c>
      <c r="D51" s="362" t="s">
        <v>70</v>
      </c>
      <c r="E51" s="358" t="s">
        <v>62</v>
      </c>
      <c r="F51" s="38"/>
      <c r="G51" s="38"/>
      <c r="H51" s="38"/>
      <c r="I51" s="38"/>
      <c r="J51" s="38"/>
      <c r="K51" s="38"/>
      <c r="L51" s="38"/>
      <c r="M51" s="38"/>
      <c r="N51" s="38"/>
      <c r="O51" s="38"/>
      <c r="P51" s="38"/>
      <c r="Q51" s="38"/>
      <c r="R51" s="38"/>
      <c r="S51" s="38"/>
      <c r="T51" s="38"/>
      <c r="U51" s="38"/>
      <c r="V51" s="38"/>
      <c r="W51" s="38"/>
      <c r="X51" s="38"/>
      <c r="Y51" s="38"/>
      <c r="Z51" s="38"/>
    </row>
    <row r="52" spans="1:26">
      <c r="A52" s="354"/>
      <c r="B52" s="355"/>
      <c r="C52" s="356">
        <v>46</v>
      </c>
      <c r="D52" s="362" t="s">
        <v>71</v>
      </c>
      <c r="E52" s="358"/>
      <c r="F52" s="38"/>
      <c r="G52" s="38"/>
      <c r="H52" s="38"/>
      <c r="I52" s="38"/>
      <c r="J52" s="38"/>
      <c r="K52" s="38"/>
      <c r="L52" s="38"/>
      <c r="M52" s="38"/>
      <c r="N52" s="38"/>
      <c r="O52" s="38"/>
      <c r="P52" s="38"/>
      <c r="Q52" s="38"/>
      <c r="R52" s="38"/>
      <c r="S52" s="38"/>
      <c r="T52" s="38"/>
      <c r="U52" s="38"/>
      <c r="V52" s="38"/>
      <c r="W52" s="38"/>
      <c r="X52" s="38"/>
      <c r="Y52" s="38"/>
      <c r="Z52" s="38"/>
    </row>
    <row r="53" ht="25.5" spans="1:26">
      <c r="A53" s="354"/>
      <c r="B53" s="355" t="s">
        <v>72</v>
      </c>
      <c r="C53" s="356">
        <v>47</v>
      </c>
      <c r="D53" s="362" t="s">
        <v>73</v>
      </c>
      <c r="E53" s="358" t="s">
        <v>62</v>
      </c>
      <c r="F53" s="38"/>
      <c r="G53" s="38"/>
      <c r="H53" s="38"/>
      <c r="I53" s="38"/>
      <c r="J53" s="38"/>
      <c r="K53" s="38"/>
      <c r="L53" s="38"/>
      <c r="M53" s="38"/>
      <c r="N53" s="38"/>
      <c r="O53" s="38"/>
      <c r="P53" s="38"/>
      <c r="Q53" s="38"/>
      <c r="R53" s="38"/>
      <c r="S53" s="38"/>
      <c r="T53" s="38"/>
      <c r="U53" s="38"/>
      <c r="V53" s="38"/>
      <c r="W53" s="38"/>
      <c r="X53" s="38"/>
      <c r="Y53" s="38"/>
      <c r="Z53" s="38"/>
    </row>
    <row r="54" ht="25.5" spans="1:26">
      <c r="A54" s="354"/>
      <c r="B54" s="355"/>
      <c r="C54" s="356">
        <v>48</v>
      </c>
      <c r="D54" s="363" t="s">
        <v>74</v>
      </c>
      <c r="E54" s="358"/>
      <c r="F54" s="38"/>
      <c r="G54" s="38"/>
      <c r="H54" s="38"/>
      <c r="I54" s="38"/>
      <c r="J54" s="38"/>
      <c r="K54" s="38"/>
      <c r="L54" s="38"/>
      <c r="M54" s="38"/>
      <c r="N54" s="38"/>
      <c r="O54" s="38"/>
      <c r="P54" s="38"/>
      <c r="Q54" s="38"/>
      <c r="R54" s="38"/>
      <c r="S54" s="38"/>
      <c r="T54" s="38"/>
      <c r="U54" s="38"/>
      <c r="V54" s="38"/>
      <c r="W54" s="38"/>
      <c r="X54" s="38"/>
      <c r="Y54" s="38"/>
      <c r="Z54" s="38"/>
    </row>
    <row r="55" spans="1:26">
      <c r="A55" s="354"/>
      <c r="B55" s="355"/>
      <c r="C55" s="356">
        <v>49</v>
      </c>
      <c r="D55" s="362" t="s">
        <v>75</v>
      </c>
      <c r="E55" s="358"/>
      <c r="F55" s="38"/>
      <c r="G55" s="38"/>
      <c r="H55" s="38"/>
      <c r="I55" s="38"/>
      <c r="J55" s="38"/>
      <c r="K55" s="38"/>
      <c r="L55" s="38"/>
      <c r="M55" s="38"/>
      <c r="N55" s="38"/>
      <c r="O55" s="38"/>
      <c r="P55" s="38"/>
      <c r="Q55" s="38"/>
      <c r="R55" s="38"/>
      <c r="S55" s="38"/>
      <c r="T55" s="38"/>
      <c r="U55" s="38"/>
      <c r="V55" s="38"/>
      <c r="W55" s="38"/>
      <c r="X55" s="38"/>
      <c r="Y55" s="38"/>
      <c r="Z55" s="38"/>
    </row>
    <row r="56" spans="1:26">
      <c r="A56" s="354"/>
      <c r="B56" s="355" t="s">
        <v>76</v>
      </c>
      <c r="C56" s="356">
        <v>50</v>
      </c>
      <c r="D56" s="362" t="s">
        <v>77</v>
      </c>
      <c r="E56" s="358" t="s">
        <v>62</v>
      </c>
      <c r="F56" s="38"/>
      <c r="G56" s="38"/>
      <c r="H56" s="38"/>
      <c r="I56" s="38"/>
      <c r="J56" s="38"/>
      <c r="K56" s="38"/>
      <c r="L56" s="38"/>
      <c r="M56" s="38"/>
      <c r="N56" s="38"/>
      <c r="O56" s="38"/>
      <c r="P56" s="38"/>
      <c r="Q56" s="38"/>
      <c r="R56" s="38"/>
      <c r="S56" s="38"/>
      <c r="T56" s="38"/>
      <c r="U56" s="38"/>
      <c r="V56" s="38"/>
      <c r="W56" s="38"/>
      <c r="X56" s="38"/>
      <c r="Y56" s="38"/>
      <c r="Z56" s="38"/>
    </row>
    <row r="57" spans="1:26">
      <c r="A57" s="354"/>
      <c r="B57" s="355"/>
      <c r="C57" s="356">
        <v>51</v>
      </c>
      <c r="D57" s="362" t="s">
        <v>78</v>
      </c>
      <c r="E57" s="358"/>
      <c r="F57" s="38"/>
      <c r="G57" s="38"/>
      <c r="H57" s="38"/>
      <c r="I57" s="38"/>
      <c r="J57" s="38"/>
      <c r="K57" s="38"/>
      <c r="L57" s="38"/>
      <c r="M57" s="38"/>
      <c r="N57" s="38"/>
      <c r="O57" s="38"/>
      <c r="P57" s="38"/>
      <c r="Q57" s="38"/>
      <c r="R57" s="38"/>
      <c r="S57" s="38"/>
      <c r="T57" s="38"/>
      <c r="U57" s="38"/>
      <c r="V57" s="38"/>
      <c r="W57" s="38"/>
      <c r="X57" s="38"/>
      <c r="Y57" s="38"/>
      <c r="Z57" s="38"/>
    </row>
    <row r="58" ht="25.5" spans="1:26">
      <c r="A58" s="354"/>
      <c r="B58" s="355" t="s">
        <v>79</v>
      </c>
      <c r="C58" s="356">
        <v>52</v>
      </c>
      <c r="D58" s="362" t="s">
        <v>80</v>
      </c>
      <c r="E58" s="360" t="s">
        <v>42</v>
      </c>
      <c r="F58" s="38"/>
      <c r="G58" s="38"/>
      <c r="H58" s="38"/>
      <c r="I58" s="38"/>
      <c r="J58" s="38"/>
      <c r="K58" s="38"/>
      <c r="L58" s="38"/>
      <c r="M58" s="38"/>
      <c r="N58" s="38"/>
      <c r="O58" s="38"/>
      <c r="P58" s="38"/>
      <c r="Q58" s="38"/>
      <c r="R58" s="38"/>
      <c r="S58" s="38"/>
      <c r="T58" s="38"/>
      <c r="U58" s="38"/>
      <c r="V58" s="38"/>
      <c r="W58" s="38"/>
      <c r="X58" s="38"/>
      <c r="Y58" s="38"/>
      <c r="Z58" s="38"/>
    </row>
    <row r="59" ht="25.5" spans="1:26">
      <c r="A59" s="354"/>
      <c r="B59" s="355"/>
      <c r="C59" s="356">
        <v>53</v>
      </c>
      <c r="D59" s="362" t="s">
        <v>81</v>
      </c>
      <c r="E59" s="360" t="s">
        <v>62</v>
      </c>
      <c r="F59" s="38"/>
      <c r="G59" s="38"/>
      <c r="H59" s="38"/>
      <c r="I59" s="38"/>
      <c r="J59" s="38"/>
      <c r="K59" s="38"/>
      <c r="L59" s="38"/>
      <c r="M59" s="38"/>
      <c r="N59" s="38"/>
      <c r="O59" s="38"/>
      <c r="P59" s="38"/>
      <c r="Q59" s="38"/>
      <c r="R59" s="38"/>
      <c r="S59" s="38"/>
      <c r="T59" s="38"/>
      <c r="U59" s="38"/>
      <c r="V59" s="38"/>
      <c r="W59" s="38"/>
      <c r="X59" s="38"/>
      <c r="Y59" s="38"/>
      <c r="Z59" s="38"/>
    </row>
    <row r="60" ht="25.5" spans="1:26">
      <c r="A60" s="354"/>
      <c r="B60" s="355"/>
      <c r="C60" s="356">
        <v>54</v>
      </c>
      <c r="D60" s="357" t="s">
        <v>82</v>
      </c>
      <c r="E60" s="358" t="s">
        <v>83</v>
      </c>
      <c r="F60" s="38"/>
      <c r="G60" s="38"/>
      <c r="H60" s="38"/>
      <c r="I60" s="38"/>
      <c r="J60" s="38"/>
      <c r="K60" s="38"/>
      <c r="L60" s="38"/>
      <c r="M60" s="38"/>
      <c r="N60" s="38"/>
      <c r="O60" s="38"/>
      <c r="P60" s="38"/>
      <c r="Q60" s="38"/>
      <c r="R60" s="38"/>
      <c r="S60" s="38"/>
      <c r="T60" s="38"/>
      <c r="U60" s="38"/>
      <c r="V60" s="38"/>
      <c r="W60" s="38"/>
      <c r="X60" s="38"/>
      <c r="Y60" s="38"/>
      <c r="Z60" s="38"/>
    </row>
    <row r="61" ht="25.5" spans="1:26">
      <c r="A61" s="354"/>
      <c r="B61" s="355"/>
      <c r="C61" s="356">
        <v>55</v>
      </c>
      <c r="D61" s="357" t="s">
        <v>84</v>
      </c>
      <c r="E61" s="360" t="s">
        <v>12</v>
      </c>
      <c r="F61" s="38"/>
      <c r="G61" s="38"/>
      <c r="H61" s="38"/>
      <c r="I61" s="38"/>
      <c r="J61" s="38"/>
      <c r="K61" s="38"/>
      <c r="L61" s="38"/>
      <c r="M61" s="38"/>
      <c r="N61" s="38"/>
      <c r="O61" s="38"/>
      <c r="P61" s="38"/>
      <c r="Q61" s="38"/>
      <c r="R61" s="38"/>
      <c r="S61" s="38"/>
      <c r="T61" s="38"/>
      <c r="U61" s="38"/>
      <c r="V61" s="38"/>
      <c r="W61" s="38"/>
      <c r="X61" s="38"/>
      <c r="Y61" s="38"/>
      <c r="Z61" s="38"/>
    </row>
    <row r="62" ht="25.5" spans="1:26">
      <c r="A62" s="354"/>
      <c r="B62" s="355"/>
      <c r="C62" s="356">
        <v>56</v>
      </c>
      <c r="D62" s="362" t="s">
        <v>85</v>
      </c>
      <c r="E62" s="360" t="s">
        <v>42</v>
      </c>
      <c r="F62" s="38"/>
      <c r="G62" s="38"/>
      <c r="H62" s="38"/>
      <c r="I62" s="38"/>
      <c r="J62" s="38"/>
      <c r="K62" s="38"/>
      <c r="L62" s="38"/>
      <c r="M62" s="38"/>
      <c r="N62" s="38"/>
      <c r="O62" s="38"/>
      <c r="P62" s="38"/>
      <c r="Q62" s="38"/>
      <c r="R62" s="38"/>
      <c r="S62" s="38"/>
      <c r="T62" s="38"/>
      <c r="U62" s="38"/>
      <c r="V62" s="38"/>
      <c r="W62" s="38"/>
      <c r="X62" s="38"/>
      <c r="Y62" s="38"/>
      <c r="Z62" s="38"/>
    </row>
    <row r="63" ht="25.5" spans="1:26">
      <c r="A63" s="354"/>
      <c r="B63" s="355"/>
      <c r="C63" s="356">
        <v>57</v>
      </c>
      <c r="D63" s="357" t="s">
        <v>86</v>
      </c>
      <c r="E63" s="358" t="s">
        <v>87</v>
      </c>
      <c r="F63" s="38"/>
      <c r="G63" s="38"/>
      <c r="H63" s="38"/>
      <c r="I63" s="38"/>
      <c r="J63" s="38"/>
      <c r="K63" s="38"/>
      <c r="L63" s="38"/>
      <c r="M63" s="38"/>
      <c r="N63" s="38"/>
      <c r="O63" s="38"/>
      <c r="P63" s="38"/>
      <c r="Q63" s="38"/>
      <c r="R63" s="38"/>
      <c r="S63" s="38"/>
      <c r="T63" s="38"/>
      <c r="U63" s="38"/>
      <c r="V63" s="38"/>
      <c r="W63" s="38"/>
      <c r="X63" s="38"/>
      <c r="Y63" s="38"/>
      <c r="Z63" s="38"/>
    </row>
    <row r="64" ht="25.5" spans="1:26">
      <c r="A64" s="354"/>
      <c r="B64" s="355" t="s">
        <v>88</v>
      </c>
      <c r="C64" s="356">
        <v>58</v>
      </c>
      <c r="D64" s="362" t="s">
        <v>89</v>
      </c>
      <c r="E64" s="358" t="s">
        <v>90</v>
      </c>
      <c r="F64" s="38"/>
      <c r="G64" s="38"/>
      <c r="H64" s="38"/>
      <c r="I64" s="38"/>
      <c r="J64" s="38"/>
      <c r="K64" s="38"/>
      <c r="L64" s="38"/>
      <c r="M64" s="38"/>
      <c r="N64" s="38"/>
      <c r="O64" s="38"/>
      <c r="P64" s="38"/>
      <c r="Q64" s="38"/>
      <c r="R64" s="38"/>
      <c r="S64" s="38"/>
      <c r="T64" s="38"/>
      <c r="U64" s="38"/>
      <c r="V64" s="38"/>
      <c r="W64" s="38"/>
      <c r="X64" s="38"/>
      <c r="Y64" s="38"/>
      <c r="Z64" s="38"/>
    </row>
    <row r="65" ht="25.5" spans="1:26">
      <c r="A65" s="354"/>
      <c r="B65" s="355"/>
      <c r="C65" s="356">
        <v>59</v>
      </c>
      <c r="D65" s="362" t="s">
        <v>91</v>
      </c>
      <c r="E65" s="358" t="s">
        <v>92</v>
      </c>
      <c r="F65" s="38"/>
      <c r="G65" s="38"/>
      <c r="H65" s="38"/>
      <c r="I65" s="38"/>
      <c r="J65" s="38"/>
      <c r="K65" s="38"/>
      <c r="L65" s="38"/>
      <c r="M65" s="38"/>
      <c r="N65" s="38"/>
      <c r="O65" s="38"/>
      <c r="P65" s="38"/>
      <c r="Q65" s="38"/>
      <c r="R65" s="38"/>
      <c r="S65" s="38"/>
      <c r="T65" s="38"/>
      <c r="U65" s="38"/>
      <c r="V65" s="38"/>
      <c r="W65" s="38"/>
      <c r="X65" s="38"/>
      <c r="Y65" s="38"/>
      <c r="Z65" s="38"/>
    </row>
    <row r="66" ht="25.5" spans="1:26">
      <c r="A66" s="354"/>
      <c r="B66" s="355"/>
      <c r="C66" s="356">
        <v>60</v>
      </c>
      <c r="D66" s="362" t="s">
        <v>93</v>
      </c>
      <c r="E66" s="358" t="s">
        <v>94</v>
      </c>
      <c r="F66" s="38"/>
      <c r="G66" s="38"/>
      <c r="H66" s="38"/>
      <c r="I66" s="38"/>
      <c r="J66" s="38"/>
      <c r="K66" s="38"/>
      <c r="L66" s="38"/>
      <c r="M66" s="38"/>
      <c r="N66" s="38"/>
      <c r="O66" s="38"/>
      <c r="P66" s="38"/>
      <c r="Q66" s="38"/>
      <c r="R66" s="38"/>
      <c r="S66" s="38"/>
      <c r="T66" s="38"/>
      <c r="U66" s="38"/>
      <c r="V66" s="38"/>
      <c r="W66" s="38"/>
      <c r="X66" s="38"/>
      <c r="Y66" s="38"/>
      <c r="Z66" s="38"/>
    </row>
    <row r="67" spans="1:26">
      <c r="A67" s="354"/>
      <c r="B67" s="355"/>
      <c r="C67" s="356">
        <v>61</v>
      </c>
      <c r="D67" s="362" t="s">
        <v>95</v>
      </c>
      <c r="E67" s="358" t="s">
        <v>96</v>
      </c>
      <c r="F67" s="38"/>
      <c r="G67" s="38"/>
      <c r="H67" s="38"/>
      <c r="I67" s="38"/>
      <c r="J67" s="38"/>
      <c r="K67" s="38"/>
      <c r="L67" s="38"/>
      <c r="M67" s="38"/>
      <c r="N67" s="38"/>
      <c r="O67" s="38"/>
      <c r="P67" s="38"/>
      <c r="Q67" s="38"/>
      <c r="R67" s="38"/>
      <c r="S67" s="38"/>
      <c r="T67" s="38"/>
      <c r="U67" s="38"/>
      <c r="V67" s="38"/>
      <c r="W67" s="38"/>
      <c r="X67" s="38"/>
      <c r="Y67" s="38"/>
      <c r="Z67" s="38"/>
    </row>
    <row r="68" spans="1:26">
      <c r="A68" s="354"/>
      <c r="B68" s="355"/>
      <c r="C68" s="356">
        <v>62</v>
      </c>
      <c r="D68" s="362" t="s">
        <v>97</v>
      </c>
      <c r="E68" s="358" t="s">
        <v>98</v>
      </c>
      <c r="F68" s="38"/>
      <c r="G68" s="38"/>
      <c r="H68" s="38"/>
      <c r="I68" s="38"/>
      <c r="J68" s="38"/>
      <c r="K68" s="38"/>
      <c r="L68" s="38"/>
      <c r="M68" s="38"/>
      <c r="N68" s="38"/>
      <c r="O68" s="38"/>
      <c r="P68" s="38"/>
      <c r="Q68" s="38"/>
      <c r="R68" s="38"/>
      <c r="S68" s="38"/>
      <c r="T68" s="38"/>
      <c r="U68" s="38"/>
      <c r="V68" s="38"/>
      <c r="W68" s="38"/>
      <c r="X68" s="38"/>
      <c r="Y68" s="38"/>
      <c r="Z68" s="38"/>
    </row>
    <row r="69" ht="25.5" spans="1:26">
      <c r="A69" s="354"/>
      <c r="B69" s="355"/>
      <c r="C69" s="356">
        <v>63</v>
      </c>
      <c r="D69" s="362" t="s">
        <v>99</v>
      </c>
      <c r="E69" s="358" t="s">
        <v>83</v>
      </c>
      <c r="F69" s="38"/>
      <c r="G69" s="38"/>
      <c r="H69" s="38"/>
      <c r="I69" s="38"/>
      <c r="J69" s="38"/>
      <c r="K69" s="38"/>
      <c r="L69" s="38"/>
      <c r="M69" s="38"/>
      <c r="N69" s="38"/>
      <c r="O69" s="38"/>
      <c r="P69" s="38"/>
      <c r="Q69" s="38"/>
      <c r="R69" s="38"/>
      <c r="S69" s="38"/>
      <c r="T69" s="38"/>
      <c r="U69" s="38"/>
      <c r="V69" s="38"/>
      <c r="W69" s="38"/>
      <c r="X69" s="38"/>
      <c r="Y69" s="38"/>
      <c r="Z69" s="38"/>
    </row>
    <row r="70" ht="25.5" spans="1:26">
      <c r="A70" s="354"/>
      <c r="B70" s="355"/>
      <c r="C70" s="356">
        <v>64</v>
      </c>
      <c r="D70" s="357" t="s">
        <v>100</v>
      </c>
      <c r="E70" s="358" t="s">
        <v>101</v>
      </c>
      <c r="F70" s="38"/>
      <c r="G70" s="38"/>
      <c r="H70" s="38"/>
      <c r="I70" s="38"/>
      <c r="J70" s="38"/>
      <c r="K70" s="38"/>
      <c r="L70" s="38"/>
      <c r="M70" s="38"/>
      <c r="N70" s="38"/>
      <c r="O70" s="38"/>
      <c r="P70" s="38"/>
      <c r="Q70" s="38"/>
      <c r="R70" s="38"/>
      <c r="S70" s="38"/>
      <c r="T70" s="38"/>
      <c r="U70" s="38"/>
      <c r="V70" s="38"/>
      <c r="W70" s="38"/>
      <c r="X70" s="38"/>
      <c r="Y70" s="38"/>
      <c r="Z70" s="38"/>
    </row>
    <row r="71" ht="25.5" spans="1:26">
      <c r="A71" s="354"/>
      <c r="B71" s="355"/>
      <c r="C71" s="356">
        <v>65</v>
      </c>
      <c r="D71" s="362" t="s">
        <v>102</v>
      </c>
      <c r="E71" s="358" t="s">
        <v>103</v>
      </c>
      <c r="F71" s="38"/>
      <c r="G71" s="38"/>
      <c r="H71" s="38"/>
      <c r="I71" s="38"/>
      <c r="J71" s="38"/>
      <c r="K71" s="38"/>
      <c r="L71" s="38"/>
      <c r="M71" s="38"/>
      <c r="N71" s="38"/>
      <c r="O71" s="38"/>
      <c r="P71" s="38"/>
      <c r="Q71" s="38"/>
      <c r="R71" s="38"/>
      <c r="S71" s="38"/>
      <c r="T71" s="38"/>
      <c r="U71" s="38"/>
      <c r="V71" s="38"/>
      <c r="W71" s="38"/>
      <c r="X71" s="38"/>
      <c r="Y71" s="38"/>
      <c r="Z71" s="38"/>
    </row>
    <row r="72" ht="25.5" spans="1:26">
      <c r="A72" s="354"/>
      <c r="B72" s="355" t="s">
        <v>104</v>
      </c>
      <c r="C72" s="356">
        <v>66</v>
      </c>
      <c r="D72" s="362" t="s">
        <v>105</v>
      </c>
      <c r="E72" s="358" t="s">
        <v>106</v>
      </c>
      <c r="F72" s="38"/>
      <c r="G72" s="38"/>
      <c r="H72" s="38"/>
      <c r="I72" s="38"/>
      <c r="J72" s="38"/>
      <c r="K72" s="38"/>
      <c r="L72" s="38"/>
      <c r="M72" s="38"/>
      <c r="N72" s="38"/>
      <c r="O72" s="38"/>
      <c r="P72" s="38"/>
      <c r="Q72" s="38"/>
      <c r="R72" s="38"/>
      <c r="S72" s="38"/>
      <c r="T72" s="38"/>
      <c r="U72" s="38"/>
      <c r="V72" s="38"/>
      <c r="W72" s="38"/>
      <c r="X72" s="38"/>
      <c r="Y72" s="38"/>
      <c r="Z72" s="38"/>
    </row>
    <row r="73" spans="1:26">
      <c r="A73" s="354"/>
      <c r="B73" s="355"/>
      <c r="C73" s="356">
        <v>67</v>
      </c>
      <c r="D73" s="362" t="s">
        <v>107</v>
      </c>
      <c r="E73" s="358" t="s">
        <v>108</v>
      </c>
      <c r="F73" s="38"/>
      <c r="G73" s="38"/>
      <c r="H73" s="38"/>
      <c r="I73" s="38"/>
      <c r="J73" s="38"/>
      <c r="K73" s="38"/>
      <c r="L73" s="38"/>
      <c r="M73" s="38"/>
      <c r="N73" s="38"/>
      <c r="O73" s="38"/>
      <c r="P73" s="38"/>
      <c r="Q73" s="38"/>
      <c r="R73" s="38"/>
      <c r="S73" s="38"/>
      <c r="T73" s="38"/>
      <c r="U73" s="38"/>
      <c r="V73" s="38"/>
      <c r="W73" s="38"/>
      <c r="X73" s="38"/>
      <c r="Y73" s="38"/>
      <c r="Z73" s="38"/>
    </row>
    <row r="74" ht="25.5" spans="1:26">
      <c r="A74" s="354"/>
      <c r="B74" s="355" t="s">
        <v>109</v>
      </c>
      <c r="C74" s="356">
        <v>68</v>
      </c>
      <c r="D74" s="362" t="s">
        <v>110</v>
      </c>
      <c r="E74" s="358" t="s">
        <v>111</v>
      </c>
      <c r="F74" s="38"/>
      <c r="G74" s="38"/>
      <c r="H74" s="38"/>
      <c r="I74" s="38"/>
      <c r="J74" s="38"/>
      <c r="K74" s="38"/>
      <c r="L74" s="38"/>
      <c r="M74" s="38"/>
      <c r="N74" s="38"/>
      <c r="O74" s="38"/>
      <c r="P74" s="38"/>
      <c r="Q74" s="38"/>
      <c r="R74" s="38"/>
      <c r="S74" s="38"/>
      <c r="T74" s="38"/>
      <c r="U74" s="38"/>
      <c r="V74" s="38"/>
      <c r="W74" s="38"/>
      <c r="X74" s="38"/>
      <c r="Y74" s="38"/>
      <c r="Z74" s="38"/>
    </row>
    <row r="75" ht="25.5" spans="1:26">
      <c r="A75" s="354"/>
      <c r="B75" s="355"/>
      <c r="C75" s="356">
        <v>69</v>
      </c>
      <c r="D75" s="362" t="s">
        <v>112</v>
      </c>
      <c r="E75" s="358" t="s">
        <v>113</v>
      </c>
      <c r="F75" s="38"/>
      <c r="G75" s="38"/>
      <c r="H75" s="38"/>
      <c r="I75" s="38"/>
      <c r="J75" s="38"/>
      <c r="K75" s="38"/>
      <c r="L75" s="38"/>
      <c r="M75" s="38"/>
      <c r="N75" s="38"/>
      <c r="O75" s="38"/>
      <c r="P75" s="38"/>
      <c r="Q75" s="38"/>
      <c r="R75" s="38"/>
      <c r="S75" s="38"/>
      <c r="T75" s="38"/>
      <c r="U75" s="38"/>
      <c r="V75" s="38"/>
      <c r="W75" s="38"/>
      <c r="X75" s="38"/>
      <c r="Y75" s="38"/>
      <c r="Z75" s="38"/>
    </row>
    <row r="76" ht="25.5" spans="1:26">
      <c r="A76" s="354"/>
      <c r="B76" s="355" t="s">
        <v>114</v>
      </c>
      <c r="C76" s="356">
        <v>70</v>
      </c>
      <c r="D76" s="362" t="s">
        <v>115</v>
      </c>
      <c r="E76" s="358" t="s">
        <v>116</v>
      </c>
      <c r="F76" s="38"/>
      <c r="G76" s="38"/>
      <c r="H76" s="38"/>
      <c r="I76" s="38"/>
      <c r="J76" s="38"/>
      <c r="K76" s="38"/>
      <c r="L76" s="38"/>
      <c r="M76" s="38"/>
      <c r="N76" s="38"/>
      <c r="O76" s="38"/>
      <c r="P76" s="38"/>
      <c r="Q76" s="38"/>
      <c r="R76" s="38"/>
      <c r="S76" s="38"/>
      <c r="T76" s="38"/>
      <c r="U76" s="38"/>
      <c r="V76" s="38"/>
      <c r="W76" s="38"/>
      <c r="X76" s="38"/>
      <c r="Y76" s="38"/>
      <c r="Z76" s="38"/>
    </row>
    <row r="77" ht="25.5" spans="1:26">
      <c r="A77" s="354"/>
      <c r="B77" s="355"/>
      <c r="C77" s="356">
        <v>71</v>
      </c>
      <c r="D77" s="362" t="s">
        <v>117</v>
      </c>
      <c r="E77" s="358" t="s">
        <v>54</v>
      </c>
      <c r="F77" s="38"/>
      <c r="G77" s="38"/>
      <c r="H77" s="38"/>
      <c r="I77" s="38"/>
      <c r="J77" s="38"/>
      <c r="K77" s="38"/>
      <c r="L77" s="38"/>
      <c r="M77" s="38"/>
      <c r="N77" s="38"/>
      <c r="O77" s="38"/>
      <c r="P77" s="38"/>
      <c r="Q77" s="38"/>
      <c r="R77" s="38"/>
      <c r="S77" s="38"/>
      <c r="T77" s="38"/>
      <c r="U77" s="38"/>
      <c r="V77" s="38"/>
      <c r="W77" s="38"/>
      <c r="X77" s="38"/>
      <c r="Y77" s="38"/>
      <c r="Z77" s="38"/>
    </row>
    <row r="78" ht="25.5" spans="1:26">
      <c r="A78" s="354"/>
      <c r="B78" s="355" t="s">
        <v>118</v>
      </c>
      <c r="C78" s="356">
        <v>72</v>
      </c>
      <c r="D78" s="362" t="s">
        <v>119</v>
      </c>
      <c r="E78" s="358" t="s">
        <v>54</v>
      </c>
      <c r="F78" s="38"/>
      <c r="G78" s="38"/>
      <c r="H78" s="38"/>
      <c r="I78" s="38"/>
      <c r="J78" s="38"/>
      <c r="K78" s="38"/>
      <c r="L78" s="38"/>
      <c r="M78" s="38"/>
      <c r="N78" s="38"/>
      <c r="O78" s="38"/>
      <c r="P78" s="38"/>
      <c r="Q78" s="38"/>
      <c r="R78" s="38"/>
      <c r="S78" s="38"/>
      <c r="T78" s="38"/>
      <c r="U78" s="38"/>
      <c r="V78" s="38"/>
      <c r="W78" s="38"/>
      <c r="X78" s="38"/>
      <c r="Y78" s="38"/>
      <c r="Z78" s="38"/>
    </row>
    <row r="79" ht="25.5" spans="1:26">
      <c r="A79" s="354"/>
      <c r="B79" s="355"/>
      <c r="C79" s="356">
        <v>73</v>
      </c>
      <c r="D79" s="362" t="s">
        <v>120</v>
      </c>
      <c r="E79" s="358" t="s">
        <v>62</v>
      </c>
      <c r="F79" s="38"/>
      <c r="G79" s="38"/>
      <c r="H79" s="38"/>
      <c r="I79" s="38"/>
      <c r="J79" s="38"/>
      <c r="K79" s="38"/>
      <c r="L79" s="38"/>
      <c r="M79" s="38"/>
      <c r="N79" s="38"/>
      <c r="O79" s="38"/>
      <c r="P79" s="38"/>
      <c r="Q79" s="38"/>
      <c r="R79" s="38"/>
      <c r="S79" s="38"/>
      <c r="T79" s="38"/>
      <c r="U79" s="38"/>
      <c r="V79" s="38"/>
      <c r="W79" s="38"/>
      <c r="X79" s="38"/>
      <c r="Y79" s="38"/>
      <c r="Z79" s="38"/>
    </row>
    <row r="80" ht="25.5" spans="1:26">
      <c r="A80" s="354"/>
      <c r="B80" s="355" t="s">
        <v>121</v>
      </c>
      <c r="C80" s="356">
        <v>74</v>
      </c>
      <c r="D80" s="357" t="s">
        <v>122</v>
      </c>
      <c r="E80" s="358" t="s">
        <v>123</v>
      </c>
      <c r="F80" s="38"/>
      <c r="G80" s="38"/>
      <c r="H80" s="38"/>
      <c r="I80" s="38"/>
      <c r="J80" s="38"/>
      <c r="K80" s="38"/>
      <c r="L80" s="38"/>
      <c r="M80" s="38"/>
      <c r="N80" s="38"/>
      <c r="O80" s="38"/>
      <c r="P80" s="38"/>
      <c r="Q80" s="38"/>
      <c r="R80" s="38"/>
      <c r="S80" s="38"/>
      <c r="T80" s="38"/>
      <c r="U80" s="38"/>
      <c r="V80" s="38"/>
      <c r="W80" s="38"/>
      <c r="X80" s="38"/>
      <c r="Y80" s="38"/>
      <c r="Z80" s="38"/>
    </row>
    <row r="81" ht="38.25" spans="1:26">
      <c r="A81" s="354"/>
      <c r="B81" s="355"/>
      <c r="C81" s="356">
        <v>75</v>
      </c>
      <c r="D81" s="357" t="s">
        <v>124</v>
      </c>
      <c r="E81" s="358" t="s">
        <v>125</v>
      </c>
      <c r="F81" s="38"/>
      <c r="G81" s="38"/>
      <c r="H81" s="38"/>
      <c r="I81" s="38"/>
      <c r="J81" s="38"/>
      <c r="K81" s="38"/>
      <c r="L81" s="38"/>
      <c r="M81" s="38"/>
      <c r="N81" s="38"/>
      <c r="O81" s="38"/>
      <c r="P81" s="38"/>
      <c r="Q81" s="38"/>
      <c r="R81" s="38"/>
      <c r="S81" s="38"/>
      <c r="T81" s="38"/>
      <c r="U81" s="38"/>
      <c r="V81" s="38"/>
      <c r="W81" s="38"/>
      <c r="X81" s="38"/>
      <c r="Y81" s="38"/>
      <c r="Z81" s="38"/>
    </row>
    <row r="82" ht="25.5" spans="1:26">
      <c r="A82" s="354"/>
      <c r="B82" s="355"/>
      <c r="C82" s="356">
        <v>76</v>
      </c>
      <c r="D82" s="357" t="s">
        <v>126</v>
      </c>
      <c r="E82" s="358" t="s">
        <v>127</v>
      </c>
      <c r="F82" s="38"/>
      <c r="G82" s="38"/>
      <c r="H82" s="38"/>
      <c r="I82" s="38"/>
      <c r="J82" s="38"/>
      <c r="K82" s="38"/>
      <c r="L82" s="38"/>
      <c r="M82" s="38"/>
      <c r="N82" s="38"/>
      <c r="O82" s="38"/>
      <c r="P82" s="38"/>
      <c r="Q82" s="38"/>
      <c r="R82" s="38"/>
      <c r="S82" s="38"/>
      <c r="T82" s="38"/>
      <c r="U82" s="38"/>
      <c r="V82" s="38"/>
      <c r="W82" s="38"/>
      <c r="X82" s="38"/>
      <c r="Y82" s="38"/>
      <c r="Z82" s="38"/>
    </row>
    <row r="83" ht="25.5" spans="1:26">
      <c r="A83" s="354"/>
      <c r="B83" s="355"/>
      <c r="C83" s="356">
        <v>77</v>
      </c>
      <c r="D83" s="357" t="s">
        <v>128</v>
      </c>
      <c r="E83" s="358" t="s">
        <v>87</v>
      </c>
      <c r="F83" s="38"/>
      <c r="G83" s="38"/>
      <c r="H83" s="38"/>
      <c r="I83" s="38"/>
      <c r="J83" s="38"/>
      <c r="K83" s="38"/>
      <c r="L83" s="38"/>
      <c r="M83" s="38"/>
      <c r="N83" s="38"/>
      <c r="O83" s="38"/>
      <c r="P83" s="38"/>
      <c r="Q83" s="38"/>
      <c r="R83" s="38"/>
      <c r="S83" s="38"/>
      <c r="T83" s="38"/>
      <c r="U83" s="38"/>
      <c r="V83" s="38"/>
      <c r="W83" s="38"/>
      <c r="X83" s="38"/>
      <c r="Y83" s="38"/>
      <c r="Z83" s="38"/>
    </row>
    <row r="84" ht="25.5" spans="1:26">
      <c r="A84" s="354"/>
      <c r="B84" s="355"/>
      <c r="C84" s="356">
        <v>78</v>
      </c>
      <c r="D84" s="357" t="s">
        <v>129</v>
      </c>
      <c r="E84" s="358" t="s">
        <v>87</v>
      </c>
      <c r="F84" s="38"/>
      <c r="G84" s="38"/>
      <c r="H84" s="38"/>
      <c r="I84" s="38"/>
      <c r="J84" s="38"/>
      <c r="K84" s="38"/>
      <c r="L84" s="38"/>
      <c r="M84" s="38"/>
      <c r="N84" s="38"/>
      <c r="O84" s="38"/>
      <c r="P84" s="38"/>
      <c r="Q84" s="38"/>
      <c r="R84" s="38"/>
      <c r="S84" s="38"/>
      <c r="T84" s="38"/>
      <c r="U84" s="38"/>
      <c r="V84" s="38"/>
      <c r="W84" s="38"/>
      <c r="X84" s="38"/>
      <c r="Y84" s="38"/>
      <c r="Z84" s="38"/>
    </row>
    <row r="85" ht="25.5" spans="1:26">
      <c r="A85" s="354"/>
      <c r="B85" s="355"/>
      <c r="C85" s="356">
        <v>79</v>
      </c>
      <c r="D85" s="357" t="s">
        <v>130</v>
      </c>
      <c r="E85" s="358" t="s">
        <v>87</v>
      </c>
      <c r="F85" s="38"/>
      <c r="G85" s="38"/>
      <c r="H85" s="38"/>
      <c r="I85" s="38"/>
      <c r="J85" s="38"/>
      <c r="K85" s="38"/>
      <c r="L85" s="38"/>
      <c r="M85" s="38"/>
      <c r="N85" s="38"/>
      <c r="O85" s="38"/>
      <c r="P85" s="38"/>
      <c r="Q85" s="38"/>
      <c r="R85" s="38"/>
      <c r="S85" s="38"/>
      <c r="T85" s="38"/>
      <c r="U85" s="38"/>
      <c r="V85" s="38"/>
      <c r="W85" s="38"/>
      <c r="X85" s="38"/>
      <c r="Y85" s="38"/>
      <c r="Z85" s="38"/>
    </row>
    <row r="86" ht="25.5" spans="1:26">
      <c r="A86" s="354"/>
      <c r="B86" s="355"/>
      <c r="C86" s="356">
        <v>80</v>
      </c>
      <c r="D86" s="357" t="s">
        <v>131</v>
      </c>
      <c r="E86" s="358" t="s">
        <v>132</v>
      </c>
      <c r="F86" s="38"/>
      <c r="G86" s="38"/>
      <c r="H86" s="38"/>
      <c r="I86" s="38"/>
      <c r="J86" s="38"/>
      <c r="K86" s="38"/>
      <c r="L86" s="38"/>
      <c r="M86" s="38"/>
      <c r="N86" s="38"/>
      <c r="O86" s="38"/>
      <c r="P86" s="38"/>
      <c r="Q86" s="38"/>
      <c r="R86" s="38"/>
      <c r="S86" s="38"/>
      <c r="T86" s="38"/>
      <c r="U86" s="38"/>
      <c r="V86" s="38"/>
      <c r="W86" s="38"/>
      <c r="X86" s="38"/>
      <c r="Y86" s="38"/>
      <c r="Z86" s="38"/>
    </row>
    <row r="87" ht="25.5" spans="1:26">
      <c r="A87" s="354"/>
      <c r="B87" s="355"/>
      <c r="C87" s="356">
        <v>81</v>
      </c>
      <c r="D87" s="357" t="s">
        <v>133</v>
      </c>
      <c r="E87" s="358" t="s">
        <v>134</v>
      </c>
      <c r="F87" s="38"/>
      <c r="G87" s="38"/>
      <c r="H87" s="38"/>
      <c r="I87" s="38"/>
      <c r="J87" s="38"/>
      <c r="K87" s="38"/>
      <c r="L87" s="38"/>
      <c r="M87" s="38"/>
      <c r="N87" s="38"/>
      <c r="O87" s="38"/>
      <c r="P87" s="38"/>
      <c r="Q87" s="38"/>
      <c r="R87" s="38"/>
      <c r="S87" s="38"/>
      <c r="T87" s="38"/>
      <c r="U87" s="38"/>
      <c r="V87" s="38"/>
      <c r="W87" s="38"/>
      <c r="X87" s="38"/>
      <c r="Y87" s="38"/>
      <c r="Z87" s="38"/>
    </row>
    <row r="88" spans="1:26">
      <c r="A88" s="354"/>
      <c r="B88" s="355" t="s">
        <v>135</v>
      </c>
      <c r="C88" s="356">
        <v>82</v>
      </c>
      <c r="D88" s="362" t="s">
        <v>136</v>
      </c>
      <c r="E88" s="358" t="s">
        <v>137</v>
      </c>
      <c r="F88" s="38"/>
      <c r="G88" s="38"/>
      <c r="H88" s="38"/>
      <c r="I88" s="38"/>
      <c r="J88" s="38"/>
      <c r="K88" s="38"/>
      <c r="L88" s="38"/>
      <c r="M88" s="38"/>
      <c r="N88" s="38"/>
      <c r="O88" s="38"/>
      <c r="P88" s="38"/>
      <c r="Q88" s="38"/>
      <c r="R88" s="38"/>
      <c r="S88" s="38"/>
      <c r="T88" s="38"/>
      <c r="U88" s="38"/>
      <c r="V88" s="38"/>
      <c r="W88" s="38"/>
      <c r="X88" s="38"/>
      <c r="Y88" s="38"/>
      <c r="Z88" s="38"/>
    </row>
    <row r="89" spans="1:26">
      <c r="A89" s="354"/>
      <c r="B89" s="355"/>
      <c r="C89" s="356">
        <v>83</v>
      </c>
      <c r="D89" s="362" t="s">
        <v>138</v>
      </c>
      <c r="E89" s="358"/>
      <c r="F89" s="38"/>
      <c r="G89" s="38"/>
      <c r="H89" s="38"/>
      <c r="I89" s="38"/>
      <c r="J89" s="38"/>
      <c r="K89" s="38"/>
      <c r="L89" s="38"/>
      <c r="M89" s="38"/>
      <c r="N89" s="38"/>
      <c r="O89" s="38"/>
      <c r="P89" s="38"/>
      <c r="Q89" s="38"/>
      <c r="R89" s="38"/>
      <c r="S89" s="38"/>
      <c r="T89" s="38"/>
      <c r="U89" s="38"/>
      <c r="V89" s="38"/>
      <c r="W89" s="38"/>
      <c r="X89" s="38"/>
      <c r="Y89" s="38"/>
      <c r="Z89" s="38"/>
    </row>
    <row r="90" ht="25.5" spans="1:26">
      <c r="A90" s="354"/>
      <c r="B90" s="355"/>
      <c r="C90" s="356">
        <v>84</v>
      </c>
      <c r="D90" s="357" t="s">
        <v>139</v>
      </c>
      <c r="E90" s="358" t="s">
        <v>140</v>
      </c>
      <c r="F90" s="38"/>
      <c r="G90" s="38"/>
      <c r="H90" s="38"/>
      <c r="I90" s="38"/>
      <c r="J90" s="38"/>
      <c r="K90" s="38"/>
      <c r="L90" s="38"/>
      <c r="M90" s="38"/>
      <c r="N90" s="38"/>
      <c r="O90" s="38"/>
      <c r="P90" s="38"/>
      <c r="Q90" s="38"/>
      <c r="R90" s="38"/>
      <c r="S90" s="38"/>
      <c r="T90" s="38"/>
      <c r="U90" s="38"/>
      <c r="V90" s="38"/>
      <c r="W90" s="38"/>
      <c r="X90" s="38"/>
      <c r="Y90" s="38"/>
      <c r="Z90" s="38"/>
    </row>
    <row r="91" ht="25.5" spans="1:26">
      <c r="A91" s="354"/>
      <c r="B91" s="355"/>
      <c r="C91" s="356">
        <v>85</v>
      </c>
      <c r="D91" s="357" t="s">
        <v>141</v>
      </c>
      <c r="E91" s="358" t="s">
        <v>142</v>
      </c>
      <c r="F91" s="38"/>
      <c r="G91" s="38"/>
      <c r="H91" s="38"/>
      <c r="I91" s="38"/>
      <c r="J91" s="38"/>
      <c r="K91" s="38"/>
      <c r="L91" s="38"/>
      <c r="M91" s="38"/>
      <c r="N91" s="38"/>
      <c r="O91" s="38"/>
      <c r="P91" s="38"/>
      <c r="Q91" s="38"/>
      <c r="R91" s="38"/>
      <c r="S91" s="38"/>
      <c r="T91" s="38"/>
      <c r="U91" s="38"/>
      <c r="V91" s="38"/>
      <c r="W91" s="38"/>
      <c r="X91" s="38"/>
      <c r="Y91" s="38"/>
      <c r="Z91" s="38"/>
    </row>
    <row r="92" ht="25.5" spans="1:26">
      <c r="A92" s="354"/>
      <c r="B92" s="355" t="s">
        <v>143</v>
      </c>
      <c r="C92" s="356">
        <v>86</v>
      </c>
      <c r="D92" s="357" t="s">
        <v>144</v>
      </c>
      <c r="E92" s="358" t="s">
        <v>145</v>
      </c>
      <c r="F92" s="38"/>
      <c r="G92" s="38"/>
      <c r="H92" s="38"/>
      <c r="I92" s="38"/>
      <c r="J92" s="38"/>
      <c r="K92" s="38"/>
      <c r="L92" s="38"/>
      <c r="M92" s="38"/>
      <c r="N92" s="38"/>
      <c r="O92" s="38"/>
      <c r="P92" s="38"/>
      <c r="Q92" s="38"/>
      <c r="R92" s="38"/>
      <c r="S92" s="38"/>
      <c r="T92" s="38"/>
      <c r="U92" s="38"/>
      <c r="V92" s="38"/>
      <c r="W92" s="38"/>
      <c r="X92" s="38"/>
      <c r="Y92" s="38"/>
      <c r="Z92" s="38"/>
    </row>
    <row r="93" ht="25.5" spans="1:26">
      <c r="A93" s="354"/>
      <c r="B93" s="355"/>
      <c r="C93" s="356">
        <v>87</v>
      </c>
      <c r="D93" s="357" t="s">
        <v>146</v>
      </c>
      <c r="E93" s="358" t="s">
        <v>147</v>
      </c>
      <c r="F93" s="38"/>
      <c r="G93" s="38"/>
      <c r="H93" s="38"/>
      <c r="I93" s="38"/>
      <c r="J93" s="38"/>
      <c r="K93" s="38"/>
      <c r="L93" s="38"/>
      <c r="M93" s="38"/>
      <c r="N93" s="38"/>
      <c r="O93" s="38"/>
      <c r="P93" s="38"/>
      <c r="Q93" s="38"/>
      <c r="R93" s="38"/>
      <c r="S93" s="38"/>
      <c r="T93" s="38"/>
      <c r="U93" s="38"/>
      <c r="V93" s="38"/>
      <c r="W93" s="38"/>
      <c r="X93" s="38"/>
      <c r="Y93" s="38"/>
      <c r="Z93" s="38"/>
    </row>
    <row r="94" ht="25.5" spans="1:26">
      <c r="A94" s="354"/>
      <c r="B94" s="355"/>
      <c r="C94" s="356">
        <v>88</v>
      </c>
      <c r="D94" s="357" t="s">
        <v>148</v>
      </c>
      <c r="E94" s="358" t="s">
        <v>147</v>
      </c>
      <c r="F94" s="38"/>
      <c r="G94" s="38"/>
      <c r="H94" s="38"/>
      <c r="I94" s="38"/>
      <c r="J94" s="38"/>
      <c r="K94" s="38"/>
      <c r="L94" s="38"/>
      <c r="M94" s="38"/>
      <c r="N94" s="38"/>
      <c r="O94" s="38"/>
      <c r="P94" s="38"/>
      <c r="Q94" s="38"/>
      <c r="R94" s="38"/>
      <c r="S94" s="38"/>
      <c r="T94" s="38"/>
      <c r="U94" s="38"/>
      <c r="V94" s="38"/>
      <c r="W94" s="38"/>
      <c r="X94" s="38"/>
      <c r="Y94" s="38"/>
      <c r="Z94" s="38"/>
    </row>
    <row r="95" ht="25.5" spans="1:26">
      <c r="A95" s="354"/>
      <c r="B95" s="355" t="s">
        <v>149</v>
      </c>
      <c r="C95" s="356">
        <v>89</v>
      </c>
      <c r="D95" s="357" t="s">
        <v>150</v>
      </c>
      <c r="E95" s="358" t="s">
        <v>151</v>
      </c>
      <c r="F95" s="38"/>
      <c r="G95" s="38"/>
      <c r="H95" s="38"/>
      <c r="I95" s="38"/>
      <c r="J95" s="38"/>
      <c r="K95" s="38"/>
      <c r="L95" s="38"/>
      <c r="M95" s="38"/>
      <c r="N95" s="38"/>
      <c r="O95" s="38"/>
      <c r="P95" s="38"/>
      <c r="Q95" s="38"/>
      <c r="R95" s="38"/>
      <c r="S95" s="38"/>
      <c r="T95" s="38"/>
      <c r="U95" s="38"/>
      <c r="V95" s="38"/>
      <c r="W95" s="38"/>
      <c r="X95" s="38"/>
      <c r="Y95" s="38"/>
      <c r="Z95" s="38"/>
    </row>
    <row r="96" ht="26.25" spans="1:26">
      <c r="A96" s="364"/>
      <c r="B96" s="365"/>
      <c r="C96" s="366">
        <v>90</v>
      </c>
      <c r="D96" s="367" t="s">
        <v>152</v>
      </c>
      <c r="E96" s="368" t="s">
        <v>153</v>
      </c>
      <c r="F96" s="38"/>
      <c r="G96" s="38"/>
      <c r="H96" s="38"/>
      <c r="I96" s="38"/>
      <c r="J96" s="38"/>
      <c r="K96" s="38"/>
      <c r="L96" s="38"/>
      <c r="M96" s="38"/>
      <c r="N96" s="38"/>
      <c r="O96" s="38"/>
      <c r="P96" s="38"/>
      <c r="Q96" s="38"/>
      <c r="R96" s="38"/>
      <c r="S96" s="38"/>
      <c r="T96" s="38"/>
      <c r="U96" s="38"/>
      <c r="V96" s="38"/>
      <c r="W96" s="38"/>
      <c r="X96" s="38"/>
      <c r="Y96" s="38"/>
      <c r="Z96" s="38"/>
    </row>
    <row r="97" spans="1:26">
      <c r="A97" s="38"/>
      <c r="B97" s="350"/>
      <c r="C97" s="38"/>
      <c r="D97" s="350"/>
      <c r="E97" s="350"/>
      <c r="F97" s="38"/>
      <c r="G97" s="38"/>
      <c r="H97" s="38"/>
      <c r="I97" s="38"/>
      <c r="J97" s="38"/>
      <c r="K97" s="38"/>
      <c r="L97" s="38"/>
      <c r="M97" s="38"/>
      <c r="N97" s="38"/>
      <c r="O97" s="38"/>
      <c r="P97" s="38"/>
      <c r="Q97" s="38"/>
      <c r="R97" s="38"/>
      <c r="S97" s="38"/>
      <c r="T97" s="38"/>
      <c r="U97" s="38"/>
      <c r="V97" s="38"/>
      <c r="W97" s="38"/>
      <c r="X97" s="38"/>
      <c r="Y97" s="38"/>
      <c r="Z97" s="38"/>
    </row>
    <row r="98" spans="1:26">
      <c r="A98" s="38"/>
      <c r="B98" s="350"/>
      <c r="C98" s="38"/>
      <c r="D98" s="350"/>
      <c r="E98" s="350"/>
      <c r="F98" s="38"/>
      <c r="G98" s="38"/>
      <c r="H98" s="38"/>
      <c r="I98" s="38"/>
      <c r="J98" s="38"/>
      <c r="K98" s="38"/>
      <c r="L98" s="38"/>
      <c r="M98" s="38"/>
      <c r="N98" s="38"/>
      <c r="O98" s="38"/>
      <c r="P98" s="38"/>
      <c r="Q98" s="38"/>
      <c r="R98" s="38"/>
      <c r="S98" s="38"/>
      <c r="T98" s="38"/>
      <c r="U98" s="38"/>
      <c r="V98" s="38"/>
      <c r="W98" s="38"/>
      <c r="X98" s="38"/>
      <c r="Y98" s="38"/>
      <c r="Z98" s="38"/>
    </row>
    <row r="99" spans="1:26">
      <c r="A99" s="38"/>
      <c r="B99" s="350"/>
      <c r="C99" s="38"/>
      <c r="D99" s="350"/>
      <c r="E99" s="350"/>
      <c r="F99" s="38"/>
      <c r="G99" s="38"/>
      <c r="H99" s="38"/>
      <c r="I99" s="38"/>
      <c r="J99" s="38"/>
      <c r="K99" s="38"/>
      <c r="L99" s="38"/>
      <c r="M99" s="38"/>
      <c r="N99" s="38"/>
      <c r="O99" s="38"/>
      <c r="P99" s="38"/>
      <c r="Q99" s="38"/>
      <c r="R99" s="38"/>
      <c r="S99" s="38"/>
      <c r="T99" s="38"/>
      <c r="U99" s="38"/>
      <c r="V99" s="38"/>
      <c r="W99" s="38"/>
      <c r="X99" s="38"/>
      <c r="Y99" s="38"/>
      <c r="Z99" s="38"/>
    </row>
    <row r="100" spans="1:26">
      <c r="A100" s="38"/>
      <c r="B100" s="350"/>
      <c r="C100" s="38"/>
      <c r="D100" s="350"/>
      <c r="E100" s="350"/>
      <c r="F100" s="38"/>
      <c r="G100" s="38"/>
      <c r="H100" s="38"/>
      <c r="I100" s="38"/>
      <c r="J100" s="38"/>
      <c r="K100" s="38"/>
      <c r="L100" s="38"/>
      <c r="M100" s="38"/>
      <c r="N100" s="38"/>
      <c r="O100" s="38"/>
      <c r="P100" s="38"/>
      <c r="Q100" s="38"/>
      <c r="R100" s="38"/>
      <c r="S100" s="38"/>
      <c r="T100" s="38"/>
      <c r="U100" s="38"/>
      <c r="V100" s="38"/>
      <c r="W100" s="38"/>
      <c r="X100" s="38"/>
      <c r="Y100" s="38"/>
      <c r="Z100" s="38"/>
    </row>
    <row r="101" spans="1:26">
      <c r="A101" s="38"/>
      <c r="B101" s="350"/>
      <c r="C101" s="38"/>
      <c r="D101" s="350"/>
      <c r="E101" s="350"/>
      <c r="F101" s="38"/>
      <c r="G101" s="38"/>
      <c r="H101" s="38"/>
      <c r="I101" s="38"/>
      <c r="J101" s="38"/>
      <c r="K101" s="38"/>
      <c r="L101" s="38"/>
      <c r="M101" s="38"/>
      <c r="N101" s="38"/>
      <c r="O101" s="38"/>
      <c r="P101" s="38"/>
      <c r="Q101" s="38"/>
      <c r="R101" s="38"/>
      <c r="S101" s="38"/>
      <c r="T101" s="38"/>
      <c r="U101" s="38"/>
      <c r="V101" s="38"/>
      <c r="W101" s="38"/>
      <c r="X101" s="38"/>
      <c r="Y101" s="38"/>
      <c r="Z101" s="38"/>
    </row>
    <row r="102" spans="1:26">
      <c r="A102" s="38"/>
      <c r="B102" s="350"/>
      <c r="C102" s="38"/>
      <c r="D102" s="350"/>
      <c r="E102" s="350"/>
      <c r="F102" s="38"/>
      <c r="G102" s="38"/>
      <c r="H102" s="38"/>
      <c r="I102" s="38"/>
      <c r="J102" s="38"/>
      <c r="K102" s="38"/>
      <c r="L102" s="38"/>
      <c r="M102" s="38"/>
      <c r="N102" s="38"/>
      <c r="O102" s="38"/>
      <c r="P102" s="38"/>
      <c r="Q102" s="38"/>
      <c r="R102" s="38"/>
      <c r="S102" s="38"/>
      <c r="T102" s="38"/>
      <c r="U102" s="38"/>
      <c r="V102" s="38"/>
      <c r="W102" s="38"/>
      <c r="X102" s="38"/>
      <c r="Y102" s="38"/>
      <c r="Z102" s="38"/>
    </row>
    <row r="103" spans="1:26">
      <c r="A103" s="38"/>
      <c r="B103" s="350"/>
      <c r="C103" s="38"/>
      <c r="D103" s="350"/>
      <c r="E103" s="350"/>
      <c r="F103" s="38"/>
      <c r="G103" s="38"/>
      <c r="H103" s="38"/>
      <c r="I103" s="38"/>
      <c r="J103" s="38"/>
      <c r="K103" s="38"/>
      <c r="L103" s="38"/>
      <c r="M103" s="38"/>
      <c r="N103" s="38"/>
      <c r="O103" s="38"/>
      <c r="P103" s="38"/>
      <c r="Q103" s="38"/>
      <c r="R103" s="38"/>
      <c r="S103" s="38"/>
      <c r="T103" s="38"/>
      <c r="U103" s="38"/>
      <c r="V103" s="38"/>
      <c r="W103" s="38"/>
      <c r="X103" s="38"/>
      <c r="Y103" s="38"/>
      <c r="Z103" s="38"/>
    </row>
    <row r="104" spans="1:26">
      <c r="A104" s="38"/>
      <c r="B104" s="350"/>
      <c r="C104" s="38"/>
      <c r="D104" s="350"/>
      <c r="E104" s="350"/>
      <c r="F104" s="38"/>
      <c r="G104" s="38"/>
      <c r="H104" s="38"/>
      <c r="I104" s="38"/>
      <c r="J104" s="38"/>
      <c r="K104" s="38"/>
      <c r="L104" s="38"/>
      <c r="M104" s="38"/>
      <c r="N104" s="38"/>
      <c r="O104" s="38"/>
      <c r="P104" s="38"/>
      <c r="Q104" s="38"/>
      <c r="R104" s="38"/>
      <c r="S104" s="38"/>
      <c r="T104" s="38"/>
      <c r="U104" s="38"/>
      <c r="V104" s="38"/>
      <c r="W104" s="38"/>
      <c r="X104" s="38"/>
      <c r="Y104" s="38"/>
      <c r="Z104" s="38"/>
    </row>
    <row r="105" spans="1:26">
      <c r="A105" s="38"/>
      <c r="B105" s="350"/>
      <c r="C105" s="38"/>
      <c r="D105" s="350"/>
      <c r="E105" s="350"/>
      <c r="F105" s="38"/>
      <c r="G105" s="38"/>
      <c r="H105" s="38"/>
      <c r="I105" s="38"/>
      <c r="J105" s="38"/>
      <c r="K105" s="38"/>
      <c r="L105" s="38"/>
      <c r="M105" s="38"/>
      <c r="N105" s="38"/>
      <c r="O105" s="38"/>
      <c r="P105" s="38"/>
      <c r="Q105" s="38"/>
      <c r="R105" s="38"/>
      <c r="S105" s="38"/>
      <c r="T105" s="38"/>
      <c r="U105" s="38"/>
      <c r="V105" s="38"/>
      <c r="W105" s="38"/>
      <c r="X105" s="38"/>
      <c r="Y105" s="38"/>
      <c r="Z105" s="38"/>
    </row>
    <row r="106" spans="1:26">
      <c r="A106" s="38"/>
      <c r="B106" s="350"/>
      <c r="C106" s="38"/>
      <c r="D106" s="350"/>
      <c r="E106" s="350"/>
      <c r="F106" s="38"/>
      <c r="G106" s="38"/>
      <c r="H106" s="38"/>
      <c r="I106" s="38"/>
      <c r="J106" s="38"/>
      <c r="K106" s="38"/>
      <c r="L106" s="38"/>
      <c r="M106" s="38"/>
      <c r="N106" s="38"/>
      <c r="O106" s="38"/>
      <c r="P106" s="38"/>
      <c r="Q106" s="38"/>
      <c r="R106" s="38"/>
      <c r="S106" s="38"/>
      <c r="T106" s="38"/>
      <c r="U106" s="38"/>
      <c r="V106" s="38"/>
      <c r="W106" s="38"/>
      <c r="X106" s="38"/>
      <c r="Y106" s="38"/>
      <c r="Z106" s="38"/>
    </row>
    <row r="107" spans="1:26">
      <c r="A107" s="38"/>
      <c r="B107" s="350"/>
      <c r="C107" s="38"/>
      <c r="D107" s="350"/>
      <c r="E107" s="350"/>
      <c r="F107" s="38"/>
      <c r="G107" s="38"/>
      <c r="H107" s="38"/>
      <c r="I107" s="38"/>
      <c r="J107" s="38"/>
      <c r="K107" s="38"/>
      <c r="L107" s="38"/>
      <c r="M107" s="38"/>
      <c r="N107" s="38"/>
      <c r="O107" s="38"/>
      <c r="P107" s="38"/>
      <c r="Q107" s="38"/>
      <c r="R107" s="38"/>
      <c r="S107" s="38"/>
      <c r="T107" s="38"/>
      <c r="U107" s="38"/>
      <c r="V107" s="38"/>
      <c r="W107" s="38"/>
      <c r="X107" s="38"/>
      <c r="Y107" s="38"/>
      <c r="Z107" s="38"/>
    </row>
    <row r="108" spans="1:26">
      <c r="A108" s="38"/>
      <c r="B108" s="350"/>
      <c r="C108" s="38"/>
      <c r="D108" s="350"/>
      <c r="E108" s="350"/>
      <c r="F108" s="38"/>
      <c r="G108" s="38"/>
      <c r="H108" s="38"/>
      <c r="I108" s="38"/>
      <c r="J108" s="38"/>
      <c r="K108" s="38"/>
      <c r="L108" s="38"/>
      <c r="M108" s="38"/>
      <c r="N108" s="38"/>
      <c r="O108" s="38"/>
      <c r="P108" s="38"/>
      <c r="Q108" s="38"/>
      <c r="R108" s="38"/>
      <c r="S108" s="38"/>
      <c r="T108" s="38"/>
      <c r="U108" s="38"/>
      <c r="V108" s="38"/>
      <c r="W108" s="38"/>
      <c r="X108" s="38"/>
      <c r="Y108" s="38"/>
      <c r="Z108" s="38"/>
    </row>
    <row r="109" spans="1:26">
      <c r="A109" s="38"/>
      <c r="B109" s="350"/>
      <c r="C109" s="38"/>
      <c r="D109" s="350"/>
      <c r="E109" s="350"/>
      <c r="F109" s="38"/>
      <c r="G109" s="38"/>
      <c r="H109" s="38"/>
      <c r="I109" s="38"/>
      <c r="J109" s="38"/>
      <c r="K109" s="38"/>
      <c r="L109" s="38"/>
      <c r="M109" s="38"/>
      <c r="N109" s="38"/>
      <c r="O109" s="38"/>
      <c r="P109" s="38"/>
      <c r="Q109" s="38"/>
      <c r="R109" s="38"/>
      <c r="S109" s="38"/>
      <c r="T109" s="38"/>
      <c r="U109" s="38"/>
      <c r="V109" s="38"/>
      <c r="W109" s="38"/>
      <c r="X109" s="38"/>
      <c r="Y109" s="38"/>
      <c r="Z109" s="38"/>
    </row>
    <row r="110" spans="1:26">
      <c r="A110" s="38"/>
      <c r="B110" s="350"/>
      <c r="C110" s="38"/>
      <c r="D110" s="350"/>
      <c r="E110" s="350"/>
      <c r="F110" s="38"/>
      <c r="G110" s="38"/>
      <c r="H110" s="38"/>
      <c r="I110" s="38"/>
      <c r="J110" s="38"/>
      <c r="K110" s="38"/>
      <c r="L110" s="38"/>
      <c r="M110" s="38"/>
      <c r="N110" s="38"/>
      <c r="O110" s="38"/>
      <c r="P110" s="38"/>
      <c r="Q110" s="38"/>
      <c r="R110" s="38"/>
      <c r="S110" s="38"/>
      <c r="T110" s="38"/>
      <c r="U110" s="38"/>
      <c r="V110" s="38"/>
      <c r="W110" s="38"/>
      <c r="X110" s="38"/>
      <c r="Y110" s="38"/>
      <c r="Z110" s="38"/>
    </row>
    <row r="111" spans="1:26">
      <c r="A111" s="38"/>
      <c r="B111" s="350"/>
      <c r="C111" s="38"/>
      <c r="D111" s="350"/>
      <c r="E111" s="350"/>
      <c r="F111" s="38"/>
      <c r="G111" s="38"/>
      <c r="H111" s="38"/>
      <c r="I111" s="38"/>
      <c r="J111" s="38"/>
      <c r="K111" s="38"/>
      <c r="L111" s="38"/>
      <c r="M111" s="38"/>
      <c r="N111" s="38"/>
      <c r="O111" s="38"/>
      <c r="P111" s="38"/>
      <c r="Q111" s="38"/>
      <c r="R111" s="38"/>
      <c r="S111" s="38"/>
      <c r="T111" s="38"/>
      <c r="U111" s="38"/>
      <c r="V111" s="38"/>
      <c r="W111" s="38"/>
      <c r="X111" s="38"/>
      <c r="Y111" s="38"/>
      <c r="Z111" s="38"/>
    </row>
    <row r="112" spans="1:26">
      <c r="A112" s="38"/>
      <c r="B112" s="350"/>
      <c r="C112" s="38"/>
      <c r="D112" s="350"/>
      <c r="E112" s="350"/>
      <c r="F112" s="38"/>
      <c r="G112" s="38"/>
      <c r="H112" s="38"/>
      <c r="I112" s="38"/>
      <c r="J112" s="38"/>
      <c r="K112" s="38"/>
      <c r="L112" s="38"/>
      <c r="M112" s="38"/>
      <c r="N112" s="38"/>
      <c r="O112" s="38"/>
      <c r="P112" s="38"/>
      <c r="Q112" s="38"/>
      <c r="R112" s="38"/>
      <c r="S112" s="38"/>
      <c r="T112" s="38"/>
      <c r="U112" s="38"/>
      <c r="V112" s="38"/>
      <c r="W112" s="38"/>
      <c r="X112" s="38"/>
      <c r="Y112" s="38"/>
      <c r="Z112" s="38"/>
    </row>
    <row r="113" spans="1:26">
      <c r="A113" s="38"/>
      <c r="B113" s="350"/>
      <c r="C113" s="38"/>
      <c r="D113" s="350"/>
      <c r="E113" s="350"/>
      <c r="F113" s="38"/>
      <c r="G113" s="38"/>
      <c r="H113" s="38"/>
      <c r="I113" s="38"/>
      <c r="J113" s="38"/>
      <c r="K113" s="38"/>
      <c r="L113" s="38"/>
      <c r="M113" s="38"/>
      <c r="N113" s="38"/>
      <c r="O113" s="38"/>
      <c r="P113" s="38"/>
      <c r="Q113" s="38"/>
      <c r="R113" s="38"/>
      <c r="S113" s="38"/>
      <c r="T113" s="38"/>
      <c r="U113" s="38"/>
      <c r="V113" s="38"/>
      <c r="W113" s="38"/>
      <c r="X113" s="38"/>
      <c r="Y113" s="38"/>
      <c r="Z113" s="38"/>
    </row>
    <row r="114" spans="1:26">
      <c r="A114" s="38"/>
      <c r="B114" s="350"/>
      <c r="C114" s="38"/>
      <c r="D114" s="350"/>
      <c r="E114" s="350"/>
      <c r="F114" s="38"/>
      <c r="G114" s="38"/>
      <c r="H114" s="38"/>
      <c r="I114" s="38"/>
      <c r="J114" s="38"/>
      <c r="K114" s="38"/>
      <c r="L114" s="38"/>
      <c r="M114" s="38"/>
      <c r="N114" s="38"/>
      <c r="O114" s="38"/>
      <c r="P114" s="38"/>
      <c r="Q114" s="38"/>
      <c r="R114" s="38"/>
      <c r="S114" s="38"/>
      <c r="T114" s="38"/>
      <c r="U114" s="38"/>
      <c r="V114" s="38"/>
      <c r="W114" s="38"/>
      <c r="X114" s="38"/>
      <c r="Y114" s="38"/>
      <c r="Z114" s="38"/>
    </row>
    <row r="115" spans="1:26">
      <c r="A115" s="38"/>
      <c r="B115" s="350"/>
      <c r="C115" s="38"/>
      <c r="D115" s="350"/>
      <c r="E115" s="350"/>
      <c r="F115" s="38"/>
      <c r="G115" s="38"/>
      <c r="H115" s="38"/>
      <c r="I115" s="38"/>
      <c r="J115" s="38"/>
      <c r="K115" s="38"/>
      <c r="L115" s="38"/>
      <c r="M115" s="38"/>
      <c r="N115" s="38"/>
      <c r="O115" s="38"/>
      <c r="P115" s="38"/>
      <c r="Q115" s="38"/>
      <c r="R115" s="38"/>
      <c r="S115" s="38"/>
      <c r="T115" s="38"/>
      <c r="U115" s="38"/>
      <c r="V115" s="38"/>
      <c r="W115" s="38"/>
      <c r="X115" s="38"/>
      <c r="Y115" s="38"/>
      <c r="Z115" s="38"/>
    </row>
    <row r="116" spans="1:26">
      <c r="A116" s="38"/>
      <c r="B116" s="350"/>
      <c r="C116" s="38"/>
      <c r="D116" s="350"/>
      <c r="E116" s="350"/>
      <c r="F116" s="38"/>
      <c r="G116" s="38"/>
      <c r="H116" s="38"/>
      <c r="I116" s="38"/>
      <c r="J116" s="38"/>
      <c r="K116" s="38"/>
      <c r="L116" s="38"/>
      <c r="M116" s="38"/>
      <c r="N116" s="38"/>
      <c r="O116" s="38"/>
      <c r="P116" s="38"/>
      <c r="Q116" s="38"/>
      <c r="R116" s="38"/>
      <c r="S116" s="38"/>
      <c r="T116" s="38"/>
      <c r="U116" s="38"/>
      <c r="V116" s="38"/>
      <c r="W116" s="38"/>
      <c r="X116" s="38"/>
      <c r="Y116" s="38"/>
      <c r="Z116" s="38"/>
    </row>
    <row r="117" spans="1:26">
      <c r="A117" s="38"/>
      <c r="B117" s="350"/>
      <c r="C117" s="38"/>
      <c r="D117" s="350"/>
      <c r="E117" s="350"/>
      <c r="F117" s="38"/>
      <c r="G117" s="38"/>
      <c r="H117" s="38"/>
      <c r="I117" s="38"/>
      <c r="J117" s="38"/>
      <c r="K117" s="38"/>
      <c r="L117" s="38"/>
      <c r="M117" s="38"/>
      <c r="N117" s="38"/>
      <c r="O117" s="38"/>
      <c r="P117" s="38"/>
      <c r="Q117" s="38"/>
      <c r="R117" s="38"/>
      <c r="S117" s="38"/>
      <c r="T117" s="38"/>
      <c r="U117" s="38"/>
      <c r="V117" s="38"/>
      <c r="W117" s="38"/>
      <c r="X117" s="38"/>
      <c r="Y117" s="38"/>
      <c r="Z117" s="38"/>
    </row>
    <row r="118" spans="1:26">
      <c r="A118" s="38"/>
      <c r="B118" s="350"/>
      <c r="C118" s="38"/>
      <c r="D118" s="350"/>
      <c r="E118" s="350"/>
      <c r="F118" s="38"/>
      <c r="G118" s="38"/>
      <c r="H118" s="38"/>
      <c r="I118" s="38"/>
      <c r="J118" s="38"/>
      <c r="K118" s="38"/>
      <c r="L118" s="38"/>
      <c r="M118" s="38"/>
      <c r="N118" s="38"/>
      <c r="O118" s="38"/>
      <c r="P118" s="38"/>
      <c r="Q118" s="38"/>
      <c r="R118" s="38"/>
      <c r="S118" s="38"/>
      <c r="T118" s="38"/>
      <c r="U118" s="38"/>
      <c r="V118" s="38"/>
      <c r="W118" s="38"/>
      <c r="X118" s="38"/>
      <c r="Y118" s="38"/>
      <c r="Z118" s="38"/>
    </row>
    <row r="119" spans="1:26">
      <c r="A119" s="38"/>
      <c r="B119" s="350"/>
      <c r="C119" s="38"/>
      <c r="D119" s="350"/>
      <c r="E119" s="350"/>
      <c r="F119" s="38"/>
      <c r="G119" s="38"/>
      <c r="H119" s="38"/>
      <c r="I119" s="38"/>
      <c r="J119" s="38"/>
      <c r="K119" s="38"/>
      <c r="L119" s="38"/>
      <c r="M119" s="38"/>
      <c r="N119" s="38"/>
      <c r="O119" s="38"/>
      <c r="P119" s="38"/>
      <c r="Q119" s="38"/>
      <c r="R119" s="38"/>
      <c r="S119" s="38"/>
      <c r="T119" s="38"/>
      <c r="U119" s="38"/>
      <c r="V119" s="38"/>
      <c r="W119" s="38"/>
      <c r="X119" s="38"/>
      <c r="Y119" s="38"/>
      <c r="Z119" s="38"/>
    </row>
    <row r="120" spans="1:26">
      <c r="A120" s="38"/>
      <c r="B120" s="350"/>
      <c r="C120" s="38"/>
      <c r="D120" s="350"/>
      <c r="E120" s="350"/>
      <c r="F120" s="38"/>
      <c r="G120" s="38"/>
      <c r="H120" s="38"/>
      <c r="I120" s="38"/>
      <c r="J120" s="38"/>
      <c r="K120" s="38"/>
      <c r="L120" s="38"/>
      <c r="M120" s="38"/>
      <c r="N120" s="38"/>
      <c r="O120" s="38"/>
      <c r="P120" s="38"/>
      <c r="Q120" s="38"/>
      <c r="R120" s="38"/>
      <c r="S120" s="38"/>
      <c r="T120" s="38"/>
      <c r="U120" s="38"/>
      <c r="V120" s="38"/>
      <c r="W120" s="38"/>
      <c r="X120" s="38"/>
      <c r="Y120" s="38"/>
      <c r="Z120" s="38"/>
    </row>
    <row r="121" spans="1:26">
      <c r="A121" s="38"/>
      <c r="B121" s="350"/>
      <c r="C121" s="38"/>
      <c r="D121" s="350"/>
      <c r="E121" s="350"/>
      <c r="F121" s="38"/>
      <c r="G121" s="38"/>
      <c r="H121" s="38"/>
      <c r="I121" s="38"/>
      <c r="J121" s="38"/>
      <c r="K121" s="38"/>
      <c r="L121" s="38"/>
      <c r="M121" s="38"/>
      <c r="N121" s="38"/>
      <c r="O121" s="38"/>
      <c r="P121" s="38"/>
      <c r="Q121" s="38"/>
      <c r="R121" s="38"/>
      <c r="S121" s="38"/>
      <c r="T121" s="38"/>
      <c r="U121" s="38"/>
      <c r="V121" s="38"/>
      <c r="W121" s="38"/>
      <c r="X121" s="38"/>
      <c r="Y121" s="38"/>
      <c r="Z121" s="38"/>
    </row>
    <row r="122" spans="1:26">
      <c r="A122" s="38"/>
      <c r="B122" s="350"/>
      <c r="C122" s="38"/>
      <c r="D122" s="350"/>
      <c r="E122" s="350"/>
      <c r="F122" s="38"/>
      <c r="G122" s="38"/>
      <c r="H122" s="38"/>
      <c r="I122" s="38"/>
      <c r="J122" s="38"/>
      <c r="K122" s="38"/>
      <c r="L122" s="38"/>
      <c r="M122" s="38"/>
      <c r="N122" s="38"/>
      <c r="O122" s="38"/>
      <c r="P122" s="38"/>
      <c r="Q122" s="38"/>
      <c r="R122" s="38"/>
      <c r="S122" s="38"/>
      <c r="T122" s="38"/>
      <c r="U122" s="38"/>
      <c r="V122" s="38"/>
      <c r="W122" s="38"/>
      <c r="X122" s="38"/>
      <c r="Y122" s="38"/>
      <c r="Z122" s="38"/>
    </row>
    <row r="123" spans="1:26">
      <c r="A123" s="38"/>
      <c r="B123" s="350"/>
      <c r="C123" s="38"/>
      <c r="D123" s="350"/>
      <c r="E123" s="350"/>
      <c r="F123" s="38"/>
      <c r="G123" s="38"/>
      <c r="H123" s="38"/>
      <c r="I123" s="38"/>
      <c r="J123" s="38"/>
      <c r="K123" s="38"/>
      <c r="L123" s="38"/>
      <c r="M123" s="38"/>
      <c r="N123" s="38"/>
      <c r="O123" s="38"/>
      <c r="P123" s="38"/>
      <c r="Q123" s="38"/>
      <c r="R123" s="38"/>
      <c r="S123" s="38"/>
      <c r="T123" s="38"/>
      <c r="U123" s="38"/>
      <c r="V123" s="38"/>
      <c r="W123" s="38"/>
      <c r="X123" s="38"/>
      <c r="Y123" s="38"/>
      <c r="Z123" s="38"/>
    </row>
    <row r="124" spans="1:26">
      <c r="A124" s="38"/>
      <c r="B124" s="350"/>
      <c r="C124" s="38"/>
      <c r="D124" s="350"/>
      <c r="E124" s="350"/>
      <c r="F124" s="38"/>
      <c r="G124" s="38"/>
      <c r="H124" s="38"/>
      <c r="I124" s="38"/>
      <c r="J124" s="38"/>
      <c r="K124" s="38"/>
      <c r="L124" s="38"/>
      <c r="M124" s="38"/>
      <c r="N124" s="38"/>
      <c r="O124" s="38"/>
      <c r="P124" s="38"/>
      <c r="Q124" s="38"/>
      <c r="R124" s="38"/>
      <c r="S124" s="38"/>
      <c r="T124" s="38"/>
      <c r="U124" s="38"/>
      <c r="V124" s="38"/>
      <c r="W124" s="38"/>
      <c r="X124" s="38"/>
      <c r="Y124" s="38"/>
      <c r="Z124" s="38"/>
    </row>
    <row r="125" spans="1:26">
      <c r="A125" s="38"/>
      <c r="B125" s="350"/>
      <c r="C125" s="38"/>
      <c r="D125" s="350"/>
      <c r="E125" s="350"/>
      <c r="F125" s="38"/>
      <c r="G125" s="38"/>
      <c r="H125" s="38"/>
      <c r="I125" s="38"/>
      <c r="J125" s="38"/>
      <c r="K125" s="38"/>
      <c r="L125" s="38"/>
      <c r="M125" s="38"/>
      <c r="N125" s="38"/>
      <c r="O125" s="38"/>
      <c r="P125" s="38"/>
      <c r="Q125" s="38"/>
      <c r="R125" s="38"/>
      <c r="S125" s="38"/>
      <c r="T125" s="38"/>
      <c r="U125" s="38"/>
      <c r="V125" s="38"/>
      <c r="W125" s="38"/>
      <c r="X125" s="38"/>
      <c r="Y125" s="38"/>
      <c r="Z125" s="38"/>
    </row>
    <row r="126" spans="1:26">
      <c r="A126" s="38"/>
      <c r="B126" s="350"/>
      <c r="C126" s="38"/>
      <c r="D126" s="350"/>
      <c r="E126" s="350"/>
      <c r="F126" s="38"/>
      <c r="G126" s="38"/>
      <c r="H126" s="38"/>
      <c r="I126" s="38"/>
      <c r="J126" s="38"/>
      <c r="K126" s="38"/>
      <c r="L126" s="38"/>
      <c r="M126" s="38"/>
      <c r="N126" s="38"/>
      <c r="O126" s="38"/>
      <c r="P126" s="38"/>
      <c r="Q126" s="38"/>
      <c r="R126" s="38"/>
      <c r="S126" s="38"/>
      <c r="T126" s="38"/>
      <c r="U126" s="38"/>
      <c r="V126" s="38"/>
      <c r="W126" s="38"/>
      <c r="X126" s="38"/>
      <c r="Y126" s="38"/>
      <c r="Z126" s="38"/>
    </row>
    <row r="127" spans="1:26">
      <c r="A127" s="38"/>
      <c r="B127" s="350"/>
      <c r="C127" s="38"/>
      <c r="D127" s="350"/>
      <c r="E127" s="350"/>
      <c r="F127" s="38"/>
      <c r="G127" s="38"/>
      <c r="H127" s="38"/>
      <c r="I127" s="38"/>
      <c r="J127" s="38"/>
      <c r="K127" s="38"/>
      <c r="L127" s="38"/>
      <c r="M127" s="38"/>
      <c r="N127" s="38"/>
      <c r="O127" s="38"/>
      <c r="P127" s="38"/>
      <c r="Q127" s="38"/>
      <c r="R127" s="38"/>
      <c r="S127" s="38"/>
      <c r="T127" s="38"/>
      <c r="U127" s="38"/>
      <c r="V127" s="38"/>
      <c r="W127" s="38"/>
      <c r="X127" s="38"/>
      <c r="Y127" s="38"/>
      <c r="Z127" s="38"/>
    </row>
    <row r="128" spans="1:26">
      <c r="A128" s="38"/>
      <c r="B128" s="350"/>
      <c r="C128" s="38"/>
      <c r="D128" s="350"/>
      <c r="E128" s="350"/>
      <c r="F128" s="38"/>
      <c r="G128" s="38"/>
      <c r="H128" s="38"/>
      <c r="I128" s="38"/>
      <c r="J128" s="38"/>
      <c r="K128" s="38"/>
      <c r="L128" s="38"/>
      <c r="M128" s="38"/>
      <c r="N128" s="38"/>
      <c r="O128" s="38"/>
      <c r="P128" s="38"/>
      <c r="Q128" s="38"/>
      <c r="R128" s="38"/>
      <c r="S128" s="38"/>
      <c r="T128" s="38"/>
      <c r="U128" s="38"/>
      <c r="V128" s="38"/>
      <c r="W128" s="38"/>
      <c r="X128" s="38"/>
      <c r="Y128" s="38"/>
      <c r="Z128" s="38"/>
    </row>
    <row r="129" spans="1:26">
      <c r="A129" s="38"/>
      <c r="B129" s="350"/>
      <c r="C129" s="38"/>
      <c r="D129" s="350"/>
      <c r="E129" s="350"/>
      <c r="F129" s="38"/>
      <c r="G129" s="38"/>
      <c r="H129" s="38"/>
      <c r="I129" s="38"/>
      <c r="J129" s="38"/>
      <c r="K129" s="38"/>
      <c r="L129" s="38"/>
      <c r="M129" s="38"/>
      <c r="N129" s="38"/>
      <c r="O129" s="38"/>
      <c r="P129" s="38"/>
      <c r="Q129" s="38"/>
      <c r="R129" s="38"/>
      <c r="S129" s="38"/>
      <c r="T129" s="38"/>
      <c r="U129" s="38"/>
      <c r="V129" s="38"/>
      <c r="W129" s="38"/>
      <c r="X129" s="38"/>
      <c r="Y129" s="38"/>
      <c r="Z129" s="38"/>
    </row>
    <row r="130" spans="1:26">
      <c r="A130" s="38"/>
      <c r="B130" s="350"/>
      <c r="C130" s="38"/>
      <c r="D130" s="350"/>
      <c r="E130" s="350"/>
      <c r="F130" s="38"/>
      <c r="G130" s="38"/>
      <c r="H130" s="38"/>
      <c r="I130" s="38"/>
      <c r="J130" s="38"/>
      <c r="K130" s="38"/>
      <c r="L130" s="38"/>
      <c r="M130" s="38"/>
      <c r="N130" s="38"/>
      <c r="O130" s="38"/>
      <c r="P130" s="38"/>
      <c r="Q130" s="38"/>
      <c r="R130" s="38"/>
      <c r="S130" s="38"/>
      <c r="T130" s="38"/>
      <c r="U130" s="38"/>
      <c r="V130" s="38"/>
      <c r="W130" s="38"/>
      <c r="X130" s="38"/>
      <c r="Y130" s="38"/>
      <c r="Z130" s="38"/>
    </row>
    <row r="131" spans="1:26">
      <c r="A131" s="38"/>
      <c r="B131" s="350"/>
      <c r="C131" s="38"/>
      <c r="D131" s="350"/>
      <c r="E131" s="350"/>
      <c r="F131" s="38"/>
      <c r="G131" s="38"/>
      <c r="H131" s="38"/>
      <c r="I131" s="38"/>
      <c r="J131" s="38"/>
      <c r="K131" s="38"/>
      <c r="L131" s="38"/>
      <c r="M131" s="38"/>
      <c r="N131" s="38"/>
      <c r="O131" s="38"/>
      <c r="P131" s="38"/>
      <c r="Q131" s="38"/>
      <c r="R131" s="38"/>
      <c r="S131" s="38"/>
      <c r="T131" s="38"/>
      <c r="U131" s="38"/>
      <c r="V131" s="38"/>
      <c r="W131" s="38"/>
      <c r="X131" s="38"/>
      <c r="Y131" s="38"/>
      <c r="Z131" s="38"/>
    </row>
    <row r="132" spans="1:26">
      <c r="A132" s="38"/>
      <c r="B132" s="350"/>
      <c r="C132" s="38"/>
      <c r="D132" s="350"/>
      <c r="E132" s="350"/>
      <c r="F132" s="38"/>
      <c r="G132" s="38"/>
      <c r="H132" s="38"/>
      <c r="I132" s="38"/>
      <c r="J132" s="38"/>
      <c r="K132" s="38"/>
      <c r="L132" s="38"/>
      <c r="M132" s="38"/>
      <c r="N132" s="38"/>
      <c r="O132" s="38"/>
      <c r="P132" s="38"/>
      <c r="Q132" s="38"/>
      <c r="R132" s="38"/>
      <c r="S132" s="38"/>
      <c r="T132" s="38"/>
      <c r="U132" s="38"/>
      <c r="V132" s="38"/>
      <c r="W132" s="38"/>
      <c r="X132" s="38"/>
      <c r="Y132" s="38"/>
      <c r="Z132" s="38"/>
    </row>
    <row r="133" spans="1:26">
      <c r="A133" s="38"/>
      <c r="B133" s="350"/>
      <c r="C133" s="38"/>
      <c r="D133" s="350"/>
      <c r="E133" s="350"/>
      <c r="F133" s="38"/>
      <c r="G133" s="38"/>
      <c r="H133" s="38"/>
      <c r="I133" s="38"/>
      <c r="J133" s="38"/>
      <c r="K133" s="38"/>
      <c r="L133" s="38"/>
      <c r="M133" s="38"/>
      <c r="N133" s="38"/>
      <c r="O133" s="38"/>
      <c r="P133" s="38"/>
      <c r="Q133" s="38"/>
      <c r="R133" s="38"/>
      <c r="S133" s="38"/>
      <c r="T133" s="38"/>
      <c r="U133" s="38"/>
      <c r="V133" s="38"/>
      <c r="W133" s="38"/>
      <c r="X133" s="38"/>
      <c r="Y133" s="38"/>
      <c r="Z133" s="38"/>
    </row>
    <row r="134" spans="1:26">
      <c r="A134" s="38"/>
      <c r="B134" s="350"/>
      <c r="C134" s="38"/>
      <c r="D134" s="350"/>
      <c r="E134" s="350"/>
      <c r="F134" s="38"/>
      <c r="G134" s="38"/>
      <c r="H134" s="38"/>
      <c r="I134" s="38"/>
      <c r="J134" s="38"/>
      <c r="K134" s="38"/>
      <c r="L134" s="38"/>
      <c r="M134" s="38"/>
      <c r="N134" s="38"/>
      <c r="O134" s="38"/>
      <c r="P134" s="38"/>
      <c r="Q134" s="38"/>
      <c r="R134" s="38"/>
      <c r="S134" s="38"/>
      <c r="T134" s="38"/>
      <c r="U134" s="38"/>
      <c r="V134" s="38"/>
      <c r="W134" s="38"/>
      <c r="X134" s="38"/>
      <c r="Y134" s="38"/>
      <c r="Z134" s="38"/>
    </row>
    <row r="135" spans="1:26">
      <c r="A135" s="38"/>
      <c r="B135" s="350"/>
      <c r="C135" s="38"/>
      <c r="D135" s="350"/>
      <c r="E135" s="350"/>
      <c r="F135" s="38"/>
      <c r="G135" s="38"/>
      <c r="H135" s="38"/>
      <c r="I135" s="38"/>
      <c r="J135" s="38"/>
      <c r="K135" s="38"/>
      <c r="L135" s="38"/>
      <c r="M135" s="38"/>
      <c r="N135" s="38"/>
      <c r="O135" s="38"/>
      <c r="P135" s="38"/>
      <c r="Q135" s="38"/>
      <c r="R135" s="38"/>
      <c r="S135" s="38"/>
      <c r="T135" s="38"/>
      <c r="U135" s="38"/>
      <c r="V135" s="38"/>
      <c r="W135" s="38"/>
      <c r="X135" s="38"/>
      <c r="Y135" s="38"/>
      <c r="Z135" s="38"/>
    </row>
    <row r="136" spans="1:26">
      <c r="A136" s="38"/>
      <c r="B136" s="350"/>
      <c r="C136" s="38"/>
      <c r="D136" s="350"/>
      <c r="E136" s="350"/>
      <c r="F136" s="38"/>
      <c r="G136" s="38"/>
      <c r="H136" s="38"/>
      <c r="I136" s="38"/>
      <c r="J136" s="38"/>
      <c r="K136" s="38"/>
      <c r="L136" s="38"/>
      <c r="M136" s="38"/>
      <c r="N136" s="38"/>
      <c r="O136" s="38"/>
      <c r="P136" s="38"/>
      <c r="Q136" s="38"/>
      <c r="R136" s="38"/>
      <c r="S136" s="38"/>
      <c r="T136" s="38"/>
      <c r="U136" s="38"/>
      <c r="V136" s="38"/>
      <c r="W136" s="38"/>
      <c r="X136" s="38"/>
      <c r="Y136" s="38"/>
      <c r="Z136" s="38"/>
    </row>
    <row r="137" spans="1:26">
      <c r="A137" s="38"/>
      <c r="B137" s="350"/>
      <c r="C137" s="38"/>
      <c r="D137" s="350"/>
      <c r="E137" s="350"/>
      <c r="F137" s="38"/>
      <c r="G137" s="38"/>
      <c r="H137" s="38"/>
      <c r="I137" s="38"/>
      <c r="J137" s="38"/>
      <c r="K137" s="38"/>
      <c r="L137" s="38"/>
      <c r="M137" s="38"/>
      <c r="N137" s="38"/>
      <c r="O137" s="38"/>
      <c r="P137" s="38"/>
      <c r="Q137" s="38"/>
      <c r="R137" s="38"/>
      <c r="S137" s="38"/>
      <c r="T137" s="38"/>
      <c r="U137" s="38"/>
      <c r="V137" s="38"/>
      <c r="W137" s="38"/>
      <c r="X137" s="38"/>
      <c r="Y137" s="38"/>
      <c r="Z137" s="38"/>
    </row>
    <row r="138" spans="1:26">
      <c r="A138" s="38"/>
      <c r="B138" s="350"/>
      <c r="C138" s="38"/>
      <c r="D138" s="350"/>
      <c r="E138" s="350"/>
      <c r="F138" s="38"/>
      <c r="G138" s="38"/>
      <c r="H138" s="38"/>
      <c r="I138" s="38"/>
      <c r="J138" s="38"/>
      <c r="K138" s="38"/>
      <c r="L138" s="38"/>
      <c r="M138" s="38"/>
      <c r="N138" s="38"/>
      <c r="O138" s="38"/>
      <c r="P138" s="38"/>
      <c r="Q138" s="38"/>
      <c r="R138" s="38"/>
      <c r="S138" s="38"/>
      <c r="T138" s="38"/>
      <c r="U138" s="38"/>
      <c r="V138" s="38"/>
      <c r="W138" s="38"/>
      <c r="X138" s="38"/>
      <c r="Y138" s="38"/>
      <c r="Z138" s="38"/>
    </row>
    <row r="139" spans="1:26">
      <c r="A139" s="38"/>
      <c r="B139" s="350"/>
      <c r="C139" s="38"/>
      <c r="D139" s="350"/>
      <c r="E139" s="350"/>
      <c r="F139" s="38"/>
      <c r="G139" s="38"/>
      <c r="H139" s="38"/>
      <c r="I139" s="38"/>
      <c r="J139" s="38"/>
      <c r="K139" s="38"/>
      <c r="L139" s="38"/>
      <c r="M139" s="38"/>
      <c r="N139" s="38"/>
      <c r="O139" s="38"/>
      <c r="P139" s="38"/>
      <c r="Q139" s="38"/>
      <c r="R139" s="38"/>
      <c r="S139" s="38"/>
      <c r="T139" s="38"/>
      <c r="U139" s="38"/>
      <c r="V139" s="38"/>
      <c r="W139" s="38"/>
      <c r="X139" s="38"/>
      <c r="Y139" s="38"/>
      <c r="Z139" s="38"/>
    </row>
    <row r="140" spans="1:26">
      <c r="A140" s="38"/>
      <c r="B140" s="350"/>
      <c r="C140" s="38"/>
      <c r="D140" s="350"/>
      <c r="E140" s="350"/>
      <c r="F140" s="38"/>
      <c r="G140" s="38"/>
      <c r="H140" s="38"/>
      <c r="I140" s="38"/>
      <c r="J140" s="38"/>
      <c r="K140" s="38"/>
      <c r="L140" s="38"/>
      <c r="M140" s="38"/>
      <c r="N140" s="38"/>
      <c r="O140" s="38"/>
      <c r="P140" s="38"/>
      <c r="Q140" s="38"/>
      <c r="R140" s="38"/>
      <c r="S140" s="38"/>
      <c r="T140" s="38"/>
      <c r="U140" s="38"/>
      <c r="V140" s="38"/>
      <c r="W140" s="38"/>
      <c r="X140" s="38"/>
      <c r="Y140" s="38"/>
      <c r="Z140" s="38"/>
    </row>
    <row r="141" spans="1:26">
      <c r="A141" s="38"/>
      <c r="B141" s="350"/>
      <c r="C141" s="38"/>
      <c r="D141" s="350"/>
      <c r="E141" s="350"/>
      <c r="F141" s="38"/>
      <c r="G141" s="38"/>
      <c r="H141" s="38"/>
      <c r="I141" s="38"/>
      <c r="J141" s="38"/>
      <c r="K141" s="38"/>
      <c r="L141" s="38"/>
      <c r="M141" s="38"/>
      <c r="N141" s="38"/>
      <c r="O141" s="38"/>
      <c r="P141" s="38"/>
      <c r="Q141" s="38"/>
      <c r="R141" s="38"/>
      <c r="S141" s="38"/>
      <c r="T141" s="38"/>
      <c r="U141" s="38"/>
      <c r="V141" s="38"/>
      <c r="W141" s="38"/>
      <c r="X141" s="38"/>
      <c r="Y141" s="38"/>
      <c r="Z141" s="38"/>
    </row>
    <row r="142" spans="1:26">
      <c r="A142" s="38"/>
      <c r="B142" s="350"/>
      <c r="C142" s="38"/>
      <c r="D142" s="350"/>
      <c r="E142" s="350"/>
      <c r="F142" s="38"/>
      <c r="G142" s="38"/>
      <c r="H142" s="38"/>
      <c r="I142" s="38"/>
      <c r="J142" s="38"/>
      <c r="K142" s="38"/>
      <c r="L142" s="38"/>
      <c r="M142" s="38"/>
      <c r="N142" s="38"/>
      <c r="O142" s="38"/>
      <c r="P142" s="38"/>
      <c r="Q142" s="38"/>
      <c r="R142" s="38"/>
      <c r="S142" s="38"/>
      <c r="T142" s="38"/>
      <c r="U142" s="38"/>
      <c r="V142" s="38"/>
      <c r="W142" s="38"/>
      <c r="X142" s="38"/>
      <c r="Y142" s="38"/>
      <c r="Z142" s="38"/>
    </row>
    <row r="143" spans="1:26">
      <c r="A143" s="38"/>
      <c r="B143" s="350"/>
      <c r="C143" s="38"/>
      <c r="D143" s="350"/>
      <c r="E143" s="350"/>
      <c r="F143" s="38"/>
      <c r="G143" s="38"/>
      <c r="H143" s="38"/>
      <c r="I143" s="38"/>
      <c r="J143" s="38"/>
      <c r="K143" s="38"/>
      <c r="L143" s="38"/>
      <c r="M143" s="38"/>
      <c r="N143" s="38"/>
      <c r="O143" s="38"/>
      <c r="P143" s="38"/>
      <c r="Q143" s="38"/>
      <c r="R143" s="38"/>
      <c r="S143" s="38"/>
      <c r="T143" s="38"/>
      <c r="U143" s="38"/>
      <c r="V143" s="38"/>
      <c r="W143" s="38"/>
      <c r="X143" s="38"/>
      <c r="Y143" s="38"/>
      <c r="Z143" s="38"/>
    </row>
    <row r="144" spans="1:26">
      <c r="A144" s="38"/>
      <c r="B144" s="350"/>
      <c r="C144" s="38"/>
      <c r="D144" s="350"/>
      <c r="E144" s="350"/>
      <c r="F144" s="38"/>
      <c r="G144" s="38"/>
      <c r="H144" s="38"/>
      <c r="I144" s="38"/>
      <c r="J144" s="38"/>
      <c r="K144" s="38"/>
      <c r="L144" s="38"/>
      <c r="M144" s="38"/>
      <c r="N144" s="38"/>
      <c r="O144" s="38"/>
      <c r="P144" s="38"/>
      <c r="Q144" s="38"/>
      <c r="R144" s="38"/>
      <c r="S144" s="38"/>
      <c r="T144" s="38"/>
      <c r="U144" s="38"/>
      <c r="V144" s="38"/>
      <c r="W144" s="38"/>
      <c r="X144" s="38"/>
      <c r="Y144" s="38"/>
      <c r="Z144" s="38"/>
    </row>
    <row r="145" spans="1:26">
      <c r="A145" s="38"/>
      <c r="B145" s="350"/>
      <c r="C145" s="38"/>
      <c r="D145" s="350"/>
      <c r="E145" s="350"/>
      <c r="F145" s="38"/>
      <c r="G145" s="38"/>
      <c r="H145" s="38"/>
      <c r="I145" s="38"/>
      <c r="J145" s="38"/>
      <c r="K145" s="38"/>
      <c r="L145" s="38"/>
      <c r="M145" s="38"/>
      <c r="N145" s="38"/>
      <c r="O145" s="38"/>
      <c r="P145" s="38"/>
      <c r="Q145" s="38"/>
      <c r="R145" s="38"/>
      <c r="S145" s="38"/>
      <c r="T145" s="38"/>
      <c r="U145" s="38"/>
      <c r="V145" s="38"/>
      <c r="W145" s="38"/>
      <c r="X145" s="38"/>
      <c r="Y145" s="38"/>
      <c r="Z145" s="38"/>
    </row>
    <row r="146" spans="1:26">
      <c r="A146" s="38"/>
      <c r="B146" s="350"/>
      <c r="C146" s="38"/>
      <c r="D146" s="350"/>
      <c r="E146" s="350"/>
      <c r="F146" s="38"/>
      <c r="G146" s="38"/>
      <c r="H146" s="38"/>
      <c r="I146" s="38"/>
      <c r="J146" s="38"/>
      <c r="K146" s="38"/>
      <c r="L146" s="38"/>
      <c r="M146" s="38"/>
      <c r="N146" s="38"/>
      <c r="O146" s="38"/>
      <c r="P146" s="38"/>
      <c r="Q146" s="38"/>
      <c r="R146" s="38"/>
      <c r="S146" s="38"/>
      <c r="T146" s="38"/>
      <c r="U146" s="38"/>
      <c r="V146" s="38"/>
      <c r="W146" s="38"/>
      <c r="X146" s="38"/>
      <c r="Y146" s="38"/>
      <c r="Z146" s="38"/>
    </row>
    <row r="147" spans="1:26">
      <c r="A147" s="38"/>
      <c r="B147" s="350"/>
      <c r="C147" s="38"/>
      <c r="D147" s="350"/>
      <c r="E147" s="350"/>
      <c r="F147" s="38"/>
      <c r="G147" s="38"/>
      <c r="H147" s="38"/>
      <c r="I147" s="38"/>
      <c r="J147" s="38"/>
      <c r="K147" s="38"/>
      <c r="L147" s="38"/>
      <c r="M147" s="38"/>
      <c r="N147" s="38"/>
      <c r="O147" s="38"/>
      <c r="P147" s="38"/>
      <c r="Q147" s="38"/>
      <c r="R147" s="38"/>
      <c r="S147" s="38"/>
      <c r="T147" s="38"/>
      <c r="U147" s="38"/>
      <c r="V147" s="38"/>
      <c r="W147" s="38"/>
      <c r="X147" s="38"/>
      <c r="Y147" s="38"/>
      <c r="Z147" s="38"/>
    </row>
    <row r="148" spans="1:26">
      <c r="A148" s="38"/>
      <c r="B148" s="350"/>
      <c r="C148" s="38"/>
      <c r="D148" s="350"/>
      <c r="E148" s="350"/>
      <c r="F148" s="38"/>
      <c r="G148" s="38"/>
      <c r="H148" s="38"/>
      <c r="I148" s="38"/>
      <c r="J148" s="38"/>
      <c r="K148" s="38"/>
      <c r="L148" s="38"/>
      <c r="M148" s="38"/>
      <c r="N148" s="38"/>
      <c r="O148" s="38"/>
      <c r="P148" s="38"/>
      <c r="Q148" s="38"/>
      <c r="R148" s="38"/>
      <c r="S148" s="38"/>
      <c r="T148" s="38"/>
      <c r="U148" s="38"/>
      <c r="V148" s="38"/>
      <c r="W148" s="38"/>
      <c r="X148" s="38"/>
      <c r="Y148" s="38"/>
      <c r="Z148" s="38"/>
    </row>
    <row r="149" spans="1:26">
      <c r="A149" s="38"/>
      <c r="B149" s="350"/>
      <c r="C149" s="38"/>
      <c r="D149" s="350"/>
      <c r="E149" s="350"/>
      <c r="F149" s="38"/>
      <c r="G149" s="38"/>
      <c r="H149" s="38"/>
      <c r="I149" s="38"/>
      <c r="J149" s="38"/>
      <c r="K149" s="38"/>
      <c r="L149" s="38"/>
      <c r="M149" s="38"/>
      <c r="N149" s="38"/>
      <c r="O149" s="38"/>
      <c r="P149" s="38"/>
      <c r="Q149" s="38"/>
      <c r="R149" s="38"/>
      <c r="S149" s="38"/>
      <c r="T149" s="38"/>
      <c r="U149" s="38"/>
      <c r="V149" s="38"/>
      <c r="W149" s="38"/>
      <c r="X149" s="38"/>
      <c r="Y149" s="38"/>
      <c r="Z149" s="38"/>
    </row>
    <row r="150" spans="1:26">
      <c r="A150" s="38"/>
      <c r="B150" s="350"/>
      <c r="C150" s="38"/>
      <c r="D150" s="350"/>
      <c r="E150" s="350"/>
      <c r="F150" s="38"/>
      <c r="G150" s="38"/>
      <c r="H150" s="38"/>
      <c r="I150" s="38"/>
      <c r="J150" s="38"/>
      <c r="K150" s="38"/>
      <c r="L150" s="38"/>
      <c r="M150" s="38"/>
      <c r="N150" s="38"/>
      <c r="O150" s="38"/>
      <c r="P150" s="38"/>
      <c r="Q150" s="38"/>
      <c r="R150" s="38"/>
      <c r="S150" s="38"/>
      <c r="T150" s="38"/>
      <c r="U150" s="38"/>
      <c r="V150" s="38"/>
      <c r="W150" s="38"/>
      <c r="X150" s="38"/>
      <c r="Y150" s="38"/>
      <c r="Z150" s="38"/>
    </row>
    <row r="151" spans="1:26">
      <c r="A151" s="38"/>
      <c r="B151" s="350"/>
      <c r="C151" s="38"/>
      <c r="D151" s="350"/>
      <c r="E151" s="350"/>
      <c r="F151" s="38"/>
      <c r="G151" s="38"/>
      <c r="H151" s="38"/>
      <c r="I151" s="38"/>
      <c r="J151" s="38"/>
      <c r="K151" s="38"/>
      <c r="L151" s="38"/>
      <c r="M151" s="38"/>
      <c r="N151" s="38"/>
      <c r="O151" s="38"/>
      <c r="P151" s="38"/>
      <c r="Q151" s="38"/>
      <c r="R151" s="38"/>
      <c r="S151" s="38"/>
      <c r="T151" s="38"/>
      <c r="U151" s="38"/>
      <c r="V151" s="38"/>
      <c r="W151" s="38"/>
      <c r="X151" s="38"/>
      <c r="Y151" s="38"/>
      <c r="Z151" s="38"/>
    </row>
    <row r="152" spans="1:26">
      <c r="A152" s="38"/>
      <c r="B152" s="350"/>
      <c r="C152" s="38"/>
      <c r="D152" s="350"/>
      <c r="E152" s="350"/>
      <c r="F152" s="38"/>
      <c r="G152" s="38"/>
      <c r="H152" s="38"/>
      <c r="I152" s="38"/>
      <c r="J152" s="38"/>
      <c r="K152" s="38"/>
      <c r="L152" s="38"/>
      <c r="M152" s="38"/>
      <c r="N152" s="38"/>
      <c r="O152" s="38"/>
      <c r="P152" s="38"/>
      <c r="Q152" s="38"/>
      <c r="R152" s="38"/>
      <c r="S152" s="38"/>
      <c r="T152" s="38"/>
      <c r="U152" s="38"/>
      <c r="V152" s="38"/>
      <c r="W152" s="38"/>
      <c r="X152" s="38"/>
      <c r="Y152" s="38"/>
      <c r="Z152" s="38"/>
    </row>
    <row r="153" spans="1:26">
      <c r="A153" s="38"/>
      <c r="B153" s="350"/>
      <c r="C153" s="38"/>
      <c r="D153" s="350"/>
      <c r="E153" s="350"/>
      <c r="F153" s="38"/>
      <c r="G153" s="38"/>
      <c r="H153" s="38"/>
      <c r="I153" s="38"/>
      <c r="J153" s="38"/>
      <c r="K153" s="38"/>
      <c r="L153" s="38"/>
      <c r="M153" s="38"/>
      <c r="N153" s="38"/>
      <c r="O153" s="38"/>
      <c r="P153" s="38"/>
      <c r="Q153" s="38"/>
      <c r="R153" s="38"/>
      <c r="S153" s="38"/>
      <c r="T153" s="38"/>
      <c r="U153" s="38"/>
      <c r="V153" s="38"/>
      <c r="W153" s="38"/>
      <c r="X153" s="38"/>
      <c r="Y153" s="38"/>
      <c r="Z153" s="38"/>
    </row>
    <row r="154" spans="1:26">
      <c r="A154" s="38"/>
      <c r="B154" s="350"/>
      <c r="C154" s="38"/>
      <c r="D154" s="350"/>
      <c r="E154" s="350"/>
      <c r="F154" s="38"/>
      <c r="G154" s="38"/>
      <c r="H154" s="38"/>
      <c r="I154" s="38"/>
      <c r="J154" s="38"/>
      <c r="K154" s="38"/>
      <c r="L154" s="38"/>
      <c r="M154" s="38"/>
      <c r="N154" s="38"/>
      <c r="O154" s="38"/>
      <c r="P154" s="38"/>
      <c r="Q154" s="38"/>
      <c r="R154" s="38"/>
      <c r="S154" s="38"/>
      <c r="T154" s="38"/>
      <c r="U154" s="38"/>
      <c r="V154" s="38"/>
      <c r="W154" s="38"/>
      <c r="X154" s="38"/>
      <c r="Y154" s="38"/>
      <c r="Z154" s="38"/>
    </row>
    <row r="155" spans="1:26">
      <c r="A155" s="38"/>
      <c r="B155" s="350"/>
      <c r="C155" s="38"/>
      <c r="D155" s="350"/>
      <c r="E155" s="350"/>
      <c r="F155" s="38"/>
      <c r="G155" s="38"/>
      <c r="H155" s="38"/>
      <c r="I155" s="38"/>
      <c r="J155" s="38"/>
      <c r="K155" s="38"/>
      <c r="L155" s="38"/>
      <c r="M155" s="38"/>
      <c r="N155" s="38"/>
      <c r="O155" s="38"/>
      <c r="P155" s="38"/>
      <c r="Q155" s="38"/>
      <c r="R155" s="38"/>
      <c r="S155" s="38"/>
      <c r="T155" s="38"/>
      <c r="U155" s="38"/>
      <c r="V155" s="38"/>
      <c r="W155" s="38"/>
      <c r="X155" s="38"/>
      <c r="Y155" s="38"/>
      <c r="Z155" s="38"/>
    </row>
    <row r="156" spans="1:26">
      <c r="A156" s="38"/>
      <c r="B156" s="350"/>
      <c r="C156" s="38"/>
      <c r="D156" s="350"/>
      <c r="E156" s="350"/>
      <c r="F156" s="38"/>
      <c r="G156" s="38"/>
      <c r="H156" s="38"/>
      <c r="I156" s="38"/>
      <c r="J156" s="38"/>
      <c r="K156" s="38"/>
      <c r="L156" s="38"/>
      <c r="M156" s="38"/>
      <c r="N156" s="38"/>
      <c r="O156" s="38"/>
      <c r="P156" s="38"/>
      <c r="Q156" s="38"/>
      <c r="R156" s="38"/>
      <c r="S156" s="38"/>
      <c r="T156" s="38"/>
      <c r="U156" s="38"/>
      <c r="V156" s="38"/>
      <c r="W156" s="38"/>
      <c r="X156" s="38"/>
      <c r="Y156" s="38"/>
      <c r="Z156" s="38"/>
    </row>
    <row r="157" spans="1:26">
      <c r="A157" s="38"/>
      <c r="B157" s="350"/>
      <c r="C157" s="38"/>
      <c r="D157" s="350"/>
      <c r="E157" s="350"/>
      <c r="F157" s="38"/>
      <c r="G157" s="38"/>
      <c r="H157" s="38"/>
      <c r="I157" s="38"/>
      <c r="J157" s="38"/>
      <c r="K157" s="38"/>
      <c r="L157" s="38"/>
      <c r="M157" s="38"/>
      <c r="N157" s="38"/>
      <c r="O157" s="38"/>
      <c r="P157" s="38"/>
      <c r="Q157" s="38"/>
      <c r="R157" s="38"/>
      <c r="S157" s="38"/>
      <c r="T157" s="38"/>
      <c r="U157" s="38"/>
      <c r="V157" s="38"/>
      <c r="W157" s="38"/>
      <c r="X157" s="38"/>
      <c r="Y157" s="38"/>
      <c r="Z157" s="38"/>
    </row>
    <row r="158" spans="1:26">
      <c r="A158" s="38"/>
      <c r="B158" s="350"/>
      <c r="C158" s="38"/>
      <c r="D158" s="350"/>
      <c r="E158" s="350"/>
      <c r="F158" s="38"/>
      <c r="G158" s="38"/>
      <c r="H158" s="38"/>
      <c r="I158" s="38"/>
      <c r="J158" s="38"/>
      <c r="K158" s="38"/>
      <c r="L158" s="38"/>
      <c r="M158" s="38"/>
      <c r="N158" s="38"/>
      <c r="O158" s="38"/>
      <c r="P158" s="38"/>
      <c r="Q158" s="38"/>
      <c r="R158" s="38"/>
      <c r="S158" s="38"/>
      <c r="T158" s="38"/>
      <c r="U158" s="38"/>
      <c r="V158" s="38"/>
      <c r="W158" s="38"/>
      <c r="X158" s="38"/>
      <c r="Y158" s="38"/>
      <c r="Z158" s="38"/>
    </row>
    <row r="159" spans="1:26">
      <c r="A159" s="38"/>
      <c r="B159" s="350"/>
      <c r="C159" s="38"/>
      <c r="D159" s="350"/>
      <c r="E159" s="350"/>
      <c r="F159" s="38"/>
      <c r="G159" s="38"/>
      <c r="H159" s="38"/>
      <c r="I159" s="38"/>
      <c r="J159" s="38"/>
      <c r="K159" s="38"/>
      <c r="L159" s="38"/>
      <c r="M159" s="38"/>
      <c r="N159" s="38"/>
      <c r="O159" s="38"/>
      <c r="P159" s="38"/>
      <c r="Q159" s="38"/>
      <c r="R159" s="38"/>
      <c r="S159" s="38"/>
      <c r="T159" s="38"/>
      <c r="U159" s="38"/>
      <c r="V159" s="38"/>
      <c r="W159" s="38"/>
      <c r="X159" s="38"/>
      <c r="Y159" s="38"/>
      <c r="Z159" s="38"/>
    </row>
    <row r="160" spans="1:26">
      <c r="A160" s="38"/>
      <c r="B160" s="350"/>
      <c r="C160" s="38"/>
      <c r="D160" s="350"/>
      <c r="E160" s="350"/>
      <c r="F160" s="38"/>
      <c r="G160" s="38"/>
      <c r="H160" s="38"/>
      <c r="I160" s="38"/>
      <c r="J160" s="38"/>
      <c r="K160" s="38"/>
      <c r="L160" s="38"/>
      <c r="M160" s="38"/>
      <c r="N160" s="38"/>
      <c r="O160" s="38"/>
      <c r="P160" s="38"/>
      <c r="Q160" s="38"/>
      <c r="R160" s="38"/>
      <c r="S160" s="38"/>
      <c r="T160" s="38"/>
      <c r="U160" s="38"/>
      <c r="V160" s="38"/>
      <c r="W160" s="38"/>
      <c r="X160" s="38"/>
      <c r="Y160" s="38"/>
      <c r="Z160" s="38"/>
    </row>
    <row r="161" spans="1:26">
      <c r="A161" s="38"/>
      <c r="B161" s="350"/>
      <c r="C161" s="38"/>
      <c r="D161" s="350"/>
      <c r="E161" s="350"/>
      <c r="F161" s="38"/>
      <c r="G161" s="38"/>
      <c r="H161" s="38"/>
      <c r="I161" s="38"/>
      <c r="J161" s="38"/>
      <c r="K161" s="38"/>
      <c r="L161" s="38"/>
      <c r="M161" s="38"/>
      <c r="N161" s="38"/>
      <c r="O161" s="38"/>
      <c r="P161" s="38"/>
      <c r="Q161" s="38"/>
      <c r="R161" s="38"/>
      <c r="S161" s="38"/>
      <c r="T161" s="38"/>
      <c r="U161" s="38"/>
      <c r="V161" s="38"/>
      <c r="W161" s="38"/>
      <c r="X161" s="38"/>
      <c r="Y161" s="38"/>
      <c r="Z161" s="38"/>
    </row>
    <row r="162" spans="1:26">
      <c r="A162" s="38"/>
      <c r="B162" s="350"/>
      <c r="C162" s="38"/>
      <c r="D162" s="350"/>
      <c r="E162" s="350"/>
      <c r="F162" s="38"/>
      <c r="G162" s="38"/>
      <c r="H162" s="38"/>
      <c r="I162" s="38"/>
      <c r="J162" s="38"/>
      <c r="K162" s="38"/>
      <c r="L162" s="38"/>
      <c r="M162" s="38"/>
      <c r="N162" s="38"/>
      <c r="O162" s="38"/>
      <c r="P162" s="38"/>
      <c r="Q162" s="38"/>
      <c r="R162" s="38"/>
      <c r="S162" s="38"/>
      <c r="T162" s="38"/>
      <c r="U162" s="38"/>
      <c r="V162" s="38"/>
      <c r="W162" s="38"/>
      <c r="X162" s="38"/>
      <c r="Y162" s="38"/>
      <c r="Z162" s="38"/>
    </row>
    <row r="163" spans="1:26">
      <c r="A163" s="38"/>
      <c r="B163" s="350"/>
      <c r="C163" s="38"/>
      <c r="D163" s="350"/>
      <c r="E163" s="350"/>
      <c r="F163" s="38"/>
      <c r="G163" s="38"/>
      <c r="H163" s="38"/>
      <c r="I163" s="38"/>
      <c r="J163" s="38"/>
      <c r="K163" s="38"/>
      <c r="L163" s="38"/>
      <c r="M163" s="38"/>
      <c r="N163" s="38"/>
      <c r="O163" s="38"/>
      <c r="P163" s="38"/>
      <c r="Q163" s="38"/>
      <c r="R163" s="38"/>
      <c r="S163" s="38"/>
      <c r="T163" s="38"/>
      <c r="U163" s="38"/>
      <c r="V163" s="38"/>
      <c r="W163" s="38"/>
      <c r="X163" s="38"/>
      <c r="Y163" s="38"/>
      <c r="Z163" s="38"/>
    </row>
    <row r="164" spans="1:26">
      <c r="A164" s="38"/>
      <c r="B164" s="350"/>
      <c r="C164" s="38"/>
      <c r="D164" s="350"/>
      <c r="E164" s="350"/>
      <c r="F164" s="38"/>
      <c r="G164" s="38"/>
      <c r="H164" s="38"/>
      <c r="I164" s="38"/>
      <c r="J164" s="38"/>
      <c r="K164" s="38"/>
      <c r="L164" s="38"/>
      <c r="M164" s="38"/>
      <c r="N164" s="38"/>
      <c r="O164" s="38"/>
      <c r="P164" s="38"/>
      <c r="Q164" s="38"/>
      <c r="R164" s="38"/>
      <c r="S164" s="38"/>
      <c r="T164" s="38"/>
      <c r="U164" s="38"/>
      <c r="V164" s="38"/>
      <c r="W164" s="38"/>
      <c r="X164" s="38"/>
      <c r="Y164" s="38"/>
      <c r="Z164" s="38"/>
    </row>
    <row r="165" spans="1:26">
      <c r="A165" s="38"/>
      <c r="B165" s="350"/>
      <c r="C165" s="38"/>
      <c r="D165" s="350"/>
      <c r="E165" s="350"/>
      <c r="F165" s="38"/>
      <c r="G165" s="38"/>
      <c r="H165" s="38"/>
      <c r="I165" s="38"/>
      <c r="J165" s="38"/>
      <c r="K165" s="38"/>
      <c r="L165" s="38"/>
      <c r="M165" s="38"/>
      <c r="N165" s="38"/>
      <c r="O165" s="38"/>
      <c r="P165" s="38"/>
      <c r="Q165" s="38"/>
      <c r="R165" s="38"/>
      <c r="S165" s="38"/>
      <c r="T165" s="38"/>
      <c r="U165" s="38"/>
      <c r="V165" s="38"/>
      <c r="W165" s="38"/>
      <c r="X165" s="38"/>
      <c r="Y165" s="38"/>
      <c r="Z165" s="38"/>
    </row>
    <row r="166" spans="1:26">
      <c r="A166" s="38"/>
      <c r="B166" s="350"/>
      <c r="C166" s="38"/>
      <c r="D166" s="350"/>
      <c r="E166" s="350"/>
      <c r="F166" s="38"/>
      <c r="G166" s="38"/>
      <c r="H166" s="38"/>
      <c r="I166" s="38"/>
      <c r="J166" s="38"/>
      <c r="K166" s="38"/>
      <c r="L166" s="38"/>
      <c r="M166" s="38"/>
      <c r="N166" s="38"/>
      <c r="O166" s="38"/>
      <c r="P166" s="38"/>
      <c r="Q166" s="38"/>
      <c r="R166" s="38"/>
      <c r="S166" s="38"/>
      <c r="T166" s="38"/>
      <c r="U166" s="38"/>
      <c r="V166" s="38"/>
      <c r="W166" s="38"/>
      <c r="X166" s="38"/>
      <c r="Y166" s="38"/>
      <c r="Z166" s="38"/>
    </row>
    <row r="167" spans="1:26">
      <c r="A167" s="38"/>
      <c r="B167" s="350"/>
      <c r="C167" s="38"/>
      <c r="D167" s="350"/>
      <c r="E167" s="350"/>
      <c r="F167" s="38"/>
      <c r="G167" s="38"/>
      <c r="H167" s="38"/>
      <c r="I167" s="38"/>
      <c r="J167" s="38"/>
      <c r="K167" s="38"/>
      <c r="L167" s="38"/>
      <c r="M167" s="38"/>
      <c r="N167" s="38"/>
      <c r="O167" s="38"/>
      <c r="P167" s="38"/>
      <c r="Q167" s="38"/>
      <c r="R167" s="38"/>
      <c r="S167" s="38"/>
      <c r="T167" s="38"/>
      <c r="U167" s="38"/>
      <c r="V167" s="38"/>
      <c r="W167" s="38"/>
      <c r="X167" s="38"/>
      <c r="Y167" s="38"/>
      <c r="Z167" s="38"/>
    </row>
    <row r="168" spans="1:26">
      <c r="A168" s="38"/>
      <c r="B168" s="350"/>
      <c r="C168" s="38"/>
      <c r="D168" s="350"/>
      <c r="E168" s="350"/>
      <c r="F168" s="38"/>
      <c r="G168" s="38"/>
      <c r="H168" s="38"/>
      <c r="I168" s="38"/>
      <c r="J168" s="38"/>
      <c r="K168" s="38"/>
      <c r="L168" s="38"/>
      <c r="M168" s="38"/>
      <c r="N168" s="38"/>
      <c r="O168" s="38"/>
      <c r="P168" s="38"/>
      <c r="Q168" s="38"/>
      <c r="R168" s="38"/>
      <c r="S168" s="38"/>
      <c r="T168" s="38"/>
      <c r="U168" s="38"/>
      <c r="V168" s="38"/>
      <c r="W168" s="38"/>
      <c r="X168" s="38"/>
      <c r="Y168" s="38"/>
      <c r="Z168" s="38"/>
    </row>
    <row r="169" spans="1:26">
      <c r="A169" s="38"/>
      <c r="B169" s="350"/>
      <c r="C169" s="38"/>
      <c r="D169" s="350"/>
      <c r="E169" s="350"/>
      <c r="F169" s="38"/>
      <c r="G169" s="38"/>
      <c r="H169" s="38"/>
      <c r="I169" s="38"/>
      <c r="J169" s="38"/>
      <c r="K169" s="38"/>
      <c r="L169" s="38"/>
      <c r="M169" s="38"/>
      <c r="N169" s="38"/>
      <c r="O169" s="38"/>
      <c r="P169" s="38"/>
      <c r="Q169" s="38"/>
      <c r="R169" s="38"/>
      <c r="S169" s="38"/>
      <c r="T169" s="38"/>
      <c r="U169" s="38"/>
      <c r="V169" s="38"/>
      <c r="W169" s="38"/>
      <c r="X169" s="38"/>
      <c r="Y169" s="38"/>
      <c r="Z169" s="38"/>
    </row>
    <row r="170" spans="1:26">
      <c r="A170" s="38"/>
      <c r="B170" s="350"/>
      <c r="C170" s="38"/>
      <c r="D170" s="350"/>
      <c r="E170" s="350"/>
      <c r="F170" s="38"/>
      <c r="G170" s="38"/>
      <c r="H170" s="38"/>
      <c r="I170" s="38"/>
      <c r="J170" s="38"/>
      <c r="K170" s="38"/>
      <c r="L170" s="38"/>
      <c r="M170" s="38"/>
      <c r="N170" s="38"/>
      <c r="O170" s="38"/>
      <c r="P170" s="38"/>
      <c r="Q170" s="38"/>
      <c r="R170" s="38"/>
      <c r="S170" s="38"/>
      <c r="T170" s="38"/>
      <c r="U170" s="38"/>
      <c r="V170" s="38"/>
      <c r="W170" s="38"/>
      <c r="X170" s="38"/>
      <c r="Y170" s="38"/>
      <c r="Z170" s="38"/>
    </row>
    <row r="171" spans="1:26">
      <c r="A171" s="38"/>
      <c r="B171" s="350"/>
      <c r="C171" s="38"/>
      <c r="D171" s="350"/>
      <c r="E171" s="350"/>
      <c r="F171" s="38"/>
      <c r="G171" s="38"/>
      <c r="H171" s="38"/>
      <c r="I171" s="38"/>
      <c r="J171" s="38"/>
      <c r="K171" s="38"/>
      <c r="L171" s="38"/>
      <c r="M171" s="38"/>
      <c r="N171" s="38"/>
      <c r="O171" s="38"/>
      <c r="P171" s="38"/>
      <c r="Q171" s="38"/>
      <c r="R171" s="38"/>
      <c r="S171" s="38"/>
      <c r="T171" s="38"/>
      <c r="U171" s="38"/>
      <c r="V171" s="38"/>
      <c r="W171" s="38"/>
      <c r="X171" s="38"/>
      <c r="Y171" s="38"/>
      <c r="Z171" s="38"/>
    </row>
    <row r="172" spans="1:26">
      <c r="A172" s="38"/>
      <c r="B172" s="350"/>
      <c r="C172" s="38"/>
      <c r="D172" s="350"/>
      <c r="E172" s="350"/>
      <c r="F172" s="38"/>
      <c r="G172" s="38"/>
      <c r="H172" s="38"/>
      <c r="I172" s="38"/>
      <c r="J172" s="38"/>
      <c r="K172" s="38"/>
      <c r="L172" s="38"/>
      <c r="M172" s="38"/>
      <c r="N172" s="38"/>
      <c r="O172" s="38"/>
      <c r="P172" s="38"/>
      <c r="Q172" s="38"/>
      <c r="R172" s="38"/>
      <c r="S172" s="38"/>
      <c r="T172" s="38"/>
      <c r="U172" s="38"/>
      <c r="V172" s="38"/>
      <c r="W172" s="38"/>
      <c r="X172" s="38"/>
      <c r="Y172" s="38"/>
      <c r="Z172" s="38"/>
    </row>
    <row r="173" spans="1:26">
      <c r="A173" s="38"/>
      <c r="B173" s="350"/>
      <c r="C173" s="38"/>
      <c r="D173" s="350"/>
      <c r="E173" s="350"/>
      <c r="F173" s="38"/>
      <c r="G173" s="38"/>
      <c r="H173" s="38"/>
      <c r="I173" s="38"/>
      <c r="J173" s="38"/>
      <c r="K173" s="38"/>
      <c r="L173" s="38"/>
      <c r="M173" s="38"/>
      <c r="N173" s="38"/>
      <c r="O173" s="38"/>
      <c r="P173" s="38"/>
      <c r="Q173" s="38"/>
      <c r="R173" s="38"/>
      <c r="S173" s="38"/>
      <c r="T173" s="38"/>
      <c r="U173" s="38"/>
      <c r="V173" s="38"/>
      <c r="W173" s="38"/>
      <c r="X173" s="38"/>
      <c r="Y173" s="38"/>
      <c r="Z173" s="38"/>
    </row>
    <row r="174" spans="1:26">
      <c r="A174" s="38"/>
      <c r="B174" s="350"/>
      <c r="C174" s="38"/>
      <c r="D174" s="350"/>
      <c r="E174" s="350"/>
      <c r="F174" s="38"/>
      <c r="G174" s="38"/>
      <c r="H174" s="38"/>
      <c r="I174" s="38"/>
      <c r="J174" s="38"/>
      <c r="K174" s="38"/>
      <c r="L174" s="38"/>
      <c r="M174" s="38"/>
      <c r="N174" s="38"/>
      <c r="O174" s="38"/>
      <c r="P174" s="38"/>
      <c r="Q174" s="38"/>
      <c r="R174" s="38"/>
      <c r="S174" s="38"/>
      <c r="T174" s="38"/>
      <c r="U174" s="38"/>
      <c r="V174" s="38"/>
      <c r="W174" s="38"/>
      <c r="X174" s="38"/>
      <c r="Y174" s="38"/>
      <c r="Z174" s="38"/>
    </row>
    <row r="175" spans="1:26">
      <c r="A175" s="38"/>
      <c r="B175" s="350"/>
      <c r="C175" s="38"/>
      <c r="D175" s="350"/>
      <c r="E175" s="350"/>
      <c r="F175" s="38"/>
      <c r="G175" s="38"/>
      <c r="H175" s="38"/>
      <c r="I175" s="38"/>
      <c r="J175" s="38"/>
      <c r="K175" s="38"/>
      <c r="L175" s="38"/>
      <c r="M175" s="38"/>
      <c r="N175" s="38"/>
      <c r="O175" s="38"/>
      <c r="P175" s="38"/>
      <c r="Q175" s="38"/>
      <c r="R175" s="38"/>
      <c r="S175" s="38"/>
      <c r="T175" s="38"/>
      <c r="U175" s="38"/>
      <c r="V175" s="38"/>
      <c r="W175" s="38"/>
      <c r="X175" s="38"/>
      <c r="Y175" s="38"/>
      <c r="Z175" s="38"/>
    </row>
    <row r="176" spans="1:26">
      <c r="A176" s="38"/>
      <c r="B176" s="350"/>
      <c r="C176" s="38"/>
      <c r="D176" s="350"/>
      <c r="E176" s="350"/>
      <c r="F176" s="38"/>
      <c r="G176" s="38"/>
      <c r="H176" s="38"/>
      <c r="I176" s="38"/>
      <c r="J176" s="38"/>
      <c r="K176" s="38"/>
      <c r="L176" s="38"/>
      <c r="M176" s="38"/>
      <c r="N176" s="38"/>
      <c r="O176" s="38"/>
      <c r="P176" s="38"/>
      <c r="Q176" s="38"/>
      <c r="R176" s="38"/>
      <c r="S176" s="38"/>
      <c r="T176" s="38"/>
      <c r="U176" s="38"/>
      <c r="V176" s="38"/>
      <c r="W176" s="38"/>
      <c r="X176" s="38"/>
      <c r="Y176" s="38"/>
      <c r="Z176" s="38"/>
    </row>
    <row r="177" spans="1:26">
      <c r="A177" s="38"/>
      <c r="B177" s="350"/>
      <c r="C177" s="38"/>
      <c r="D177" s="350"/>
      <c r="E177" s="350"/>
      <c r="F177" s="38"/>
      <c r="G177" s="38"/>
      <c r="H177" s="38"/>
      <c r="I177" s="38"/>
      <c r="J177" s="38"/>
      <c r="K177" s="38"/>
      <c r="L177" s="38"/>
      <c r="M177" s="38"/>
      <c r="N177" s="38"/>
      <c r="O177" s="38"/>
      <c r="P177" s="38"/>
      <c r="Q177" s="38"/>
      <c r="R177" s="38"/>
      <c r="S177" s="38"/>
      <c r="T177" s="38"/>
      <c r="U177" s="38"/>
      <c r="V177" s="38"/>
      <c r="W177" s="38"/>
      <c r="X177" s="38"/>
      <c r="Y177" s="38"/>
      <c r="Z177" s="38"/>
    </row>
    <row r="178" spans="1:26">
      <c r="A178" s="38"/>
      <c r="B178" s="350"/>
      <c r="C178" s="38"/>
      <c r="D178" s="350"/>
      <c r="E178" s="350"/>
      <c r="F178" s="38"/>
      <c r="G178" s="38"/>
      <c r="H178" s="38"/>
      <c r="I178" s="38"/>
      <c r="J178" s="38"/>
      <c r="K178" s="38"/>
      <c r="L178" s="38"/>
      <c r="M178" s="38"/>
      <c r="N178" s="38"/>
      <c r="O178" s="38"/>
      <c r="P178" s="38"/>
      <c r="Q178" s="38"/>
      <c r="R178" s="38"/>
      <c r="S178" s="38"/>
      <c r="T178" s="38"/>
      <c r="U178" s="38"/>
      <c r="V178" s="38"/>
      <c r="W178" s="38"/>
      <c r="X178" s="38"/>
      <c r="Y178" s="38"/>
      <c r="Z178" s="38"/>
    </row>
    <row r="179" spans="1:26">
      <c r="A179" s="38"/>
      <c r="B179" s="350"/>
      <c r="C179" s="38"/>
      <c r="D179" s="350"/>
      <c r="E179" s="350"/>
      <c r="F179" s="38"/>
      <c r="G179" s="38"/>
      <c r="H179" s="38"/>
      <c r="I179" s="38"/>
      <c r="J179" s="38"/>
      <c r="K179" s="38"/>
      <c r="L179" s="38"/>
      <c r="M179" s="38"/>
      <c r="N179" s="38"/>
      <c r="O179" s="38"/>
      <c r="P179" s="38"/>
      <c r="Q179" s="38"/>
      <c r="R179" s="38"/>
      <c r="S179" s="38"/>
      <c r="T179" s="38"/>
      <c r="U179" s="38"/>
      <c r="V179" s="38"/>
      <c r="W179" s="38"/>
      <c r="X179" s="38"/>
      <c r="Y179" s="38"/>
      <c r="Z179" s="38"/>
    </row>
    <row r="180" spans="1:26">
      <c r="A180" s="38"/>
      <c r="B180" s="350"/>
      <c r="C180" s="38"/>
      <c r="D180" s="350"/>
      <c r="E180" s="350"/>
      <c r="F180" s="38"/>
      <c r="G180" s="38"/>
      <c r="H180" s="38"/>
      <c r="I180" s="38"/>
      <c r="J180" s="38"/>
      <c r="K180" s="38"/>
      <c r="L180" s="38"/>
      <c r="M180" s="38"/>
      <c r="N180" s="38"/>
      <c r="O180" s="38"/>
      <c r="P180" s="38"/>
      <c r="Q180" s="38"/>
      <c r="R180" s="38"/>
      <c r="S180" s="38"/>
      <c r="T180" s="38"/>
      <c r="U180" s="38"/>
      <c r="V180" s="38"/>
      <c r="W180" s="38"/>
      <c r="X180" s="38"/>
      <c r="Y180" s="38"/>
      <c r="Z180" s="38"/>
    </row>
    <row r="181" spans="1:26">
      <c r="A181" s="38"/>
      <c r="B181" s="350"/>
      <c r="C181" s="38"/>
      <c r="D181" s="350"/>
      <c r="E181" s="350"/>
      <c r="F181" s="38"/>
      <c r="G181" s="38"/>
      <c r="H181" s="38"/>
      <c r="I181" s="38"/>
      <c r="J181" s="38"/>
      <c r="K181" s="38"/>
      <c r="L181" s="38"/>
      <c r="M181" s="38"/>
      <c r="N181" s="38"/>
      <c r="O181" s="38"/>
      <c r="P181" s="38"/>
      <c r="Q181" s="38"/>
      <c r="R181" s="38"/>
      <c r="S181" s="38"/>
      <c r="T181" s="38"/>
      <c r="U181" s="38"/>
      <c r="V181" s="38"/>
      <c r="W181" s="38"/>
      <c r="X181" s="38"/>
      <c r="Y181" s="38"/>
      <c r="Z181" s="38"/>
    </row>
    <row r="182" spans="1:26">
      <c r="A182" s="38"/>
      <c r="B182" s="350"/>
      <c r="C182" s="38"/>
      <c r="D182" s="350"/>
      <c r="E182" s="350"/>
      <c r="F182" s="38"/>
      <c r="G182" s="38"/>
      <c r="H182" s="38"/>
      <c r="I182" s="38"/>
      <c r="J182" s="38"/>
      <c r="K182" s="38"/>
      <c r="L182" s="38"/>
      <c r="M182" s="38"/>
      <c r="N182" s="38"/>
      <c r="O182" s="38"/>
      <c r="P182" s="38"/>
      <c r="Q182" s="38"/>
      <c r="R182" s="38"/>
      <c r="S182" s="38"/>
      <c r="T182" s="38"/>
      <c r="U182" s="38"/>
      <c r="V182" s="38"/>
      <c r="W182" s="38"/>
      <c r="X182" s="38"/>
      <c r="Y182" s="38"/>
      <c r="Z182" s="38"/>
    </row>
    <row r="183" spans="1:26">
      <c r="A183" s="38"/>
      <c r="B183" s="350"/>
      <c r="C183" s="38"/>
      <c r="D183" s="350"/>
      <c r="E183" s="350"/>
      <c r="F183" s="38"/>
      <c r="G183" s="38"/>
      <c r="H183" s="38"/>
      <c r="I183" s="38"/>
      <c r="J183" s="38"/>
      <c r="K183" s="38"/>
      <c r="L183" s="38"/>
      <c r="M183" s="38"/>
      <c r="N183" s="38"/>
      <c r="O183" s="38"/>
      <c r="P183" s="38"/>
      <c r="Q183" s="38"/>
      <c r="R183" s="38"/>
      <c r="S183" s="38"/>
      <c r="T183" s="38"/>
      <c r="U183" s="38"/>
      <c r="V183" s="38"/>
      <c r="W183" s="38"/>
      <c r="X183" s="38"/>
      <c r="Y183" s="38"/>
      <c r="Z183" s="38"/>
    </row>
    <row r="184" spans="1:26">
      <c r="A184" s="38"/>
      <c r="B184" s="350"/>
      <c r="C184" s="38"/>
      <c r="D184" s="350"/>
      <c r="E184" s="350"/>
      <c r="F184" s="38"/>
      <c r="G184" s="38"/>
      <c r="H184" s="38"/>
      <c r="I184" s="38"/>
      <c r="J184" s="38"/>
      <c r="K184" s="38"/>
      <c r="L184" s="38"/>
      <c r="M184" s="38"/>
      <c r="N184" s="38"/>
      <c r="O184" s="38"/>
      <c r="P184" s="38"/>
      <c r="Q184" s="38"/>
      <c r="R184" s="38"/>
      <c r="S184" s="38"/>
      <c r="T184" s="38"/>
      <c r="U184" s="38"/>
      <c r="V184" s="38"/>
      <c r="W184" s="38"/>
      <c r="X184" s="38"/>
      <c r="Y184" s="38"/>
      <c r="Z184" s="38"/>
    </row>
    <row r="185" spans="1:26">
      <c r="A185" s="38"/>
      <c r="B185" s="350"/>
      <c r="C185" s="38"/>
      <c r="D185" s="350"/>
      <c r="E185" s="350"/>
      <c r="F185" s="38"/>
      <c r="G185" s="38"/>
      <c r="H185" s="38"/>
      <c r="I185" s="38"/>
      <c r="J185" s="38"/>
      <c r="K185" s="38"/>
      <c r="L185" s="38"/>
      <c r="M185" s="38"/>
      <c r="N185" s="38"/>
      <c r="O185" s="38"/>
      <c r="P185" s="38"/>
      <c r="Q185" s="38"/>
      <c r="R185" s="38"/>
      <c r="S185" s="38"/>
      <c r="T185" s="38"/>
      <c r="U185" s="38"/>
      <c r="V185" s="38"/>
      <c r="W185" s="38"/>
      <c r="X185" s="38"/>
      <c r="Y185" s="38"/>
      <c r="Z185" s="38"/>
    </row>
    <row r="186" spans="1:26">
      <c r="A186" s="38"/>
      <c r="B186" s="350"/>
      <c r="C186" s="38"/>
      <c r="D186" s="350"/>
      <c r="E186" s="350"/>
      <c r="F186" s="38"/>
      <c r="G186" s="38"/>
      <c r="H186" s="38"/>
      <c r="I186" s="38"/>
      <c r="J186" s="38"/>
      <c r="K186" s="38"/>
      <c r="L186" s="38"/>
      <c r="M186" s="38"/>
      <c r="N186" s="38"/>
      <c r="O186" s="38"/>
      <c r="P186" s="38"/>
      <c r="Q186" s="38"/>
      <c r="R186" s="38"/>
      <c r="S186" s="38"/>
      <c r="T186" s="38"/>
      <c r="U186" s="38"/>
      <c r="V186" s="38"/>
      <c r="W186" s="38"/>
      <c r="X186" s="38"/>
      <c r="Y186" s="38"/>
      <c r="Z186" s="38"/>
    </row>
    <row r="187" spans="1:26">
      <c r="A187" s="38"/>
      <c r="B187" s="350"/>
      <c r="C187" s="38"/>
      <c r="D187" s="350"/>
      <c r="E187" s="350"/>
      <c r="F187" s="38"/>
      <c r="G187" s="38"/>
      <c r="H187" s="38"/>
      <c r="I187" s="38"/>
      <c r="J187" s="38"/>
      <c r="K187" s="38"/>
      <c r="L187" s="38"/>
      <c r="M187" s="38"/>
      <c r="N187" s="38"/>
      <c r="O187" s="38"/>
      <c r="P187" s="38"/>
      <c r="Q187" s="38"/>
      <c r="R187" s="38"/>
      <c r="S187" s="38"/>
      <c r="T187" s="38"/>
      <c r="U187" s="38"/>
      <c r="V187" s="38"/>
      <c r="W187" s="38"/>
      <c r="X187" s="38"/>
      <c r="Y187" s="38"/>
      <c r="Z187" s="38"/>
    </row>
    <row r="188" spans="1:26">
      <c r="A188" s="38"/>
      <c r="B188" s="350"/>
      <c r="C188" s="38"/>
      <c r="D188" s="350"/>
      <c r="E188" s="350"/>
      <c r="F188" s="38"/>
      <c r="G188" s="38"/>
      <c r="H188" s="38"/>
      <c r="I188" s="38"/>
      <c r="J188" s="38"/>
      <c r="K188" s="38"/>
      <c r="L188" s="38"/>
      <c r="M188" s="38"/>
      <c r="N188" s="38"/>
      <c r="O188" s="38"/>
      <c r="P188" s="38"/>
      <c r="Q188" s="38"/>
      <c r="R188" s="38"/>
      <c r="S188" s="38"/>
      <c r="T188" s="38"/>
      <c r="U188" s="38"/>
      <c r="V188" s="38"/>
      <c r="W188" s="38"/>
      <c r="X188" s="38"/>
      <c r="Y188" s="38"/>
      <c r="Z188" s="38"/>
    </row>
    <row r="189" spans="1:26">
      <c r="A189" s="38"/>
      <c r="B189" s="350"/>
      <c r="C189" s="38"/>
      <c r="D189" s="350"/>
      <c r="E189" s="350"/>
      <c r="F189" s="38"/>
      <c r="G189" s="38"/>
      <c r="H189" s="38"/>
      <c r="I189" s="38"/>
      <c r="J189" s="38"/>
      <c r="K189" s="38"/>
      <c r="L189" s="38"/>
      <c r="M189" s="38"/>
      <c r="N189" s="38"/>
      <c r="O189" s="38"/>
      <c r="P189" s="38"/>
      <c r="Q189" s="38"/>
      <c r="R189" s="38"/>
      <c r="S189" s="38"/>
      <c r="T189" s="38"/>
      <c r="U189" s="38"/>
      <c r="V189" s="38"/>
      <c r="W189" s="38"/>
      <c r="X189" s="38"/>
      <c r="Y189" s="38"/>
      <c r="Z189" s="38"/>
    </row>
    <row r="190" spans="1:26">
      <c r="A190" s="38"/>
      <c r="B190" s="350"/>
      <c r="C190" s="38"/>
      <c r="D190" s="350"/>
      <c r="E190" s="350"/>
      <c r="F190" s="38"/>
      <c r="G190" s="38"/>
      <c r="H190" s="38"/>
      <c r="I190" s="38"/>
      <c r="J190" s="38"/>
      <c r="K190" s="38"/>
      <c r="L190" s="38"/>
      <c r="M190" s="38"/>
      <c r="N190" s="38"/>
      <c r="O190" s="38"/>
      <c r="P190" s="38"/>
      <c r="Q190" s="38"/>
      <c r="R190" s="38"/>
      <c r="S190" s="38"/>
      <c r="T190" s="38"/>
      <c r="U190" s="38"/>
      <c r="V190" s="38"/>
      <c r="W190" s="38"/>
      <c r="X190" s="38"/>
      <c r="Y190" s="38"/>
      <c r="Z190" s="38"/>
    </row>
    <row r="191" spans="1:26">
      <c r="A191" s="38"/>
      <c r="B191" s="350"/>
      <c r="C191" s="38"/>
      <c r="D191" s="350"/>
      <c r="E191" s="350"/>
      <c r="F191" s="38"/>
      <c r="G191" s="38"/>
      <c r="H191" s="38"/>
      <c r="I191" s="38"/>
      <c r="J191" s="38"/>
      <c r="K191" s="38"/>
      <c r="L191" s="38"/>
      <c r="M191" s="38"/>
      <c r="N191" s="38"/>
      <c r="O191" s="38"/>
      <c r="P191" s="38"/>
      <c r="Q191" s="38"/>
      <c r="R191" s="38"/>
      <c r="S191" s="38"/>
      <c r="T191" s="38"/>
      <c r="U191" s="38"/>
      <c r="V191" s="38"/>
      <c r="W191" s="38"/>
      <c r="X191" s="38"/>
      <c r="Y191" s="38"/>
      <c r="Z191" s="38"/>
    </row>
    <row r="192" spans="1:26">
      <c r="A192" s="38"/>
      <c r="B192" s="350"/>
      <c r="C192" s="38"/>
      <c r="D192" s="350"/>
      <c r="E192" s="350"/>
      <c r="F192" s="38"/>
      <c r="G192" s="38"/>
      <c r="H192" s="38"/>
      <c r="I192" s="38"/>
      <c r="J192" s="38"/>
      <c r="K192" s="38"/>
      <c r="L192" s="38"/>
      <c r="M192" s="38"/>
      <c r="N192" s="38"/>
      <c r="O192" s="38"/>
      <c r="P192" s="38"/>
      <c r="Q192" s="38"/>
      <c r="R192" s="38"/>
      <c r="S192" s="38"/>
      <c r="T192" s="38"/>
      <c r="U192" s="38"/>
      <c r="V192" s="38"/>
      <c r="W192" s="38"/>
      <c r="X192" s="38"/>
      <c r="Y192" s="38"/>
      <c r="Z192" s="38"/>
    </row>
    <row r="193" spans="1:26">
      <c r="A193" s="38"/>
      <c r="B193" s="350"/>
      <c r="C193" s="38"/>
      <c r="D193" s="350"/>
      <c r="E193" s="350"/>
      <c r="F193" s="38"/>
      <c r="G193" s="38"/>
      <c r="H193" s="38"/>
      <c r="I193" s="38"/>
      <c r="J193" s="38"/>
      <c r="K193" s="38"/>
      <c r="L193" s="38"/>
      <c r="M193" s="38"/>
      <c r="N193" s="38"/>
      <c r="O193" s="38"/>
      <c r="P193" s="38"/>
      <c r="Q193" s="38"/>
      <c r="R193" s="38"/>
      <c r="S193" s="38"/>
      <c r="T193" s="38"/>
      <c r="U193" s="38"/>
      <c r="V193" s="38"/>
      <c r="W193" s="38"/>
      <c r="X193" s="38"/>
      <c r="Y193" s="38"/>
      <c r="Z193" s="38"/>
    </row>
    <row r="194" spans="1:26">
      <c r="A194" s="38"/>
      <c r="B194" s="350"/>
      <c r="C194" s="38"/>
      <c r="D194" s="350"/>
      <c r="E194" s="350"/>
      <c r="F194" s="38"/>
      <c r="G194" s="38"/>
      <c r="H194" s="38"/>
      <c r="I194" s="38"/>
      <c r="J194" s="38"/>
      <c r="K194" s="38"/>
      <c r="L194" s="38"/>
      <c r="M194" s="38"/>
      <c r="N194" s="38"/>
      <c r="O194" s="38"/>
      <c r="P194" s="38"/>
      <c r="Q194" s="38"/>
      <c r="R194" s="38"/>
      <c r="S194" s="38"/>
      <c r="T194" s="38"/>
      <c r="U194" s="38"/>
      <c r="V194" s="38"/>
      <c r="W194" s="38"/>
      <c r="X194" s="38"/>
      <c r="Y194" s="38"/>
      <c r="Z194" s="38"/>
    </row>
    <row r="195" spans="1:26">
      <c r="A195" s="38"/>
      <c r="B195" s="350"/>
      <c r="C195" s="38"/>
      <c r="D195" s="350"/>
      <c r="E195" s="350"/>
      <c r="F195" s="38"/>
      <c r="G195" s="38"/>
      <c r="H195" s="38"/>
      <c r="I195" s="38"/>
      <c r="J195" s="38"/>
      <c r="K195" s="38"/>
      <c r="L195" s="38"/>
      <c r="M195" s="38"/>
      <c r="N195" s="38"/>
      <c r="O195" s="38"/>
      <c r="P195" s="38"/>
      <c r="Q195" s="38"/>
      <c r="R195" s="38"/>
      <c r="S195" s="38"/>
      <c r="T195" s="38"/>
      <c r="U195" s="38"/>
      <c r="V195" s="38"/>
      <c r="W195" s="38"/>
      <c r="X195" s="38"/>
      <c r="Y195" s="38"/>
      <c r="Z195" s="38"/>
    </row>
    <row r="196" spans="1:26">
      <c r="A196" s="38"/>
      <c r="B196" s="350"/>
      <c r="C196" s="38"/>
      <c r="D196" s="350"/>
      <c r="E196" s="350"/>
      <c r="F196" s="38"/>
      <c r="G196" s="38"/>
      <c r="H196" s="38"/>
      <c r="I196" s="38"/>
      <c r="J196" s="38"/>
      <c r="K196" s="38"/>
      <c r="L196" s="38"/>
      <c r="M196" s="38"/>
      <c r="N196" s="38"/>
      <c r="O196" s="38"/>
      <c r="P196" s="38"/>
      <c r="Q196" s="38"/>
      <c r="R196" s="38"/>
      <c r="S196" s="38"/>
      <c r="T196" s="38"/>
      <c r="U196" s="38"/>
      <c r="V196" s="38"/>
      <c r="W196" s="38"/>
      <c r="X196" s="38"/>
      <c r="Y196" s="38"/>
      <c r="Z196" s="38"/>
    </row>
  </sheetData>
  <mergeCells count="40">
    <mergeCell ref="A1:E1"/>
    <mergeCell ref="A2:E2"/>
    <mergeCell ref="A4:E4"/>
    <mergeCell ref="A5:E5"/>
    <mergeCell ref="D7:E7"/>
    <mergeCell ref="A8:A96"/>
    <mergeCell ref="B8:B9"/>
    <mergeCell ref="B10:B18"/>
    <mergeCell ref="B19:B20"/>
    <mergeCell ref="B21:B25"/>
    <mergeCell ref="B26:B28"/>
    <mergeCell ref="B29:B38"/>
    <mergeCell ref="B39:B41"/>
    <mergeCell ref="B42:B43"/>
    <mergeCell ref="B44:B50"/>
    <mergeCell ref="B51:B52"/>
    <mergeCell ref="B53:B55"/>
    <mergeCell ref="B56:B57"/>
    <mergeCell ref="B58:B63"/>
    <mergeCell ref="B64:B71"/>
    <mergeCell ref="B72:B73"/>
    <mergeCell ref="B74:B75"/>
    <mergeCell ref="B76:B77"/>
    <mergeCell ref="B78:B79"/>
    <mergeCell ref="B80:B87"/>
    <mergeCell ref="B88:B91"/>
    <mergeCell ref="B92:B94"/>
    <mergeCell ref="B95:B96"/>
    <mergeCell ref="E10:E18"/>
    <mergeCell ref="E19:E20"/>
    <mergeCell ref="E21:E24"/>
    <mergeCell ref="E26:E28"/>
    <mergeCell ref="E29:E38"/>
    <mergeCell ref="E39:E41"/>
    <mergeCell ref="E42:E43"/>
    <mergeCell ref="E44:E50"/>
    <mergeCell ref="E51:E52"/>
    <mergeCell ref="E53:E55"/>
    <mergeCell ref="E56:E57"/>
    <mergeCell ref="E88:E89"/>
  </mergeCells>
  <pageMargins left="0.511805555555556" right="0.511805555555556" top="0.869444444444444" bottom="0.786805555555556" header="0" footer="0"/>
  <pageSetup paperSize="9" scale="84" orientation="portrait" horizontalDpi="600"/>
  <headerFooter>
    <oddHeader>&amp;CNegrito itálico"Processo 23069.182202/2024-57
PE 90.005/2025</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05"/>
  <sheetViews>
    <sheetView view="pageLayout" zoomScaleNormal="100" workbookViewId="0">
      <selection activeCell="A1" sqref="A1:D1"/>
    </sheetView>
  </sheetViews>
  <sheetFormatPr defaultColWidth="14.4285714285714" defaultRowHeight="15" customHeight="1" outlineLevelCol="4"/>
  <cols>
    <col min="1" max="1" width="5.14285714285714" customWidth="1"/>
    <col min="2" max="2" width="46.8571428571429" customWidth="1"/>
    <col min="3" max="3" width="11.8571428571429" customWidth="1"/>
    <col min="4" max="4" width="12.1428571428571" customWidth="1"/>
    <col min="5" max="5" width="10.7142857142857" customWidth="1"/>
    <col min="6" max="21" width="8.71428571428571" customWidth="1"/>
  </cols>
  <sheetData>
    <row r="1" spans="1:4">
      <c r="A1" s="336" t="s">
        <v>0</v>
      </c>
      <c r="B1" s="336"/>
      <c r="C1" s="336"/>
      <c r="D1" s="336"/>
    </row>
    <row r="2" spans="1:4">
      <c r="A2" s="337" t="s">
        <v>1</v>
      </c>
      <c r="B2" s="337"/>
      <c r="C2" s="337"/>
      <c r="D2" s="337"/>
    </row>
    <row r="3" spans="1:4">
      <c r="A3" s="135"/>
      <c r="B3" s="36"/>
      <c r="C3" s="36"/>
      <c r="D3" s="338"/>
    </row>
    <row r="4" spans="1:4">
      <c r="A4" s="339" t="s">
        <v>154</v>
      </c>
      <c r="B4" s="339"/>
      <c r="C4" s="339"/>
      <c r="D4" s="339"/>
    </row>
    <row r="5" ht="61.5" customHeight="1" spans="1:4">
      <c r="A5" s="5" t="s">
        <v>2</v>
      </c>
      <c r="B5" s="5"/>
      <c r="C5" s="5"/>
      <c r="D5" s="5"/>
    </row>
    <row r="6" spans="1:4">
      <c r="A6" s="5"/>
      <c r="D6" s="338"/>
    </row>
    <row r="7" ht="30" spans="1:5">
      <c r="A7" s="340" t="s">
        <v>6</v>
      </c>
      <c r="B7" s="340" t="s">
        <v>155</v>
      </c>
      <c r="C7" s="14" t="s">
        <v>156</v>
      </c>
      <c r="D7" s="341" t="s">
        <v>157</v>
      </c>
      <c r="E7" s="341" t="s">
        <v>158</v>
      </c>
    </row>
    <row r="8" ht="15.75" spans="1:5">
      <c r="A8" s="156">
        <v>1</v>
      </c>
      <c r="B8" s="17" t="s">
        <v>159</v>
      </c>
      <c r="C8" s="17">
        <v>11</v>
      </c>
      <c r="D8" s="342">
        <v>2293.7</v>
      </c>
      <c r="E8" s="180"/>
    </row>
    <row r="9" ht="15.75" spans="1:5">
      <c r="A9" s="156">
        <v>2</v>
      </c>
      <c r="B9" s="17" t="s">
        <v>160</v>
      </c>
      <c r="C9" s="17">
        <v>1</v>
      </c>
      <c r="D9" s="342">
        <v>2293.7</v>
      </c>
      <c r="E9" s="180"/>
    </row>
    <row r="10" ht="15.75" spans="1:5">
      <c r="A10" s="156">
        <v>3</v>
      </c>
      <c r="B10" s="17" t="s">
        <v>161</v>
      </c>
      <c r="C10" s="17">
        <v>19</v>
      </c>
      <c r="D10" s="342">
        <v>1709.65</v>
      </c>
      <c r="E10" s="180"/>
    </row>
    <row r="11" ht="15.75" spans="1:5">
      <c r="A11" s="156">
        <v>4</v>
      </c>
      <c r="B11" s="17" t="s">
        <v>162</v>
      </c>
      <c r="C11" s="17">
        <v>1</v>
      </c>
      <c r="D11" s="342">
        <v>1709.65</v>
      </c>
      <c r="E11" s="180"/>
    </row>
    <row r="12" ht="15.75" spans="1:5">
      <c r="A12" s="156">
        <v>5</v>
      </c>
      <c r="B12" s="17" t="s">
        <v>163</v>
      </c>
      <c r="C12" s="17">
        <v>2</v>
      </c>
      <c r="D12" s="342">
        <v>1610</v>
      </c>
      <c r="E12" s="180"/>
    </row>
    <row r="13" ht="15.75" spans="1:5">
      <c r="A13" s="156">
        <v>6</v>
      </c>
      <c r="B13" s="17" t="s">
        <v>164</v>
      </c>
      <c r="C13" s="17">
        <v>1</v>
      </c>
      <c r="D13" s="342">
        <v>1610</v>
      </c>
      <c r="E13" s="180"/>
    </row>
    <row r="14" ht="15.75" spans="1:5">
      <c r="A14" s="156">
        <v>7</v>
      </c>
      <c r="B14" s="21" t="s">
        <v>165</v>
      </c>
      <c r="C14" s="21">
        <v>19</v>
      </c>
      <c r="D14" s="342">
        <v>2304.13</v>
      </c>
      <c r="E14" s="180"/>
    </row>
    <row r="15" ht="15.75" spans="1:5">
      <c r="A15" s="156">
        <v>8</v>
      </c>
      <c r="B15" s="17" t="s">
        <v>166</v>
      </c>
      <c r="C15" s="17">
        <v>1</v>
      </c>
      <c r="D15" s="342">
        <v>1610</v>
      </c>
      <c r="E15" s="180"/>
    </row>
    <row r="16" spans="1:5">
      <c r="A16" s="156">
        <v>9</v>
      </c>
      <c r="B16" s="22" t="s">
        <v>167</v>
      </c>
      <c r="C16" s="23">
        <v>1</v>
      </c>
      <c r="D16" s="342">
        <v>1610</v>
      </c>
      <c r="E16" s="180"/>
    </row>
    <row r="17" ht="15.75" spans="1:5">
      <c r="A17" s="156">
        <v>10</v>
      </c>
      <c r="B17" s="17" t="s">
        <v>168</v>
      </c>
      <c r="C17" s="17">
        <v>18</v>
      </c>
      <c r="D17" s="342">
        <v>1610</v>
      </c>
      <c r="E17" s="180"/>
    </row>
    <row r="18" ht="15.75" spans="1:5">
      <c r="A18" s="156">
        <v>11</v>
      </c>
      <c r="B18" s="17" t="s">
        <v>169</v>
      </c>
      <c r="C18" s="17">
        <v>32</v>
      </c>
      <c r="D18" s="342">
        <v>1610</v>
      </c>
      <c r="E18" s="180"/>
    </row>
    <row r="19" ht="15.75" spans="1:5">
      <c r="A19" s="156">
        <v>12</v>
      </c>
      <c r="B19" s="17" t="s">
        <v>170</v>
      </c>
      <c r="C19" s="17">
        <v>15</v>
      </c>
      <c r="D19" s="342">
        <v>1610</v>
      </c>
      <c r="E19" s="180"/>
    </row>
    <row r="20" spans="1:5">
      <c r="A20" s="156">
        <v>13</v>
      </c>
      <c r="B20" s="22" t="s">
        <v>171</v>
      </c>
      <c r="C20" s="23">
        <v>1</v>
      </c>
      <c r="D20" s="342">
        <v>3568.86</v>
      </c>
      <c r="E20" s="180"/>
    </row>
    <row r="21" spans="1:5">
      <c r="A21" s="156">
        <v>14</v>
      </c>
      <c r="B21" s="28" t="s">
        <v>172</v>
      </c>
      <c r="C21" s="23">
        <v>1</v>
      </c>
      <c r="D21" s="342"/>
      <c r="E21" s="343">
        <v>3976.85</v>
      </c>
    </row>
    <row r="22" spans="1:5">
      <c r="A22" s="156">
        <v>15</v>
      </c>
      <c r="B22" s="28" t="s">
        <v>173</v>
      </c>
      <c r="C22" s="23">
        <v>1</v>
      </c>
      <c r="D22" s="342"/>
      <c r="E22" s="343">
        <v>3236.16</v>
      </c>
    </row>
    <row r="23" spans="1:5">
      <c r="A23" s="156">
        <v>16</v>
      </c>
      <c r="B23" s="28" t="s">
        <v>174</v>
      </c>
      <c r="C23" s="23">
        <v>1</v>
      </c>
      <c r="D23" s="342"/>
      <c r="E23" s="343">
        <v>2380.35</v>
      </c>
    </row>
    <row r="24" spans="1:5">
      <c r="A24" s="156">
        <v>17</v>
      </c>
      <c r="B24" s="28" t="s">
        <v>175</v>
      </c>
      <c r="C24" s="23">
        <v>1</v>
      </c>
      <c r="D24" s="342">
        <v>1610</v>
      </c>
      <c r="E24" s="343"/>
    </row>
    <row r="25" spans="1:5">
      <c r="A25" s="344" t="s">
        <v>176</v>
      </c>
      <c r="B25" s="344"/>
      <c r="C25" s="344">
        <f>SUM(C8:C24)</f>
        <v>126</v>
      </c>
      <c r="D25" s="342"/>
      <c r="E25" s="180"/>
    </row>
    <row r="26" ht="15.75" customHeight="1" spans="1:4">
      <c r="A26" s="91"/>
      <c r="D26" s="338"/>
    </row>
    <row r="27" ht="15.75" customHeight="1" spans="1:4">
      <c r="A27" s="91"/>
      <c r="D27" s="338"/>
    </row>
    <row r="28" ht="15.75" customHeight="1" spans="1:4">
      <c r="A28" s="91"/>
      <c r="D28" s="338"/>
    </row>
    <row r="29" ht="15.75" customHeight="1" spans="1:4">
      <c r="A29" s="91"/>
      <c r="D29" s="338"/>
    </row>
    <row r="30" ht="15.75" customHeight="1" spans="1:4">
      <c r="A30" s="91"/>
      <c r="D30" s="338"/>
    </row>
    <row r="31" ht="15.75" customHeight="1" spans="1:4">
      <c r="A31" s="91"/>
      <c r="D31" s="338"/>
    </row>
    <row r="32" ht="15.75" customHeight="1" spans="1:4">
      <c r="A32" s="91"/>
      <c r="D32" s="338"/>
    </row>
    <row r="33" ht="15.75" customHeight="1" spans="1:4">
      <c r="A33" s="91"/>
      <c r="D33" s="338"/>
    </row>
    <row r="34" ht="15.75" customHeight="1" spans="1:4">
      <c r="A34" s="91"/>
      <c r="D34" s="338"/>
    </row>
    <row r="35" ht="15.75" customHeight="1" spans="1:4">
      <c r="A35" s="91"/>
      <c r="D35" s="338"/>
    </row>
    <row r="36" ht="15.75" customHeight="1" spans="1:4">
      <c r="A36" s="91"/>
      <c r="D36" s="338"/>
    </row>
    <row r="37" ht="15.75" customHeight="1" spans="1:4">
      <c r="A37" s="91"/>
      <c r="D37" s="338"/>
    </row>
    <row r="38" ht="15.75" customHeight="1" spans="1:4">
      <c r="A38" s="91"/>
      <c r="D38" s="338"/>
    </row>
    <row r="39" ht="15.75" customHeight="1" spans="1:4">
      <c r="A39" s="91"/>
      <c r="D39" s="338"/>
    </row>
    <row r="40" ht="15.75" customHeight="1" spans="1:4">
      <c r="A40" s="91"/>
      <c r="D40" s="338"/>
    </row>
    <row r="41" ht="15.75" customHeight="1" spans="1:4">
      <c r="A41" s="91"/>
      <c r="D41" s="338"/>
    </row>
    <row r="42" ht="15.75" customHeight="1" spans="1:4">
      <c r="A42" s="91"/>
      <c r="D42" s="338"/>
    </row>
    <row r="43" ht="15.75" customHeight="1" spans="1:4">
      <c r="A43" s="91"/>
      <c r="D43" s="338"/>
    </row>
    <row r="44" ht="15.75" customHeight="1" spans="1:4">
      <c r="A44" s="91"/>
      <c r="D44" s="338"/>
    </row>
    <row r="45" ht="15.75" customHeight="1" spans="1:4">
      <c r="A45" s="91"/>
      <c r="D45" s="338"/>
    </row>
    <row r="46" ht="15.75" customHeight="1" spans="1:4">
      <c r="A46" s="91"/>
      <c r="D46" s="338"/>
    </row>
    <row r="47" ht="15.75" customHeight="1" spans="1:4">
      <c r="A47" s="91"/>
      <c r="D47" s="338"/>
    </row>
    <row r="48" ht="15.75" customHeight="1" spans="1:4">
      <c r="A48" s="91"/>
      <c r="D48" s="338"/>
    </row>
    <row r="49" ht="15.75" customHeight="1" spans="1:4">
      <c r="A49" s="91"/>
      <c r="D49" s="338"/>
    </row>
    <row r="50" ht="15.75" customHeight="1" spans="1:4">
      <c r="A50" s="91"/>
      <c r="D50" s="338"/>
    </row>
    <row r="51" ht="15.75" customHeight="1" spans="1:4">
      <c r="A51" s="91"/>
      <c r="D51" s="338"/>
    </row>
    <row r="52" ht="15.75" customHeight="1" spans="1:4">
      <c r="A52" s="91"/>
      <c r="D52" s="338"/>
    </row>
    <row r="53" ht="15.75" customHeight="1" spans="1:4">
      <c r="A53" s="91"/>
      <c r="D53" s="338"/>
    </row>
    <row r="54" ht="15.75" customHeight="1" spans="1:4">
      <c r="A54" s="91"/>
      <c r="D54" s="338"/>
    </row>
    <row r="55" ht="15.75" customHeight="1" spans="1:4">
      <c r="A55" s="91"/>
      <c r="D55" s="338"/>
    </row>
    <row r="56" ht="15.75" customHeight="1" spans="1:4">
      <c r="A56" s="91"/>
      <c r="D56" s="338"/>
    </row>
    <row r="57" ht="15.75" customHeight="1" spans="1:4">
      <c r="A57" s="91"/>
      <c r="D57" s="338"/>
    </row>
    <row r="58" ht="15.75" customHeight="1" spans="1:4">
      <c r="A58" s="91"/>
      <c r="D58" s="338"/>
    </row>
    <row r="59" ht="15.75" customHeight="1" spans="1:4">
      <c r="A59" s="91"/>
      <c r="D59" s="338"/>
    </row>
    <row r="60" ht="15.75" customHeight="1" spans="1:4">
      <c r="A60" s="91"/>
      <c r="D60" s="338"/>
    </row>
    <row r="61" ht="15.75" customHeight="1" spans="1:4">
      <c r="A61" s="91"/>
      <c r="D61" s="338"/>
    </row>
    <row r="62" ht="15.75" customHeight="1" spans="1:4">
      <c r="A62" s="91"/>
      <c r="D62" s="338"/>
    </row>
    <row r="63" ht="15.75" customHeight="1" spans="1:4">
      <c r="A63" s="91"/>
      <c r="D63" s="338"/>
    </row>
    <row r="64" ht="15.75" customHeight="1" spans="1:4">
      <c r="A64" s="91"/>
      <c r="D64" s="338"/>
    </row>
    <row r="65" ht="15.75" customHeight="1" spans="1:4">
      <c r="A65" s="91"/>
      <c r="D65" s="338"/>
    </row>
    <row r="66" ht="15.75" customHeight="1" spans="1:4">
      <c r="A66" s="91"/>
      <c r="D66" s="338"/>
    </row>
    <row r="67" ht="15.75" customHeight="1" spans="1:4">
      <c r="A67" s="91"/>
      <c r="D67" s="338"/>
    </row>
    <row r="68" ht="15.75" customHeight="1" spans="1:4">
      <c r="A68" s="91"/>
      <c r="D68" s="338"/>
    </row>
    <row r="69" ht="15.75" customHeight="1" spans="1:4">
      <c r="A69" s="91"/>
      <c r="D69" s="338"/>
    </row>
    <row r="70" ht="15.75" customHeight="1" spans="1:4">
      <c r="A70" s="91"/>
      <c r="D70" s="338"/>
    </row>
    <row r="71" ht="15.75" customHeight="1" spans="1:4">
      <c r="A71" s="91"/>
      <c r="D71" s="338"/>
    </row>
    <row r="72" ht="15.75" customHeight="1" spans="1:4">
      <c r="A72" s="91"/>
      <c r="D72" s="338"/>
    </row>
    <row r="73" ht="15.75" customHeight="1" spans="1:4">
      <c r="A73" s="91"/>
      <c r="D73" s="338"/>
    </row>
    <row r="74" ht="15.75" customHeight="1" spans="1:4">
      <c r="A74" s="91"/>
      <c r="D74" s="338"/>
    </row>
    <row r="75" ht="15.75" customHeight="1" spans="1:4">
      <c r="A75" s="91"/>
      <c r="D75" s="338"/>
    </row>
    <row r="76" ht="15.75" customHeight="1" spans="1:4">
      <c r="A76" s="91"/>
      <c r="D76" s="338"/>
    </row>
    <row r="77" ht="15.75" customHeight="1" spans="1:4">
      <c r="A77" s="91"/>
      <c r="D77" s="338"/>
    </row>
    <row r="78" ht="15.75" customHeight="1" spans="1:4">
      <c r="A78" s="91"/>
      <c r="D78" s="338"/>
    </row>
    <row r="79" ht="15.75" customHeight="1" spans="1:4">
      <c r="A79" s="91"/>
      <c r="D79" s="338"/>
    </row>
    <row r="80" ht="15.75" customHeight="1" spans="1:4">
      <c r="A80" s="91"/>
      <c r="D80" s="338"/>
    </row>
    <row r="81" ht="15.75" customHeight="1" spans="1:4">
      <c r="A81" s="91"/>
      <c r="D81" s="338"/>
    </row>
    <row r="82" ht="15.75" customHeight="1" spans="1:4">
      <c r="A82" s="91"/>
      <c r="D82" s="338"/>
    </row>
    <row r="83" ht="15.75" customHeight="1" spans="1:4">
      <c r="A83" s="91"/>
      <c r="D83" s="338"/>
    </row>
    <row r="84" ht="15.75" customHeight="1" spans="1:4">
      <c r="A84" s="91"/>
      <c r="D84" s="338"/>
    </row>
    <row r="85" ht="15.75" customHeight="1" spans="1:4">
      <c r="A85" s="91"/>
      <c r="D85" s="338"/>
    </row>
    <row r="86" ht="15.75" customHeight="1" spans="1:4">
      <c r="A86" s="91"/>
      <c r="D86" s="338"/>
    </row>
    <row r="87" ht="15.75" customHeight="1" spans="1:4">
      <c r="A87" s="91"/>
      <c r="D87" s="338"/>
    </row>
    <row r="88" ht="15.75" customHeight="1" spans="1:4">
      <c r="A88" s="91"/>
      <c r="D88" s="338"/>
    </row>
    <row r="89" ht="15.75" customHeight="1" spans="1:4">
      <c r="A89" s="91"/>
      <c r="D89" s="338"/>
    </row>
    <row r="90" ht="15.75" customHeight="1" spans="1:4">
      <c r="A90" s="91"/>
      <c r="D90" s="338"/>
    </row>
    <row r="91" ht="15.75" customHeight="1" spans="1:4">
      <c r="A91" s="91"/>
      <c r="D91" s="338"/>
    </row>
    <row r="92" ht="15.75" customHeight="1" spans="1:4">
      <c r="A92" s="91"/>
      <c r="D92" s="338"/>
    </row>
    <row r="93" ht="15.75" customHeight="1" spans="1:4">
      <c r="A93" s="91"/>
      <c r="D93" s="338"/>
    </row>
    <row r="94" ht="15.75" customHeight="1" spans="1:4">
      <c r="A94" s="91"/>
      <c r="D94" s="338"/>
    </row>
    <row r="95" ht="15.75" customHeight="1" spans="1:4">
      <c r="A95" s="91"/>
      <c r="D95" s="338"/>
    </row>
    <row r="96" ht="15.75" customHeight="1" spans="1:4">
      <c r="A96" s="91"/>
      <c r="D96" s="338"/>
    </row>
    <row r="97" ht="15.75" customHeight="1" spans="1:4">
      <c r="A97" s="91"/>
      <c r="D97" s="338"/>
    </row>
    <row r="98" ht="15.75" customHeight="1" spans="1:4">
      <c r="A98" s="91"/>
      <c r="D98" s="338"/>
    </row>
    <row r="99" ht="15.75" customHeight="1" spans="1:4">
      <c r="A99" s="91"/>
      <c r="D99" s="338"/>
    </row>
    <row r="100" ht="15.75" customHeight="1" spans="1:4">
      <c r="A100" s="91"/>
      <c r="D100" s="338"/>
    </row>
    <row r="101" ht="15.75" customHeight="1" spans="1:4">
      <c r="A101" s="91"/>
      <c r="D101" s="338"/>
    </row>
    <row r="102" ht="15.75" customHeight="1" spans="1:4">
      <c r="A102" s="91"/>
      <c r="D102" s="338"/>
    </row>
    <row r="103" ht="15.75" customHeight="1" spans="1:4">
      <c r="A103" s="91"/>
      <c r="D103" s="338"/>
    </row>
    <row r="104" ht="15.75" customHeight="1" spans="1:4">
      <c r="A104" s="91"/>
      <c r="D104" s="338"/>
    </row>
    <row r="105" ht="15.75" customHeight="1" spans="1:4">
      <c r="A105" s="91"/>
      <c r="D105" s="338"/>
    </row>
    <row r="106" ht="15.75" customHeight="1" spans="1:4">
      <c r="A106" s="91"/>
      <c r="D106" s="338"/>
    </row>
    <row r="107" ht="15.75" customHeight="1" spans="1:4">
      <c r="A107" s="91"/>
      <c r="D107" s="338"/>
    </row>
    <row r="108" ht="15.75" customHeight="1" spans="1:4">
      <c r="A108" s="91"/>
      <c r="D108" s="338"/>
    </row>
    <row r="109" ht="15.75" customHeight="1" spans="1:4">
      <c r="A109" s="91"/>
      <c r="D109" s="338"/>
    </row>
    <row r="110" ht="15.75" customHeight="1" spans="1:4">
      <c r="A110" s="91"/>
      <c r="D110" s="338"/>
    </row>
    <row r="111" ht="15.75" customHeight="1" spans="1:4">
      <c r="A111" s="91"/>
      <c r="D111" s="338"/>
    </row>
    <row r="112" ht="15.75" customHeight="1" spans="1:4">
      <c r="A112" s="91"/>
      <c r="D112" s="338"/>
    </row>
    <row r="113" ht="15.75" customHeight="1" spans="1:4">
      <c r="A113" s="91"/>
      <c r="D113" s="338"/>
    </row>
    <row r="114" ht="15.75" customHeight="1" spans="1:4">
      <c r="A114" s="91"/>
      <c r="D114" s="338"/>
    </row>
    <row r="115" ht="15.75" customHeight="1" spans="1:4">
      <c r="A115" s="91"/>
      <c r="D115" s="338"/>
    </row>
    <row r="116" ht="15.75" customHeight="1" spans="1:4">
      <c r="A116" s="91"/>
      <c r="D116" s="338"/>
    </row>
    <row r="117" ht="15.75" customHeight="1" spans="1:4">
      <c r="A117" s="91"/>
      <c r="D117" s="338"/>
    </row>
    <row r="118" ht="15.75" customHeight="1" spans="1:4">
      <c r="A118" s="91"/>
      <c r="D118" s="338"/>
    </row>
    <row r="119" ht="15.75" customHeight="1" spans="1:4">
      <c r="A119" s="91"/>
      <c r="D119" s="338"/>
    </row>
    <row r="120" ht="15.75" customHeight="1" spans="1:4">
      <c r="A120" s="91"/>
      <c r="D120" s="338"/>
    </row>
    <row r="121" ht="15.75" customHeight="1" spans="1:4">
      <c r="A121" s="91"/>
      <c r="D121" s="338"/>
    </row>
    <row r="122" ht="15.75" customHeight="1" spans="1:4">
      <c r="A122" s="91"/>
      <c r="D122" s="338"/>
    </row>
    <row r="123" ht="15.75" customHeight="1" spans="1:4">
      <c r="A123" s="91"/>
      <c r="D123" s="338"/>
    </row>
    <row r="124" ht="15.75" customHeight="1" spans="1:4">
      <c r="A124" s="91"/>
      <c r="D124" s="338"/>
    </row>
    <row r="125" ht="15.75" customHeight="1" spans="1:4">
      <c r="A125" s="91"/>
      <c r="D125" s="338"/>
    </row>
    <row r="126" ht="15.75" customHeight="1" spans="1:4">
      <c r="A126" s="91"/>
      <c r="D126" s="338"/>
    </row>
    <row r="127" ht="15.75" customHeight="1" spans="1:4">
      <c r="A127" s="91"/>
      <c r="D127" s="338"/>
    </row>
    <row r="128" ht="15.75" customHeight="1" spans="1:4">
      <c r="A128" s="91"/>
      <c r="D128" s="338"/>
    </row>
    <row r="129" ht="15.75" customHeight="1" spans="1:4">
      <c r="A129" s="91"/>
      <c r="D129" s="338"/>
    </row>
    <row r="130" ht="15.75" customHeight="1" spans="1:4">
      <c r="A130" s="91"/>
      <c r="D130" s="338"/>
    </row>
    <row r="131" ht="15.75" customHeight="1" spans="1:4">
      <c r="A131" s="91"/>
      <c r="D131" s="338"/>
    </row>
    <row r="132" ht="15.75" customHeight="1" spans="1:4">
      <c r="A132" s="91"/>
      <c r="D132" s="338"/>
    </row>
    <row r="133" ht="15.75" customHeight="1" spans="1:4">
      <c r="A133" s="91"/>
      <c r="D133" s="338"/>
    </row>
    <row r="134" ht="15.75" customHeight="1" spans="1:4">
      <c r="A134" s="91"/>
      <c r="D134" s="338"/>
    </row>
    <row r="135" ht="15.75" customHeight="1" spans="1:4">
      <c r="A135" s="91"/>
      <c r="D135" s="338"/>
    </row>
    <row r="136" ht="15.75" customHeight="1" spans="1:4">
      <c r="A136" s="91"/>
      <c r="D136" s="338"/>
    </row>
    <row r="137" ht="15.75" customHeight="1" spans="1:4">
      <c r="A137" s="91"/>
      <c r="D137" s="338"/>
    </row>
    <row r="138" ht="15.75" customHeight="1" spans="1:4">
      <c r="A138" s="91"/>
      <c r="D138" s="338"/>
    </row>
    <row r="139" ht="15.75" customHeight="1" spans="1:4">
      <c r="A139" s="91"/>
      <c r="D139" s="338"/>
    </row>
    <row r="140" ht="15.75" customHeight="1" spans="1:4">
      <c r="A140" s="91"/>
      <c r="D140" s="338"/>
    </row>
    <row r="141" ht="15.75" customHeight="1" spans="1:4">
      <c r="A141" s="91"/>
      <c r="D141" s="338"/>
    </row>
    <row r="142" ht="15.75" customHeight="1" spans="1:4">
      <c r="A142" s="91"/>
      <c r="D142" s="338"/>
    </row>
    <row r="143" ht="15.75" customHeight="1" spans="1:4">
      <c r="A143" s="91"/>
      <c r="D143" s="338"/>
    </row>
    <row r="144" ht="15.75" customHeight="1" spans="1:4">
      <c r="A144" s="91"/>
      <c r="D144" s="338"/>
    </row>
    <row r="145" ht="15.75" customHeight="1" spans="1:4">
      <c r="A145" s="91"/>
      <c r="D145" s="338"/>
    </row>
    <row r="146" ht="15.75" customHeight="1" spans="1:4">
      <c r="A146" s="91"/>
      <c r="D146" s="338"/>
    </row>
    <row r="147" ht="15.75" customHeight="1" spans="1:4">
      <c r="A147" s="91"/>
      <c r="D147" s="338"/>
    </row>
    <row r="148" ht="15.75" customHeight="1" spans="1:4">
      <c r="A148" s="91"/>
      <c r="D148" s="338"/>
    </row>
    <row r="149" ht="15.75" customHeight="1" spans="1:4">
      <c r="A149" s="91"/>
      <c r="D149" s="338"/>
    </row>
    <row r="150" ht="15.75" customHeight="1" spans="1:4">
      <c r="A150" s="91"/>
      <c r="D150" s="338"/>
    </row>
    <row r="151" ht="15.75" customHeight="1" spans="1:4">
      <c r="A151" s="91"/>
      <c r="D151" s="338"/>
    </row>
    <row r="152" ht="15.75" customHeight="1" spans="1:4">
      <c r="A152" s="91"/>
      <c r="D152" s="338"/>
    </row>
    <row r="153" ht="15.75" customHeight="1" spans="1:4">
      <c r="A153" s="91"/>
      <c r="D153" s="338"/>
    </row>
    <row r="154" ht="15.75" customHeight="1" spans="1:4">
      <c r="A154" s="91"/>
      <c r="D154" s="338"/>
    </row>
    <row r="155" ht="15.75" customHeight="1" spans="1:4">
      <c r="A155" s="91"/>
      <c r="D155" s="338"/>
    </row>
    <row r="156" ht="15.75" customHeight="1" spans="1:4">
      <c r="A156" s="91"/>
      <c r="D156" s="338"/>
    </row>
    <row r="157" ht="15.75" customHeight="1" spans="1:4">
      <c r="A157" s="91"/>
      <c r="D157" s="338"/>
    </row>
    <row r="158" ht="15.75" customHeight="1" spans="1:4">
      <c r="A158" s="91"/>
      <c r="D158" s="338"/>
    </row>
    <row r="159" ht="15.75" customHeight="1" spans="1:4">
      <c r="A159" s="91"/>
      <c r="D159" s="338"/>
    </row>
    <row r="160" ht="15.75" customHeight="1" spans="1:4">
      <c r="A160" s="91"/>
      <c r="D160" s="338"/>
    </row>
    <row r="161" ht="15.75" customHeight="1" spans="1:4">
      <c r="A161" s="91"/>
      <c r="D161" s="338"/>
    </row>
    <row r="162" ht="15.75" customHeight="1" spans="1:4">
      <c r="A162" s="91"/>
      <c r="D162" s="338"/>
    </row>
    <row r="163" ht="15.75" customHeight="1" spans="1:4">
      <c r="A163" s="91"/>
      <c r="D163" s="338"/>
    </row>
    <row r="164" ht="15.75" customHeight="1" spans="1:4">
      <c r="A164" s="91"/>
      <c r="D164" s="338"/>
    </row>
    <row r="165" ht="15.75" customHeight="1" spans="1:4">
      <c r="A165" s="91"/>
      <c r="D165" s="338"/>
    </row>
    <row r="166" ht="15.75" customHeight="1" spans="1:4">
      <c r="A166" s="91"/>
      <c r="D166" s="338"/>
    </row>
    <row r="167" ht="15.75" customHeight="1" spans="1:4">
      <c r="A167" s="91"/>
      <c r="D167" s="338"/>
    </row>
    <row r="168" ht="15.75" customHeight="1" spans="1:4">
      <c r="A168" s="91"/>
      <c r="D168" s="338"/>
    </row>
    <row r="169" ht="15.75" customHeight="1" spans="1:4">
      <c r="A169" s="91"/>
      <c r="D169" s="338"/>
    </row>
    <row r="170" ht="15.75" customHeight="1" spans="1:4">
      <c r="A170" s="91"/>
      <c r="D170" s="338"/>
    </row>
    <row r="171" ht="15.75" customHeight="1" spans="1:4">
      <c r="A171" s="91"/>
      <c r="D171" s="338"/>
    </row>
    <row r="172" ht="15.75" customHeight="1" spans="1:4">
      <c r="A172" s="91"/>
      <c r="D172" s="338"/>
    </row>
    <row r="173" ht="15.75" customHeight="1" spans="1:4">
      <c r="A173" s="91"/>
      <c r="D173" s="338"/>
    </row>
    <row r="174" ht="15.75" customHeight="1" spans="1:4">
      <c r="A174" s="91"/>
      <c r="D174" s="338"/>
    </row>
    <row r="175" ht="15.75" customHeight="1" spans="1:4">
      <c r="A175" s="91"/>
      <c r="D175" s="338"/>
    </row>
    <row r="176" ht="15.75" customHeight="1" spans="1:4">
      <c r="A176" s="91"/>
      <c r="D176" s="338"/>
    </row>
    <row r="177" ht="15.75" customHeight="1" spans="1:4">
      <c r="A177" s="91"/>
      <c r="D177" s="338"/>
    </row>
    <row r="178" ht="15.75" customHeight="1" spans="1:4">
      <c r="A178" s="91"/>
      <c r="D178" s="338"/>
    </row>
    <row r="179" ht="15.75" customHeight="1" spans="1:4">
      <c r="A179" s="91"/>
      <c r="D179" s="338"/>
    </row>
    <row r="180" ht="15.75" customHeight="1" spans="1:4">
      <c r="A180" s="91"/>
      <c r="D180" s="338"/>
    </row>
    <row r="181" ht="15.75" customHeight="1" spans="1:4">
      <c r="A181" s="91"/>
      <c r="D181" s="338"/>
    </row>
    <row r="182" ht="15.75" customHeight="1" spans="1:4">
      <c r="A182" s="91"/>
      <c r="D182" s="338"/>
    </row>
    <row r="183" ht="15.75" customHeight="1" spans="1:4">
      <c r="A183" s="91"/>
      <c r="D183" s="338"/>
    </row>
    <row r="184" ht="15.75" customHeight="1" spans="1:4">
      <c r="A184" s="91"/>
      <c r="D184" s="338"/>
    </row>
    <row r="185" ht="15.75" customHeight="1" spans="1:4">
      <c r="A185" s="91"/>
      <c r="D185" s="338"/>
    </row>
    <row r="186" ht="15.75" customHeight="1" spans="1:4">
      <c r="A186" s="91"/>
      <c r="D186" s="338"/>
    </row>
    <row r="187" ht="15.75" customHeight="1" spans="1:4">
      <c r="A187" s="91"/>
      <c r="D187" s="338"/>
    </row>
    <row r="188" ht="15.75" customHeight="1" spans="1:4">
      <c r="A188" s="91"/>
      <c r="D188" s="338"/>
    </row>
    <row r="189" ht="15.75" customHeight="1" spans="1:4">
      <c r="A189" s="91"/>
      <c r="D189" s="338"/>
    </row>
    <row r="190" ht="15.75" customHeight="1" spans="1:4">
      <c r="A190" s="91"/>
      <c r="D190" s="338"/>
    </row>
    <row r="191" ht="15.75" customHeight="1" spans="1:4">
      <c r="A191" s="91"/>
      <c r="D191" s="338"/>
    </row>
    <row r="192" ht="15.75" customHeight="1" spans="1:4">
      <c r="A192" s="91"/>
      <c r="D192" s="338"/>
    </row>
    <row r="193" ht="15.75" customHeight="1" spans="1:4">
      <c r="A193" s="91"/>
      <c r="D193" s="338"/>
    </row>
    <row r="194" ht="15.75" customHeight="1" spans="1:4">
      <c r="A194" s="91"/>
      <c r="D194" s="338"/>
    </row>
    <row r="195" ht="15.75" customHeight="1" spans="1:4">
      <c r="A195" s="91"/>
      <c r="D195" s="338"/>
    </row>
    <row r="196" ht="15.75" customHeight="1" spans="1:4">
      <c r="A196" s="91"/>
      <c r="D196" s="338"/>
    </row>
    <row r="197" ht="15.75" customHeight="1" spans="1:4">
      <c r="A197" s="91"/>
      <c r="D197" s="338"/>
    </row>
    <row r="198" ht="15.75" customHeight="1" spans="1:4">
      <c r="A198" s="91"/>
      <c r="D198" s="338"/>
    </row>
    <row r="199" ht="15.75" customHeight="1" spans="1:4">
      <c r="A199" s="91"/>
      <c r="D199" s="338"/>
    </row>
    <row r="200" ht="15.75" customHeight="1" spans="1:4">
      <c r="A200" s="91"/>
      <c r="D200" s="338"/>
    </row>
    <row r="201" ht="15.75" customHeight="1" spans="1:4">
      <c r="A201" s="91"/>
      <c r="D201" s="338"/>
    </row>
    <row r="202" ht="15.75" customHeight="1" spans="1:4">
      <c r="A202" s="91"/>
      <c r="D202" s="338"/>
    </row>
    <row r="203" ht="15.75" customHeight="1" spans="1:4">
      <c r="A203" s="91"/>
      <c r="D203" s="338"/>
    </row>
    <row r="204" ht="15.75" customHeight="1" spans="1:4">
      <c r="A204" s="91"/>
      <c r="D204" s="338"/>
    </row>
    <row r="205" ht="15.75" customHeight="1" spans="1:4">
      <c r="A205" s="91"/>
      <c r="D205" s="338"/>
    </row>
    <row r="206" ht="15.75" customHeight="1" spans="1:4">
      <c r="A206" s="91"/>
      <c r="D206" s="338"/>
    </row>
    <row r="207" ht="15.75" customHeight="1" spans="1:4">
      <c r="A207" s="91"/>
      <c r="D207" s="338"/>
    </row>
    <row r="208" ht="15.75" customHeight="1" spans="1:4">
      <c r="A208" s="91"/>
      <c r="D208" s="338"/>
    </row>
    <row r="209" ht="15.75" customHeight="1" spans="1:4">
      <c r="A209" s="91"/>
      <c r="D209" s="338"/>
    </row>
    <row r="210" ht="15.75" customHeight="1" spans="1:4">
      <c r="A210" s="91"/>
      <c r="D210" s="338"/>
    </row>
    <row r="211" ht="15.75" customHeight="1" spans="1:4">
      <c r="A211" s="91"/>
      <c r="D211" s="338"/>
    </row>
    <row r="212" ht="15.75" customHeight="1" spans="1:4">
      <c r="A212" s="91"/>
      <c r="D212" s="338"/>
    </row>
    <row r="213" ht="15.75" customHeight="1" spans="1:4">
      <c r="A213" s="91"/>
      <c r="D213" s="338"/>
    </row>
    <row r="214" ht="15.75" customHeight="1" spans="1:4">
      <c r="A214" s="91"/>
      <c r="D214" s="338"/>
    </row>
    <row r="215" ht="15.75" customHeight="1" spans="1:4">
      <c r="A215" s="91"/>
      <c r="D215" s="338"/>
    </row>
    <row r="216" ht="15.75" customHeight="1" spans="1:4">
      <c r="A216" s="91"/>
      <c r="D216" s="338"/>
    </row>
    <row r="217" ht="15.75" customHeight="1" spans="1:4">
      <c r="A217" s="91"/>
      <c r="D217" s="338"/>
    </row>
    <row r="218" ht="15.75" customHeight="1" spans="1:4">
      <c r="A218" s="91"/>
      <c r="D218" s="338"/>
    </row>
    <row r="219" ht="15.75" customHeight="1" spans="1:4">
      <c r="A219" s="91"/>
      <c r="D219" s="338"/>
    </row>
    <row r="220" ht="15.75" customHeight="1" spans="1:4">
      <c r="A220" s="91"/>
      <c r="D220" s="338"/>
    </row>
    <row r="221" ht="15.75" customHeight="1" spans="1:4">
      <c r="A221" s="91"/>
      <c r="D221" s="338"/>
    </row>
    <row r="222" ht="15.75" customHeight="1" spans="1:4">
      <c r="A222" s="91"/>
      <c r="D222" s="338"/>
    </row>
    <row r="223" ht="15.75" customHeight="1" spans="1:4">
      <c r="A223" s="91"/>
      <c r="D223" s="338"/>
    </row>
    <row r="224" ht="15.75" customHeight="1" spans="1:4">
      <c r="A224" s="91"/>
      <c r="D224" s="338"/>
    </row>
    <row r="225" ht="15.75" customHeight="1" spans="1:4">
      <c r="A225" s="91"/>
      <c r="D225" s="338"/>
    </row>
    <row r="226" ht="15.75" customHeight="1" spans="1:4">
      <c r="A226" s="91"/>
      <c r="D226" s="338"/>
    </row>
    <row r="227" ht="15.75" customHeight="1" spans="1:4">
      <c r="A227" s="91"/>
      <c r="D227" s="338"/>
    </row>
    <row r="228" ht="15.75" customHeight="1" spans="1:4">
      <c r="A228" s="91"/>
      <c r="D228" s="338"/>
    </row>
    <row r="229" ht="15.75" customHeight="1" spans="1:4">
      <c r="A229" s="91"/>
      <c r="D229" s="338"/>
    </row>
    <row r="230" ht="15.75" customHeight="1" spans="1:4">
      <c r="A230" s="91"/>
      <c r="D230" s="338"/>
    </row>
    <row r="231" ht="15.75" customHeight="1" spans="1:4">
      <c r="A231" s="91"/>
      <c r="D231" s="338"/>
    </row>
    <row r="232" ht="15.75" customHeight="1" spans="1:4">
      <c r="A232" s="91"/>
      <c r="D232" s="338"/>
    </row>
    <row r="233" ht="15.75" customHeight="1" spans="1:4">
      <c r="A233" s="91"/>
      <c r="D233" s="338"/>
    </row>
    <row r="234" ht="15.75" customHeight="1" spans="1:4">
      <c r="A234" s="91"/>
      <c r="D234" s="338"/>
    </row>
    <row r="235" ht="15.75" customHeight="1" spans="1:4">
      <c r="A235" s="91"/>
      <c r="D235" s="338"/>
    </row>
    <row r="236" ht="15.75" customHeight="1" spans="1:4">
      <c r="A236" s="91"/>
      <c r="D236" s="338"/>
    </row>
    <row r="237" ht="15.75" customHeight="1" spans="1:4">
      <c r="A237" s="91"/>
      <c r="D237" s="338"/>
    </row>
    <row r="238" ht="15.75" customHeight="1" spans="1:4">
      <c r="A238" s="91"/>
      <c r="D238" s="338"/>
    </row>
    <row r="239" ht="15.75" customHeight="1" spans="1:4">
      <c r="A239" s="91"/>
      <c r="D239" s="338"/>
    </row>
    <row r="240" ht="15.75" customHeight="1" spans="1:4">
      <c r="A240" s="91"/>
      <c r="D240" s="338"/>
    </row>
    <row r="241" ht="15.75" customHeight="1" spans="1:4">
      <c r="A241" s="91"/>
      <c r="D241" s="338"/>
    </row>
    <row r="242" ht="15.75" customHeight="1" spans="1:4">
      <c r="A242" s="91"/>
      <c r="D242" s="338"/>
    </row>
    <row r="243" ht="15.75" customHeight="1" spans="1:4">
      <c r="A243" s="91"/>
      <c r="D243" s="338"/>
    </row>
    <row r="244" ht="15.75" customHeight="1" spans="1:4">
      <c r="A244" s="91"/>
      <c r="D244" s="338"/>
    </row>
    <row r="245" ht="15.75" customHeight="1" spans="1:4">
      <c r="A245" s="91"/>
      <c r="D245" s="338"/>
    </row>
    <row r="246" ht="15.75" customHeight="1" spans="1:4">
      <c r="A246" s="91"/>
      <c r="D246" s="338"/>
    </row>
    <row r="247" ht="15.75" customHeight="1" spans="1:4">
      <c r="A247" s="91"/>
      <c r="D247" s="338"/>
    </row>
    <row r="248" ht="15.75" customHeight="1" spans="1:4">
      <c r="A248" s="91"/>
      <c r="D248" s="338"/>
    </row>
    <row r="249" ht="15.75" customHeight="1" spans="1:4">
      <c r="A249" s="91"/>
      <c r="D249" s="338"/>
    </row>
    <row r="250" ht="15.75" customHeight="1" spans="1:4">
      <c r="A250" s="91"/>
      <c r="D250" s="338"/>
    </row>
    <row r="251" ht="15.75" customHeight="1" spans="1:4">
      <c r="A251" s="91"/>
      <c r="D251" s="338"/>
    </row>
    <row r="252" ht="15.75" customHeight="1" spans="1:4">
      <c r="A252" s="91"/>
      <c r="D252" s="338"/>
    </row>
    <row r="253" ht="15.75" customHeight="1" spans="1:4">
      <c r="A253" s="91"/>
      <c r="D253" s="338"/>
    </row>
    <row r="254" ht="15.75" customHeight="1" spans="1:4">
      <c r="A254" s="91"/>
      <c r="D254" s="338"/>
    </row>
    <row r="255" ht="15.75" customHeight="1" spans="1:4">
      <c r="A255" s="91"/>
      <c r="D255" s="338"/>
    </row>
    <row r="256" ht="15.75" customHeight="1" spans="1:4">
      <c r="A256" s="91"/>
      <c r="D256" s="338"/>
    </row>
    <row r="257" ht="15.75" customHeight="1" spans="1:4">
      <c r="A257" s="91"/>
      <c r="D257" s="338"/>
    </row>
    <row r="258" ht="15.75" customHeight="1" spans="1:4">
      <c r="A258" s="91"/>
      <c r="D258" s="338"/>
    </row>
    <row r="259" ht="15.75" customHeight="1" spans="1:4">
      <c r="A259" s="91"/>
      <c r="D259" s="338"/>
    </row>
    <row r="260" ht="15.75" customHeight="1" spans="1:4">
      <c r="A260" s="91"/>
      <c r="D260" s="338"/>
    </row>
    <row r="261" ht="15.75" customHeight="1" spans="1:4">
      <c r="A261" s="91"/>
      <c r="D261" s="338"/>
    </row>
    <row r="262" ht="15.75" customHeight="1" spans="1:4">
      <c r="A262" s="91"/>
      <c r="D262" s="338"/>
    </row>
    <row r="263" ht="15.75" customHeight="1" spans="1:4">
      <c r="A263" s="91"/>
      <c r="D263" s="338"/>
    </row>
    <row r="264" ht="15.75" customHeight="1" spans="1:4">
      <c r="A264" s="91"/>
      <c r="D264" s="338"/>
    </row>
    <row r="265" ht="15.75" customHeight="1" spans="1:4">
      <c r="A265" s="91"/>
      <c r="D265" s="338"/>
    </row>
    <row r="266" ht="15.75" customHeight="1" spans="1:4">
      <c r="A266" s="91"/>
      <c r="D266" s="338"/>
    </row>
    <row r="267" ht="15.75" customHeight="1" spans="1:4">
      <c r="A267" s="91"/>
      <c r="D267" s="338"/>
    </row>
    <row r="268" ht="15.75" customHeight="1" spans="1:4">
      <c r="A268" s="91"/>
      <c r="D268" s="338"/>
    </row>
    <row r="269" ht="15.75" customHeight="1" spans="1:4">
      <c r="A269" s="91"/>
      <c r="D269" s="338"/>
    </row>
    <row r="270" ht="15.75" customHeight="1" spans="1:4">
      <c r="A270" s="91"/>
      <c r="D270" s="338"/>
    </row>
    <row r="271" ht="15.75" customHeight="1" spans="1:4">
      <c r="A271" s="91"/>
      <c r="D271" s="338"/>
    </row>
    <row r="272" ht="15.75" customHeight="1" spans="1:4">
      <c r="A272" s="91"/>
      <c r="D272" s="338"/>
    </row>
    <row r="273" ht="15.75" customHeight="1" spans="1:4">
      <c r="A273" s="91"/>
      <c r="D273" s="338"/>
    </row>
    <row r="274" ht="15.75" customHeight="1" spans="1:4">
      <c r="A274" s="91"/>
      <c r="D274" s="338"/>
    </row>
    <row r="275" ht="15.75" customHeight="1" spans="1:4">
      <c r="A275" s="91"/>
      <c r="D275" s="338"/>
    </row>
    <row r="276" ht="15.75" customHeight="1" spans="1:4">
      <c r="A276" s="91"/>
      <c r="D276" s="338"/>
    </row>
    <row r="277" ht="15.75" customHeight="1" spans="1:4">
      <c r="A277" s="91"/>
      <c r="D277" s="338"/>
    </row>
    <row r="278" ht="15.75" customHeight="1" spans="1:4">
      <c r="A278" s="91"/>
      <c r="D278" s="338"/>
    </row>
    <row r="279" ht="15.75" customHeight="1" spans="1:4">
      <c r="A279" s="91"/>
      <c r="D279" s="338"/>
    </row>
    <row r="280" ht="15.75" customHeight="1" spans="1:4">
      <c r="A280" s="91"/>
      <c r="D280" s="338"/>
    </row>
    <row r="281" ht="15.75" customHeight="1" spans="1:4">
      <c r="A281" s="91"/>
      <c r="D281" s="338"/>
    </row>
    <row r="282" ht="15.75" customHeight="1" spans="1:4">
      <c r="A282" s="91"/>
      <c r="D282" s="338"/>
    </row>
    <row r="283" ht="15.75" customHeight="1" spans="1:4">
      <c r="A283" s="91"/>
      <c r="D283" s="338"/>
    </row>
    <row r="284" ht="15.75" customHeight="1" spans="1:4">
      <c r="A284" s="91"/>
      <c r="D284" s="338"/>
    </row>
    <row r="285" ht="15.75" customHeight="1" spans="1:4">
      <c r="A285" s="91"/>
      <c r="D285" s="338"/>
    </row>
    <row r="286" ht="15.75" customHeight="1" spans="1:4">
      <c r="A286" s="91"/>
      <c r="D286" s="338"/>
    </row>
    <row r="287" ht="15.75" customHeight="1" spans="1:4">
      <c r="A287" s="91"/>
      <c r="D287" s="338"/>
    </row>
    <row r="288" ht="15.75" customHeight="1" spans="1:4">
      <c r="A288" s="91"/>
      <c r="D288" s="338"/>
    </row>
    <row r="289" ht="15.75" customHeight="1" spans="1:4">
      <c r="A289" s="91"/>
      <c r="D289" s="338"/>
    </row>
    <row r="290" ht="15.75" customHeight="1" spans="1:4">
      <c r="A290" s="91"/>
      <c r="D290" s="338"/>
    </row>
    <row r="291" ht="15.75" customHeight="1" spans="1:4">
      <c r="A291" s="91"/>
      <c r="D291" s="338"/>
    </row>
    <row r="292" ht="15.75" customHeight="1" spans="1:4">
      <c r="A292" s="91"/>
      <c r="D292" s="338"/>
    </row>
    <row r="293" ht="15.75" customHeight="1" spans="1:4">
      <c r="A293" s="91"/>
      <c r="D293" s="338"/>
    </row>
    <row r="294" ht="15.75" customHeight="1" spans="1:4">
      <c r="A294" s="91"/>
      <c r="D294" s="338"/>
    </row>
    <row r="295" ht="15.75" customHeight="1" spans="1:4">
      <c r="A295" s="91"/>
      <c r="D295" s="338"/>
    </row>
    <row r="296" ht="15.75" customHeight="1" spans="1:4">
      <c r="A296" s="91"/>
      <c r="D296" s="338"/>
    </row>
    <row r="297" ht="15.75" customHeight="1" spans="1:4">
      <c r="A297" s="91"/>
      <c r="D297" s="338"/>
    </row>
    <row r="298" ht="15.75" customHeight="1" spans="1:4">
      <c r="A298" s="91"/>
      <c r="D298" s="338"/>
    </row>
    <row r="299" ht="15.75" customHeight="1" spans="1:4">
      <c r="A299" s="91"/>
      <c r="D299" s="338"/>
    </row>
    <row r="300" ht="15.75" customHeight="1" spans="1:4">
      <c r="A300" s="91"/>
      <c r="D300" s="338"/>
    </row>
    <row r="301" ht="15.75" customHeight="1" spans="1:4">
      <c r="A301" s="91"/>
      <c r="D301" s="338"/>
    </row>
    <row r="302" ht="15.75" customHeight="1" spans="1:4">
      <c r="A302" s="91"/>
      <c r="D302" s="338"/>
    </row>
    <row r="303" ht="15.75" customHeight="1" spans="1:4">
      <c r="A303" s="91"/>
      <c r="D303" s="338"/>
    </row>
    <row r="304" ht="15.75" customHeight="1" spans="1:4">
      <c r="A304" s="91"/>
      <c r="D304" s="338"/>
    </row>
    <row r="305" ht="15.75" customHeight="1" spans="1:4">
      <c r="A305" s="91"/>
      <c r="D305" s="338"/>
    </row>
    <row r="306" ht="15.75" customHeight="1" spans="1:4">
      <c r="A306" s="91"/>
      <c r="D306" s="338"/>
    </row>
    <row r="307" ht="15.75" customHeight="1" spans="1:4">
      <c r="A307" s="91"/>
      <c r="D307" s="338"/>
    </row>
    <row r="308" ht="15.75" customHeight="1" spans="1:4">
      <c r="A308" s="91"/>
      <c r="D308" s="338"/>
    </row>
    <row r="309" ht="15.75" customHeight="1" spans="1:4">
      <c r="A309" s="91"/>
      <c r="D309" s="338"/>
    </row>
    <row r="310" ht="15.75" customHeight="1" spans="1:4">
      <c r="A310" s="91"/>
      <c r="D310" s="338"/>
    </row>
    <row r="311" ht="15.75" customHeight="1" spans="1:4">
      <c r="A311" s="91"/>
      <c r="D311" s="338"/>
    </row>
    <row r="312" ht="15.75" customHeight="1" spans="1:4">
      <c r="A312" s="91"/>
      <c r="D312" s="338"/>
    </row>
    <row r="313" ht="15.75" customHeight="1" spans="1:4">
      <c r="A313" s="91"/>
      <c r="D313" s="338"/>
    </row>
    <row r="314" ht="15.75" customHeight="1" spans="1:4">
      <c r="A314" s="91"/>
      <c r="D314" s="338"/>
    </row>
    <row r="315" ht="15.75" customHeight="1" spans="1:4">
      <c r="A315" s="91"/>
      <c r="D315" s="338"/>
    </row>
    <row r="316" ht="15.75" customHeight="1" spans="1:4">
      <c r="A316" s="91"/>
      <c r="D316" s="338"/>
    </row>
    <row r="317" ht="15.75" customHeight="1" spans="1:4">
      <c r="A317" s="91"/>
      <c r="D317" s="338"/>
    </row>
    <row r="318" ht="15.75" customHeight="1" spans="1:4">
      <c r="A318" s="91"/>
      <c r="D318" s="338"/>
    </row>
    <row r="319" ht="15.75" customHeight="1" spans="1:4">
      <c r="A319" s="91"/>
      <c r="D319" s="338"/>
    </row>
    <row r="320" ht="15.75" customHeight="1" spans="1:4">
      <c r="A320" s="91"/>
      <c r="D320" s="338"/>
    </row>
    <row r="321" ht="15.75" customHeight="1" spans="1:4">
      <c r="A321" s="91"/>
      <c r="D321" s="338"/>
    </row>
    <row r="322" ht="15.75" customHeight="1" spans="1:4">
      <c r="A322" s="91"/>
      <c r="D322" s="338"/>
    </row>
    <row r="323" ht="15.75" customHeight="1" spans="1:4">
      <c r="A323" s="91"/>
      <c r="D323" s="338"/>
    </row>
    <row r="324" ht="15.75" customHeight="1" spans="1:4">
      <c r="A324" s="91"/>
      <c r="D324" s="338"/>
    </row>
    <row r="325" ht="15.75" customHeight="1" spans="1:4">
      <c r="A325" s="91"/>
      <c r="D325" s="338"/>
    </row>
    <row r="326" ht="15.75" customHeight="1" spans="1:4">
      <c r="A326" s="91"/>
      <c r="D326" s="338"/>
    </row>
    <row r="327" ht="15.75" customHeight="1" spans="1:4">
      <c r="A327" s="91"/>
      <c r="D327" s="338"/>
    </row>
    <row r="328" ht="15.75" customHeight="1" spans="1:4">
      <c r="A328" s="91"/>
      <c r="D328" s="338"/>
    </row>
    <row r="329" ht="15.75" customHeight="1" spans="1:4">
      <c r="A329" s="91"/>
      <c r="D329" s="338"/>
    </row>
    <row r="330" ht="15.75" customHeight="1" spans="1:4">
      <c r="A330" s="91"/>
      <c r="D330" s="338"/>
    </row>
    <row r="331" ht="15.75" customHeight="1" spans="1:4">
      <c r="A331" s="91"/>
      <c r="D331" s="338"/>
    </row>
    <row r="332" ht="15.75" customHeight="1" spans="1:4">
      <c r="A332" s="91"/>
      <c r="D332" s="338"/>
    </row>
    <row r="333" ht="15.75" customHeight="1" spans="1:4">
      <c r="A333" s="91"/>
      <c r="D333" s="338"/>
    </row>
    <row r="334" ht="15.75" customHeight="1" spans="1:4">
      <c r="A334" s="91"/>
      <c r="D334" s="338"/>
    </row>
    <row r="335" ht="15.75" customHeight="1" spans="1:4">
      <c r="A335" s="91"/>
      <c r="D335" s="338"/>
    </row>
    <row r="336" ht="15.75" customHeight="1" spans="1:4">
      <c r="A336" s="91"/>
      <c r="D336" s="338"/>
    </row>
    <row r="337" ht="15.75" customHeight="1" spans="1:4">
      <c r="A337" s="91"/>
      <c r="D337" s="338"/>
    </row>
    <row r="338" ht="15.75" customHeight="1" spans="1:4">
      <c r="A338" s="91"/>
      <c r="D338" s="338"/>
    </row>
    <row r="339" ht="15.75" customHeight="1" spans="1:4">
      <c r="A339" s="91"/>
      <c r="D339" s="338"/>
    </row>
    <row r="340" ht="15.75" customHeight="1" spans="1:4">
      <c r="A340" s="91"/>
      <c r="D340" s="338"/>
    </row>
    <row r="341" ht="15.75" customHeight="1" spans="1:4">
      <c r="A341" s="91"/>
      <c r="D341" s="338"/>
    </row>
    <row r="342" ht="15.75" customHeight="1" spans="1:4">
      <c r="A342" s="91"/>
      <c r="D342" s="338"/>
    </row>
    <row r="343" ht="15.75" customHeight="1" spans="1:4">
      <c r="A343" s="91"/>
      <c r="D343" s="338"/>
    </row>
    <row r="344" ht="15.75" customHeight="1" spans="1:4">
      <c r="A344" s="91"/>
      <c r="D344" s="338"/>
    </row>
    <row r="345" ht="15.75" customHeight="1" spans="1:4">
      <c r="A345" s="91"/>
      <c r="D345" s="338"/>
    </row>
    <row r="346" ht="15.75" customHeight="1" spans="1:4">
      <c r="A346" s="91"/>
      <c r="D346" s="338"/>
    </row>
    <row r="347" ht="15.75" customHeight="1" spans="1:4">
      <c r="A347" s="91"/>
      <c r="D347" s="338"/>
    </row>
    <row r="348" ht="15.75" customHeight="1" spans="1:4">
      <c r="A348" s="91"/>
      <c r="D348" s="338"/>
    </row>
    <row r="349" ht="15.75" customHeight="1" spans="1:4">
      <c r="A349" s="91"/>
      <c r="D349" s="338"/>
    </row>
    <row r="350" ht="15.75" customHeight="1" spans="1:4">
      <c r="A350" s="91"/>
      <c r="D350" s="338"/>
    </row>
    <row r="351" ht="15.75" customHeight="1" spans="1:4">
      <c r="A351" s="91"/>
      <c r="D351" s="338"/>
    </row>
    <row r="352" ht="15.75" customHeight="1" spans="1:4">
      <c r="A352" s="91"/>
      <c r="D352" s="338"/>
    </row>
    <row r="353" ht="15.75" customHeight="1" spans="1:4">
      <c r="A353" s="91"/>
      <c r="D353" s="338"/>
    </row>
    <row r="354" ht="15.75" customHeight="1" spans="1:4">
      <c r="A354" s="91"/>
      <c r="D354" s="338"/>
    </row>
    <row r="355" ht="15.75" customHeight="1" spans="1:4">
      <c r="A355" s="91"/>
      <c r="D355" s="338"/>
    </row>
    <row r="356" ht="15.75" customHeight="1" spans="1:4">
      <c r="A356" s="91"/>
      <c r="D356" s="338"/>
    </row>
    <row r="357" ht="15.75" customHeight="1" spans="1:4">
      <c r="A357" s="91"/>
      <c r="D357" s="338"/>
    </row>
    <row r="358" ht="15.75" customHeight="1" spans="1:4">
      <c r="A358" s="91"/>
      <c r="D358" s="338"/>
    </row>
    <row r="359" ht="15.75" customHeight="1" spans="1:4">
      <c r="A359" s="91"/>
      <c r="D359" s="338"/>
    </row>
    <row r="360" ht="15.75" customHeight="1" spans="1:4">
      <c r="A360" s="91"/>
      <c r="D360" s="338"/>
    </row>
    <row r="361" ht="15.75" customHeight="1" spans="1:4">
      <c r="A361" s="91"/>
      <c r="D361" s="338"/>
    </row>
    <row r="362" ht="15.75" customHeight="1" spans="1:4">
      <c r="A362" s="91"/>
      <c r="D362" s="338"/>
    </row>
    <row r="363" ht="15.75" customHeight="1" spans="1:4">
      <c r="A363" s="91"/>
      <c r="D363" s="338"/>
    </row>
    <row r="364" ht="15.75" customHeight="1" spans="1:4">
      <c r="A364" s="91"/>
      <c r="D364" s="338"/>
    </row>
    <row r="365" ht="15.75" customHeight="1" spans="1:4">
      <c r="A365" s="91"/>
      <c r="D365" s="338"/>
    </row>
    <row r="366" ht="15.75" customHeight="1" spans="1:4">
      <c r="A366" s="91"/>
      <c r="D366" s="338"/>
    </row>
    <row r="367" ht="15.75" customHeight="1" spans="1:4">
      <c r="A367" s="91"/>
      <c r="D367" s="338"/>
    </row>
    <row r="368" ht="15.75" customHeight="1" spans="1:4">
      <c r="A368" s="91"/>
      <c r="D368" s="338"/>
    </row>
    <row r="369" ht="15.75" customHeight="1" spans="1:4">
      <c r="A369" s="91"/>
      <c r="D369" s="338"/>
    </row>
    <row r="370" ht="15.75" customHeight="1" spans="1:4">
      <c r="A370" s="91"/>
      <c r="D370" s="338"/>
    </row>
    <row r="371" ht="15.75" customHeight="1" spans="1:4">
      <c r="A371" s="91"/>
      <c r="D371" s="338"/>
    </row>
    <row r="372" ht="15.75" customHeight="1" spans="1:4">
      <c r="A372" s="91"/>
      <c r="D372" s="338"/>
    </row>
    <row r="373" ht="15.75" customHeight="1" spans="1:4">
      <c r="A373" s="91"/>
      <c r="D373" s="338"/>
    </row>
    <row r="374" ht="15.75" customHeight="1" spans="1:4">
      <c r="A374" s="91"/>
      <c r="D374" s="338"/>
    </row>
    <row r="375" ht="15.75" customHeight="1" spans="1:4">
      <c r="A375" s="91"/>
      <c r="D375" s="338"/>
    </row>
    <row r="376" ht="15.75" customHeight="1" spans="1:4">
      <c r="A376" s="91"/>
      <c r="D376" s="338"/>
    </row>
    <row r="377" ht="15.75" customHeight="1" spans="1:4">
      <c r="A377" s="91"/>
      <c r="D377" s="338"/>
    </row>
    <row r="378" ht="15.75" customHeight="1" spans="1:4">
      <c r="A378" s="91"/>
      <c r="D378" s="338"/>
    </row>
    <row r="379" ht="15.75" customHeight="1" spans="1:4">
      <c r="A379" s="91"/>
      <c r="D379" s="338"/>
    </row>
    <row r="380" ht="15.75" customHeight="1" spans="1:4">
      <c r="A380" s="91"/>
      <c r="D380" s="338"/>
    </row>
    <row r="381" ht="15.75" customHeight="1" spans="1:4">
      <c r="A381" s="91"/>
      <c r="D381" s="338"/>
    </row>
    <row r="382" ht="15.75" customHeight="1" spans="1:4">
      <c r="A382" s="91"/>
      <c r="D382" s="338"/>
    </row>
    <row r="383" ht="15.75" customHeight="1" spans="1:4">
      <c r="A383" s="91"/>
      <c r="D383" s="338"/>
    </row>
    <row r="384" ht="15.75" customHeight="1" spans="1:4">
      <c r="A384" s="91"/>
      <c r="D384" s="338"/>
    </row>
    <row r="385" ht="15.75" customHeight="1" spans="1:4">
      <c r="A385" s="91"/>
      <c r="D385" s="338"/>
    </row>
    <row r="386" ht="15.75" customHeight="1" spans="1:4">
      <c r="A386" s="91"/>
      <c r="D386" s="338"/>
    </row>
    <row r="387" ht="15.75" customHeight="1" spans="1:4">
      <c r="A387" s="91"/>
      <c r="D387" s="338"/>
    </row>
    <row r="388" ht="15.75" customHeight="1" spans="1:4">
      <c r="A388" s="91"/>
      <c r="D388" s="338"/>
    </row>
    <row r="389" ht="15.75" customHeight="1" spans="1:4">
      <c r="A389" s="91"/>
      <c r="D389" s="338"/>
    </row>
    <row r="390" ht="15.75" customHeight="1" spans="1:4">
      <c r="A390" s="91"/>
      <c r="D390" s="338"/>
    </row>
    <row r="391" ht="15.75" customHeight="1" spans="1:4">
      <c r="A391" s="91"/>
      <c r="D391" s="338"/>
    </row>
    <row r="392" ht="15.75" customHeight="1" spans="1:4">
      <c r="A392" s="91"/>
      <c r="D392" s="338"/>
    </row>
    <row r="393" ht="15.75" customHeight="1" spans="1:4">
      <c r="A393" s="91"/>
      <c r="D393" s="338"/>
    </row>
    <row r="394" ht="15.75" customHeight="1" spans="1:4">
      <c r="A394" s="91"/>
      <c r="D394" s="338"/>
    </row>
    <row r="395" ht="15.75" customHeight="1" spans="1:4">
      <c r="A395" s="91"/>
      <c r="D395" s="338"/>
    </row>
    <row r="396" ht="15.75" customHeight="1" spans="1:4">
      <c r="A396" s="91"/>
      <c r="D396" s="338"/>
    </row>
    <row r="397" ht="15.75" customHeight="1" spans="1:4">
      <c r="A397" s="91"/>
      <c r="D397" s="338"/>
    </row>
    <row r="398" ht="15.75" customHeight="1" spans="1:4">
      <c r="A398" s="91"/>
      <c r="D398" s="338"/>
    </row>
    <row r="399" ht="15.75" customHeight="1" spans="1:4">
      <c r="A399" s="91"/>
      <c r="D399" s="338"/>
    </row>
    <row r="400" ht="15.75" customHeight="1" spans="1:4">
      <c r="A400" s="91"/>
      <c r="D400" s="338"/>
    </row>
    <row r="401" ht="15.75" customHeight="1" spans="1:4">
      <c r="A401" s="91"/>
      <c r="D401" s="338"/>
    </row>
    <row r="402" ht="15.75" customHeight="1" spans="1:4">
      <c r="A402" s="91"/>
      <c r="D402" s="338"/>
    </row>
    <row r="403" ht="15.75" customHeight="1" spans="1:4">
      <c r="A403" s="91"/>
      <c r="D403" s="338"/>
    </row>
    <row r="404" ht="15.75" customHeight="1" spans="1:4">
      <c r="A404" s="91"/>
      <c r="D404" s="338"/>
    </row>
    <row r="405" ht="15.75" customHeight="1" spans="1:4">
      <c r="A405" s="91"/>
      <c r="D405" s="338"/>
    </row>
    <row r="406" ht="15.75" customHeight="1" spans="1:4">
      <c r="A406" s="91"/>
      <c r="D406" s="338"/>
    </row>
    <row r="407" ht="15.75" customHeight="1" spans="1:4">
      <c r="A407" s="91"/>
      <c r="D407" s="338"/>
    </row>
    <row r="408" ht="15.75" customHeight="1" spans="1:4">
      <c r="A408" s="91"/>
      <c r="D408" s="338"/>
    </row>
    <row r="409" ht="15.75" customHeight="1" spans="1:4">
      <c r="A409" s="91"/>
      <c r="D409" s="338"/>
    </row>
    <row r="410" ht="15.75" customHeight="1" spans="1:4">
      <c r="A410" s="91"/>
      <c r="D410" s="338"/>
    </row>
    <row r="411" ht="15.75" customHeight="1" spans="1:4">
      <c r="A411" s="91"/>
      <c r="D411" s="338"/>
    </row>
    <row r="412" ht="15.75" customHeight="1" spans="1:4">
      <c r="A412" s="91"/>
      <c r="D412" s="338"/>
    </row>
    <row r="413" ht="15.75" customHeight="1" spans="1:4">
      <c r="A413" s="91"/>
      <c r="D413" s="338"/>
    </row>
    <row r="414" ht="15.75" customHeight="1" spans="1:4">
      <c r="A414" s="91"/>
      <c r="D414" s="338"/>
    </row>
    <row r="415" ht="15.75" customHeight="1" spans="1:4">
      <c r="A415" s="91"/>
      <c r="D415" s="338"/>
    </row>
    <row r="416" ht="15.75" customHeight="1" spans="1:4">
      <c r="A416" s="91"/>
      <c r="D416" s="338"/>
    </row>
    <row r="417" ht="15.75" customHeight="1" spans="1:4">
      <c r="A417" s="91"/>
      <c r="D417" s="338"/>
    </row>
    <row r="418" ht="15.75" customHeight="1" spans="1:4">
      <c r="A418" s="91"/>
      <c r="D418" s="338"/>
    </row>
    <row r="419" ht="15.75" customHeight="1" spans="1:4">
      <c r="A419" s="91"/>
      <c r="D419" s="338"/>
    </row>
    <row r="420" ht="15.75" customHeight="1" spans="1:4">
      <c r="A420" s="91"/>
      <c r="D420" s="338"/>
    </row>
    <row r="421" ht="15.75" customHeight="1" spans="1:4">
      <c r="A421" s="91"/>
      <c r="D421" s="338"/>
    </row>
    <row r="422" ht="15.75" customHeight="1" spans="1:4">
      <c r="A422" s="91"/>
      <c r="D422" s="338"/>
    </row>
    <row r="423" ht="15.75" customHeight="1" spans="1:4">
      <c r="A423" s="91"/>
      <c r="D423" s="338"/>
    </row>
    <row r="424" ht="15.75" customHeight="1" spans="1:4">
      <c r="A424" s="91"/>
      <c r="D424" s="338"/>
    </row>
    <row r="425" ht="15.75" customHeight="1" spans="1:4">
      <c r="A425" s="91"/>
      <c r="D425" s="338"/>
    </row>
    <row r="426" ht="15.75" customHeight="1" spans="1:4">
      <c r="A426" s="91"/>
      <c r="D426" s="338"/>
    </row>
    <row r="427" ht="15.75" customHeight="1" spans="1:4">
      <c r="A427" s="91"/>
      <c r="D427" s="338"/>
    </row>
    <row r="428" ht="15.75" customHeight="1" spans="1:4">
      <c r="A428" s="91"/>
      <c r="D428" s="338"/>
    </row>
    <row r="429" ht="15.75" customHeight="1" spans="1:4">
      <c r="A429" s="91"/>
      <c r="D429" s="338"/>
    </row>
    <row r="430" ht="15.75" customHeight="1" spans="1:4">
      <c r="A430" s="91"/>
      <c r="D430" s="338"/>
    </row>
    <row r="431" ht="15.75" customHeight="1" spans="1:4">
      <c r="A431" s="91"/>
      <c r="D431" s="338"/>
    </row>
    <row r="432" ht="15.75" customHeight="1" spans="1:4">
      <c r="A432" s="91"/>
      <c r="D432" s="338"/>
    </row>
    <row r="433" ht="15.75" customHeight="1" spans="1:4">
      <c r="A433" s="91"/>
      <c r="D433" s="338"/>
    </row>
    <row r="434" ht="15.75" customHeight="1" spans="1:4">
      <c r="A434" s="91"/>
      <c r="D434" s="338"/>
    </row>
    <row r="435" ht="15.75" customHeight="1" spans="1:4">
      <c r="A435" s="91"/>
      <c r="D435" s="338"/>
    </row>
    <row r="436" ht="15.75" customHeight="1" spans="1:4">
      <c r="A436" s="91"/>
      <c r="D436" s="338"/>
    </row>
    <row r="437" ht="15.75" customHeight="1" spans="1:4">
      <c r="A437" s="91"/>
      <c r="D437" s="338"/>
    </row>
    <row r="438" ht="15.75" customHeight="1" spans="1:4">
      <c r="A438" s="91"/>
      <c r="D438" s="338"/>
    </row>
    <row r="439" ht="15.75" customHeight="1" spans="1:4">
      <c r="A439" s="91"/>
      <c r="D439" s="338"/>
    </row>
    <row r="440" ht="15.75" customHeight="1" spans="1:4">
      <c r="A440" s="91"/>
      <c r="D440" s="338"/>
    </row>
    <row r="441" ht="15.75" customHeight="1" spans="1:4">
      <c r="A441" s="91"/>
      <c r="D441" s="338"/>
    </row>
    <row r="442" ht="15.75" customHeight="1" spans="1:4">
      <c r="A442" s="91"/>
      <c r="D442" s="338"/>
    </row>
    <row r="443" ht="15.75" customHeight="1" spans="1:4">
      <c r="A443" s="91"/>
      <c r="D443" s="338"/>
    </row>
    <row r="444" ht="15.75" customHeight="1" spans="1:4">
      <c r="A444" s="91"/>
      <c r="D444" s="338"/>
    </row>
    <row r="445" ht="15.75" customHeight="1" spans="1:4">
      <c r="A445" s="91"/>
      <c r="D445" s="338"/>
    </row>
    <row r="446" ht="15.75" customHeight="1" spans="1:4">
      <c r="A446" s="91"/>
      <c r="D446" s="338"/>
    </row>
    <row r="447" ht="15.75" customHeight="1" spans="1:4">
      <c r="A447" s="91"/>
      <c r="D447" s="338"/>
    </row>
    <row r="448" ht="15.75" customHeight="1" spans="1:4">
      <c r="A448" s="91"/>
      <c r="D448" s="338"/>
    </row>
    <row r="449" ht="15.75" customHeight="1" spans="1:4">
      <c r="A449" s="91"/>
      <c r="D449" s="338"/>
    </row>
    <row r="450" ht="15.75" customHeight="1" spans="1:4">
      <c r="A450" s="91"/>
      <c r="D450" s="338"/>
    </row>
    <row r="451" ht="15.75" customHeight="1" spans="1:4">
      <c r="A451" s="91"/>
      <c r="D451" s="338"/>
    </row>
    <row r="452" ht="15.75" customHeight="1" spans="1:4">
      <c r="A452" s="91"/>
      <c r="D452" s="338"/>
    </row>
    <row r="453" ht="15.75" customHeight="1" spans="1:4">
      <c r="A453" s="91"/>
      <c r="D453" s="338"/>
    </row>
    <row r="454" ht="15.75" customHeight="1" spans="1:4">
      <c r="A454" s="91"/>
      <c r="D454" s="338"/>
    </row>
    <row r="455" ht="15.75" customHeight="1" spans="1:4">
      <c r="A455" s="91"/>
      <c r="D455" s="338"/>
    </row>
    <row r="456" ht="15.75" customHeight="1" spans="1:4">
      <c r="A456" s="91"/>
      <c r="D456" s="338"/>
    </row>
    <row r="457" ht="15.75" customHeight="1" spans="1:4">
      <c r="A457" s="91"/>
      <c r="D457" s="338"/>
    </row>
    <row r="458" ht="15.75" customHeight="1" spans="1:4">
      <c r="A458" s="91"/>
      <c r="D458" s="338"/>
    </row>
    <row r="459" ht="15.75" customHeight="1" spans="1:4">
      <c r="A459" s="91"/>
      <c r="D459" s="338"/>
    </row>
    <row r="460" ht="15.75" customHeight="1" spans="1:4">
      <c r="A460" s="91"/>
      <c r="D460" s="338"/>
    </row>
    <row r="461" ht="15.75" customHeight="1" spans="1:4">
      <c r="A461" s="91"/>
      <c r="D461" s="338"/>
    </row>
    <row r="462" ht="15.75" customHeight="1" spans="1:4">
      <c r="A462" s="91"/>
      <c r="D462" s="338"/>
    </row>
    <row r="463" ht="15.75" customHeight="1" spans="1:4">
      <c r="A463" s="91"/>
      <c r="D463" s="338"/>
    </row>
    <row r="464" ht="15.75" customHeight="1" spans="1:4">
      <c r="A464" s="91"/>
      <c r="D464" s="338"/>
    </row>
    <row r="465" ht="15.75" customHeight="1" spans="1:4">
      <c r="A465" s="91"/>
      <c r="D465" s="338"/>
    </row>
    <row r="466" ht="15.75" customHeight="1" spans="1:4">
      <c r="A466" s="91"/>
      <c r="D466" s="338"/>
    </row>
    <row r="467" ht="15.75" customHeight="1" spans="1:4">
      <c r="A467" s="91"/>
      <c r="D467" s="338"/>
    </row>
    <row r="468" ht="15.75" customHeight="1" spans="1:4">
      <c r="A468" s="91"/>
      <c r="D468" s="338"/>
    </row>
    <row r="469" ht="15.75" customHeight="1" spans="1:4">
      <c r="A469" s="91"/>
      <c r="D469" s="338"/>
    </row>
    <row r="470" ht="15.75" customHeight="1" spans="1:4">
      <c r="A470" s="91"/>
      <c r="D470" s="338"/>
    </row>
    <row r="471" ht="15.75" customHeight="1" spans="1:4">
      <c r="A471" s="91"/>
      <c r="D471" s="338"/>
    </row>
    <row r="472" ht="15.75" customHeight="1" spans="1:4">
      <c r="A472" s="91"/>
      <c r="D472" s="338"/>
    </row>
    <row r="473" ht="15.75" customHeight="1" spans="1:4">
      <c r="A473" s="91"/>
      <c r="D473" s="338"/>
    </row>
    <row r="474" ht="15.75" customHeight="1" spans="1:4">
      <c r="A474" s="91"/>
      <c r="D474" s="338"/>
    </row>
    <row r="475" ht="15.75" customHeight="1" spans="1:4">
      <c r="A475" s="91"/>
      <c r="D475" s="338"/>
    </row>
    <row r="476" ht="15.75" customHeight="1" spans="1:4">
      <c r="A476" s="91"/>
      <c r="D476" s="338"/>
    </row>
    <row r="477" ht="15.75" customHeight="1" spans="1:4">
      <c r="A477" s="91"/>
      <c r="D477" s="338"/>
    </row>
    <row r="478" ht="15.75" customHeight="1" spans="1:4">
      <c r="A478" s="91"/>
      <c r="D478" s="338"/>
    </row>
    <row r="479" ht="15.75" customHeight="1" spans="1:4">
      <c r="A479" s="91"/>
      <c r="D479" s="338"/>
    </row>
    <row r="480" ht="15.75" customHeight="1" spans="1:4">
      <c r="A480" s="91"/>
      <c r="D480" s="338"/>
    </row>
    <row r="481" ht="15.75" customHeight="1" spans="1:4">
      <c r="A481" s="91"/>
      <c r="D481" s="338"/>
    </row>
    <row r="482" ht="15.75" customHeight="1" spans="1:4">
      <c r="A482" s="91"/>
      <c r="D482" s="338"/>
    </row>
    <row r="483" ht="15.75" customHeight="1" spans="1:4">
      <c r="A483" s="91"/>
      <c r="D483" s="338"/>
    </row>
    <row r="484" ht="15.75" customHeight="1" spans="1:4">
      <c r="A484" s="91"/>
      <c r="D484" s="338"/>
    </row>
    <row r="485" ht="15.75" customHeight="1" spans="1:4">
      <c r="A485" s="91"/>
      <c r="D485" s="338"/>
    </row>
    <row r="486" ht="15.75" customHeight="1" spans="1:4">
      <c r="A486" s="91"/>
      <c r="D486" s="338"/>
    </row>
    <row r="487" ht="15.75" customHeight="1" spans="1:4">
      <c r="A487" s="91"/>
      <c r="D487" s="338"/>
    </row>
    <row r="488" ht="15.75" customHeight="1" spans="1:4">
      <c r="A488" s="91"/>
      <c r="D488" s="338"/>
    </row>
    <row r="489" ht="15.75" customHeight="1" spans="1:4">
      <c r="A489" s="91"/>
      <c r="D489" s="338"/>
    </row>
    <row r="490" ht="15.75" customHeight="1" spans="1:4">
      <c r="A490" s="91"/>
      <c r="D490" s="338"/>
    </row>
    <row r="491" ht="15.75" customHeight="1" spans="1:4">
      <c r="A491" s="91"/>
      <c r="D491" s="338"/>
    </row>
    <row r="492" ht="15.75" customHeight="1" spans="1:4">
      <c r="A492" s="91"/>
      <c r="D492" s="338"/>
    </row>
    <row r="493" ht="15.75" customHeight="1" spans="1:4">
      <c r="A493" s="91"/>
      <c r="D493" s="338"/>
    </row>
    <row r="494" ht="15.75" customHeight="1" spans="1:4">
      <c r="A494" s="91"/>
      <c r="D494" s="338"/>
    </row>
    <row r="495" ht="15.75" customHeight="1" spans="1:4">
      <c r="A495" s="91"/>
      <c r="D495" s="338"/>
    </row>
    <row r="496" ht="15.75" customHeight="1" spans="1:4">
      <c r="A496" s="91"/>
      <c r="D496" s="338"/>
    </row>
    <row r="497" ht="15.75" customHeight="1" spans="1:4">
      <c r="A497" s="91"/>
      <c r="D497" s="338"/>
    </row>
    <row r="498" ht="15.75" customHeight="1" spans="1:4">
      <c r="A498" s="91"/>
      <c r="D498" s="338"/>
    </row>
    <row r="499" ht="15.75" customHeight="1" spans="1:4">
      <c r="A499" s="91"/>
      <c r="D499" s="338"/>
    </row>
    <row r="500" ht="15.75" customHeight="1" spans="1:4">
      <c r="A500" s="91"/>
      <c r="D500" s="338"/>
    </row>
    <row r="501" ht="15.75" customHeight="1" spans="1:4">
      <c r="A501" s="91"/>
      <c r="D501" s="338"/>
    </row>
    <row r="502" ht="15.75" customHeight="1" spans="1:4">
      <c r="A502" s="91"/>
      <c r="D502" s="338"/>
    </row>
    <row r="503" ht="15.75" customHeight="1" spans="1:4">
      <c r="A503" s="91"/>
      <c r="D503" s="338"/>
    </row>
    <row r="504" ht="15.75" customHeight="1" spans="1:4">
      <c r="A504" s="91"/>
      <c r="D504" s="338"/>
    </row>
    <row r="505" ht="15.75" customHeight="1" spans="1:4">
      <c r="A505" s="91"/>
      <c r="D505" s="338"/>
    </row>
    <row r="506" ht="15.75" customHeight="1" spans="1:4">
      <c r="A506" s="91"/>
      <c r="D506" s="338"/>
    </row>
    <row r="507" ht="15.75" customHeight="1" spans="1:4">
      <c r="A507" s="91"/>
      <c r="D507" s="338"/>
    </row>
    <row r="508" ht="15.75" customHeight="1" spans="1:4">
      <c r="A508" s="91"/>
      <c r="D508" s="338"/>
    </row>
    <row r="509" ht="15.75" customHeight="1" spans="1:4">
      <c r="A509" s="91"/>
      <c r="D509" s="338"/>
    </row>
    <row r="510" ht="15.75" customHeight="1" spans="1:4">
      <c r="A510" s="91"/>
      <c r="D510" s="338"/>
    </row>
    <row r="511" ht="15.75" customHeight="1" spans="1:4">
      <c r="A511" s="91"/>
      <c r="D511" s="338"/>
    </row>
    <row r="512" ht="15.75" customHeight="1" spans="1:4">
      <c r="A512" s="91"/>
      <c r="D512" s="338"/>
    </row>
    <row r="513" ht="15.75" customHeight="1" spans="1:4">
      <c r="A513" s="91"/>
      <c r="D513" s="338"/>
    </row>
    <row r="514" ht="15.75" customHeight="1" spans="1:4">
      <c r="A514" s="91"/>
      <c r="D514" s="338"/>
    </row>
    <row r="515" ht="15.75" customHeight="1" spans="1:4">
      <c r="A515" s="91"/>
      <c r="D515" s="338"/>
    </row>
    <row r="516" ht="15.75" customHeight="1" spans="1:4">
      <c r="A516" s="91"/>
      <c r="D516" s="338"/>
    </row>
    <row r="517" ht="15.75" customHeight="1" spans="1:4">
      <c r="A517" s="91"/>
      <c r="D517" s="338"/>
    </row>
    <row r="518" ht="15.75" customHeight="1" spans="1:4">
      <c r="A518" s="91"/>
      <c r="D518" s="338"/>
    </row>
    <row r="519" ht="15.75" customHeight="1" spans="1:4">
      <c r="A519" s="91"/>
      <c r="D519" s="338"/>
    </row>
    <row r="520" ht="15.75" customHeight="1" spans="1:4">
      <c r="A520" s="91"/>
      <c r="D520" s="338"/>
    </row>
    <row r="521" ht="15.75" customHeight="1" spans="1:4">
      <c r="A521" s="91"/>
      <c r="D521" s="338"/>
    </row>
    <row r="522" ht="15.75" customHeight="1" spans="1:4">
      <c r="A522" s="91"/>
      <c r="D522" s="338"/>
    </row>
    <row r="523" ht="15.75" customHeight="1" spans="1:4">
      <c r="A523" s="91"/>
      <c r="D523" s="338"/>
    </row>
    <row r="524" ht="15.75" customHeight="1" spans="1:4">
      <c r="A524" s="91"/>
      <c r="D524" s="338"/>
    </row>
    <row r="525" ht="15.75" customHeight="1" spans="1:4">
      <c r="A525" s="91"/>
      <c r="D525" s="338"/>
    </row>
    <row r="526" ht="15.75" customHeight="1" spans="1:4">
      <c r="A526" s="91"/>
      <c r="D526" s="338"/>
    </row>
    <row r="527" ht="15.75" customHeight="1" spans="1:4">
      <c r="A527" s="91"/>
      <c r="D527" s="338"/>
    </row>
    <row r="528" ht="15.75" customHeight="1" spans="1:4">
      <c r="A528" s="91"/>
      <c r="D528" s="338"/>
    </row>
    <row r="529" ht="15.75" customHeight="1" spans="1:4">
      <c r="A529" s="91"/>
      <c r="D529" s="338"/>
    </row>
    <row r="530" ht="15.75" customHeight="1" spans="1:4">
      <c r="A530" s="91"/>
      <c r="D530" s="338"/>
    </row>
    <row r="531" ht="15.75" customHeight="1" spans="1:4">
      <c r="A531" s="91"/>
      <c r="D531" s="338"/>
    </row>
    <row r="532" ht="15.75" customHeight="1" spans="1:4">
      <c r="A532" s="91"/>
      <c r="D532" s="338"/>
    </row>
    <row r="533" ht="15.75" customHeight="1" spans="1:4">
      <c r="A533" s="91"/>
      <c r="D533" s="338"/>
    </row>
    <row r="534" ht="15.75" customHeight="1" spans="1:4">
      <c r="A534" s="91"/>
      <c r="D534" s="338"/>
    </row>
    <row r="535" ht="15.75" customHeight="1" spans="1:4">
      <c r="A535" s="91"/>
      <c r="D535" s="338"/>
    </row>
    <row r="536" ht="15.75" customHeight="1" spans="1:4">
      <c r="A536" s="91"/>
      <c r="D536" s="338"/>
    </row>
    <row r="537" ht="15.75" customHeight="1" spans="1:4">
      <c r="A537" s="91"/>
      <c r="D537" s="338"/>
    </row>
    <row r="538" ht="15.75" customHeight="1" spans="1:4">
      <c r="A538" s="91"/>
      <c r="D538" s="338"/>
    </row>
    <row r="539" ht="15.75" customHeight="1" spans="1:4">
      <c r="A539" s="91"/>
      <c r="D539" s="338"/>
    </row>
    <row r="540" ht="15.75" customHeight="1" spans="1:4">
      <c r="A540" s="91"/>
      <c r="D540" s="338"/>
    </row>
    <row r="541" ht="15.75" customHeight="1" spans="1:4">
      <c r="A541" s="91"/>
      <c r="D541" s="338"/>
    </row>
    <row r="542" ht="15.75" customHeight="1" spans="1:4">
      <c r="A542" s="91"/>
      <c r="D542" s="338"/>
    </row>
    <row r="543" ht="15.75" customHeight="1" spans="1:4">
      <c r="A543" s="91"/>
      <c r="D543" s="338"/>
    </row>
    <row r="544" ht="15.75" customHeight="1" spans="1:4">
      <c r="A544" s="91"/>
      <c r="D544" s="338"/>
    </row>
    <row r="545" ht="15.75" customHeight="1" spans="1:4">
      <c r="A545" s="91"/>
      <c r="D545" s="338"/>
    </row>
    <row r="546" ht="15.75" customHeight="1" spans="1:4">
      <c r="A546" s="91"/>
      <c r="D546" s="338"/>
    </row>
    <row r="547" ht="15.75" customHeight="1" spans="1:4">
      <c r="A547" s="91"/>
      <c r="D547" s="338"/>
    </row>
    <row r="548" ht="15.75" customHeight="1" spans="1:4">
      <c r="A548" s="91"/>
      <c r="D548" s="338"/>
    </row>
    <row r="549" ht="15.75" customHeight="1" spans="1:4">
      <c r="A549" s="91"/>
      <c r="D549" s="338"/>
    </row>
    <row r="550" ht="15.75" customHeight="1" spans="1:4">
      <c r="A550" s="91"/>
      <c r="D550" s="338"/>
    </row>
    <row r="551" ht="15.75" customHeight="1" spans="1:4">
      <c r="A551" s="91"/>
      <c r="D551" s="338"/>
    </row>
    <row r="552" ht="15.75" customHeight="1" spans="1:4">
      <c r="A552" s="91"/>
      <c r="D552" s="338"/>
    </row>
    <row r="553" ht="15.75" customHeight="1" spans="1:4">
      <c r="A553" s="91"/>
      <c r="D553" s="338"/>
    </row>
    <row r="554" ht="15.75" customHeight="1" spans="1:4">
      <c r="A554" s="91"/>
      <c r="D554" s="338"/>
    </row>
    <row r="555" ht="15.75" customHeight="1" spans="1:4">
      <c r="A555" s="91"/>
      <c r="D555" s="338"/>
    </row>
    <row r="556" ht="15.75" customHeight="1" spans="1:4">
      <c r="A556" s="91"/>
      <c r="D556" s="338"/>
    </row>
    <row r="557" ht="15.75" customHeight="1" spans="1:4">
      <c r="A557" s="91"/>
      <c r="D557" s="338"/>
    </row>
    <row r="558" ht="15.75" customHeight="1" spans="1:4">
      <c r="A558" s="91"/>
      <c r="D558" s="338"/>
    </row>
    <row r="559" ht="15.75" customHeight="1" spans="1:4">
      <c r="A559" s="91"/>
      <c r="D559" s="338"/>
    </row>
    <row r="560" ht="15.75" customHeight="1" spans="1:4">
      <c r="A560" s="91"/>
      <c r="D560" s="338"/>
    </row>
    <row r="561" ht="15.75" customHeight="1" spans="1:4">
      <c r="A561" s="91"/>
      <c r="D561" s="338"/>
    </row>
    <row r="562" ht="15.75" customHeight="1" spans="1:4">
      <c r="A562" s="91"/>
      <c r="D562" s="338"/>
    </row>
    <row r="563" ht="15.75" customHeight="1" spans="1:4">
      <c r="A563" s="91"/>
      <c r="D563" s="338"/>
    </row>
    <row r="564" ht="15.75" customHeight="1" spans="1:4">
      <c r="A564" s="91"/>
      <c r="D564" s="338"/>
    </row>
    <row r="565" ht="15.75" customHeight="1" spans="1:4">
      <c r="A565" s="91"/>
      <c r="D565" s="338"/>
    </row>
    <row r="566" ht="15.75" customHeight="1" spans="1:4">
      <c r="A566" s="91"/>
      <c r="D566" s="338"/>
    </row>
    <row r="567" ht="15.75" customHeight="1" spans="1:4">
      <c r="A567" s="91"/>
      <c r="D567" s="338"/>
    </row>
    <row r="568" ht="15.75" customHeight="1" spans="1:4">
      <c r="A568" s="91"/>
      <c r="D568" s="338"/>
    </row>
    <row r="569" ht="15.75" customHeight="1" spans="1:4">
      <c r="A569" s="91"/>
      <c r="D569" s="338"/>
    </row>
    <row r="570" ht="15.75" customHeight="1" spans="1:4">
      <c r="A570" s="91"/>
      <c r="D570" s="338"/>
    </row>
    <row r="571" ht="15.75" customHeight="1" spans="1:4">
      <c r="A571" s="91"/>
      <c r="D571" s="338"/>
    </row>
    <row r="572" ht="15.75" customHeight="1" spans="1:4">
      <c r="A572" s="91"/>
      <c r="D572" s="338"/>
    </row>
    <row r="573" ht="15.75" customHeight="1" spans="1:4">
      <c r="A573" s="91"/>
      <c r="D573" s="338"/>
    </row>
    <row r="574" ht="15.75" customHeight="1" spans="1:4">
      <c r="A574" s="91"/>
      <c r="D574" s="338"/>
    </row>
    <row r="575" ht="15.75" customHeight="1" spans="1:4">
      <c r="A575" s="91"/>
      <c r="D575" s="338"/>
    </row>
    <row r="576" ht="15.75" customHeight="1" spans="1:4">
      <c r="A576" s="91"/>
      <c r="D576" s="338"/>
    </row>
    <row r="577" ht="15.75" customHeight="1" spans="1:4">
      <c r="A577" s="91"/>
      <c r="D577" s="338"/>
    </row>
    <row r="578" ht="15.75" customHeight="1" spans="1:4">
      <c r="A578" s="91"/>
      <c r="D578" s="338"/>
    </row>
    <row r="579" ht="15.75" customHeight="1" spans="1:4">
      <c r="A579" s="91"/>
      <c r="D579" s="338"/>
    </row>
    <row r="580" ht="15.75" customHeight="1" spans="1:4">
      <c r="A580" s="91"/>
      <c r="D580" s="338"/>
    </row>
    <row r="581" ht="15.75" customHeight="1" spans="1:4">
      <c r="A581" s="91"/>
      <c r="D581" s="338"/>
    </row>
    <row r="582" ht="15.75" customHeight="1" spans="1:4">
      <c r="A582" s="91"/>
      <c r="D582" s="338"/>
    </row>
    <row r="583" ht="15.75" customHeight="1" spans="1:4">
      <c r="A583" s="91"/>
      <c r="D583" s="338"/>
    </row>
    <row r="584" ht="15.75" customHeight="1" spans="1:4">
      <c r="A584" s="91"/>
      <c r="D584" s="338"/>
    </row>
    <row r="585" ht="15.75" customHeight="1" spans="1:4">
      <c r="A585" s="91"/>
      <c r="D585" s="338"/>
    </row>
    <row r="586" ht="15.75" customHeight="1" spans="1:4">
      <c r="A586" s="91"/>
      <c r="D586" s="338"/>
    </row>
    <row r="587" ht="15.75" customHeight="1" spans="1:4">
      <c r="A587" s="91"/>
      <c r="D587" s="338"/>
    </row>
    <row r="588" ht="15.75" customHeight="1" spans="1:4">
      <c r="A588" s="91"/>
      <c r="D588" s="338"/>
    </row>
    <row r="589" ht="15.75" customHeight="1" spans="1:4">
      <c r="A589" s="91"/>
      <c r="D589" s="338"/>
    </row>
    <row r="590" ht="15.75" customHeight="1" spans="1:4">
      <c r="A590" s="91"/>
      <c r="D590" s="338"/>
    </row>
    <row r="591" ht="15.75" customHeight="1" spans="1:4">
      <c r="A591" s="91"/>
      <c r="D591" s="338"/>
    </row>
    <row r="592" ht="15.75" customHeight="1" spans="1:4">
      <c r="A592" s="91"/>
      <c r="D592" s="338"/>
    </row>
    <row r="593" ht="15.75" customHeight="1" spans="1:4">
      <c r="A593" s="91"/>
      <c r="D593" s="338"/>
    </row>
    <row r="594" ht="15.75" customHeight="1" spans="1:4">
      <c r="A594" s="91"/>
      <c r="D594" s="338"/>
    </row>
    <row r="595" ht="15.75" customHeight="1" spans="1:4">
      <c r="A595" s="91"/>
      <c r="D595" s="338"/>
    </row>
    <row r="596" ht="15.75" customHeight="1" spans="1:4">
      <c r="A596" s="91"/>
      <c r="D596" s="338"/>
    </row>
    <row r="597" ht="15.75" customHeight="1" spans="1:4">
      <c r="A597" s="91"/>
      <c r="D597" s="338"/>
    </row>
    <row r="598" ht="15.75" customHeight="1" spans="1:4">
      <c r="A598" s="91"/>
      <c r="D598" s="338"/>
    </row>
    <row r="599" ht="15.75" customHeight="1" spans="1:4">
      <c r="A599" s="91"/>
      <c r="D599" s="338"/>
    </row>
    <row r="600" ht="15.75" customHeight="1" spans="1:4">
      <c r="A600" s="91"/>
      <c r="D600" s="338"/>
    </row>
    <row r="601" ht="15.75" customHeight="1" spans="1:4">
      <c r="A601" s="91"/>
      <c r="D601" s="338"/>
    </row>
    <row r="602" ht="15.75" customHeight="1" spans="1:4">
      <c r="A602" s="91"/>
      <c r="D602" s="338"/>
    </row>
    <row r="603" ht="15.75" customHeight="1" spans="1:4">
      <c r="A603" s="91"/>
      <c r="D603" s="338"/>
    </row>
    <row r="604" ht="15.75" customHeight="1" spans="1:4">
      <c r="A604" s="91"/>
      <c r="D604" s="338"/>
    </row>
    <row r="605" ht="15.75" customHeight="1" spans="1:4">
      <c r="A605" s="91"/>
      <c r="D605" s="338"/>
    </row>
    <row r="606" ht="15.75" customHeight="1" spans="1:4">
      <c r="A606" s="91"/>
      <c r="D606" s="338"/>
    </row>
    <row r="607" ht="15.75" customHeight="1" spans="1:4">
      <c r="A607" s="91"/>
      <c r="D607" s="338"/>
    </row>
    <row r="608" ht="15.75" customHeight="1" spans="1:4">
      <c r="A608" s="91"/>
      <c r="D608" s="338"/>
    </row>
    <row r="609" ht="15.75" customHeight="1" spans="1:4">
      <c r="A609" s="91"/>
      <c r="D609" s="338"/>
    </row>
    <row r="610" ht="15.75" customHeight="1" spans="1:4">
      <c r="A610" s="91"/>
      <c r="D610" s="338"/>
    </row>
    <row r="611" ht="15.75" customHeight="1" spans="1:4">
      <c r="A611" s="91"/>
      <c r="D611" s="338"/>
    </row>
    <row r="612" ht="15.75" customHeight="1" spans="1:4">
      <c r="A612" s="91"/>
      <c r="D612" s="338"/>
    </row>
    <row r="613" ht="15.75" customHeight="1" spans="1:4">
      <c r="A613" s="91"/>
      <c r="D613" s="338"/>
    </row>
    <row r="614" ht="15.75" customHeight="1" spans="1:4">
      <c r="A614" s="91"/>
      <c r="D614" s="338"/>
    </row>
    <row r="615" ht="15.75" customHeight="1" spans="1:4">
      <c r="A615" s="91"/>
      <c r="D615" s="338"/>
    </row>
    <row r="616" ht="15.75" customHeight="1" spans="1:4">
      <c r="A616" s="91"/>
      <c r="D616" s="338"/>
    </row>
    <row r="617" ht="15.75" customHeight="1" spans="1:4">
      <c r="A617" s="91"/>
      <c r="D617" s="338"/>
    </row>
    <row r="618" ht="15.75" customHeight="1" spans="1:4">
      <c r="A618" s="91"/>
      <c r="D618" s="338"/>
    </row>
    <row r="619" ht="15.75" customHeight="1" spans="1:4">
      <c r="A619" s="91"/>
      <c r="D619" s="338"/>
    </row>
    <row r="620" ht="15.75" customHeight="1" spans="1:4">
      <c r="A620" s="91"/>
      <c r="D620" s="338"/>
    </row>
    <row r="621" ht="15.75" customHeight="1" spans="1:4">
      <c r="A621" s="91"/>
      <c r="D621" s="338"/>
    </row>
    <row r="622" ht="15.75" customHeight="1" spans="1:4">
      <c r="A622" s="91"/>
      <c r="D622" s="338"/>
    </row>
    <row r="623" ht="15.75" customHeight="1" spans="1:4">
      <c r="A623" s="91"/>
      <c r="D623" s="338"/>
    </row>
    <row r="624" ht="15.75" customHeight="1" spans="1:4">
      <c r="A624" s="91"/>
      <c r="D624" s="338"/>
    </row>
    <row r="625" ht="15.75" customHeight="1" spans="1:4">
      <c r="A625" s="91"/>
      <c r="D625" s="338"/>
    </row>
    <row r="626" ht="15.75" customHeight="1" spans="1:4">
      <c r="A626" s="91"/>
      <c r="D626" s="338"/>
    </row>
    <row r="627" ht="15.75" customHeight="1" spans="1:4">
      <c r="A627" s="91"/>
      <c r="D627" s="338"/>
    </row>
    <row r="628" ht="15.75" customHeight="1" spans="1:4">
      <c r="A628" s="91"/>
      <c r="D628" s="338"/>
    </row>
    <row r="629" ht="15.75" customHeight="1" spans="1:4">
      <c r="A629" s="91"/>
      <c r="D629" s="338"/>
    </row>
    <row r="630" ht="15.75" customHeight="1" spans="1:4">
      <c r="A630" s="91"/>
      <c r="D630" s="338"/>
    </row>
    <row r="631" ht="15.75" customHeight="1" spans="1:4">
      <c r="A631" s="91"/>
      <c r="D631" s="338"/>
    </row>
    <row r="632" ht="15.75" customHeight="1" spans="1:4">
      <c r="A632" s="91"/>
      <c r="D632" s="338"/>
    </row>
    <row r="633" ht="15.75" customHeight="1" spans="1:4">
      <c r="A633" s="91"/>
      <c r="D633" s="338"/>
    </row>
    <row r="634" ht="15.75" customHeight="1" spans="1:4">
      <c r="A634" s="91"/>
      <c r="D634" s="338"/>
    </row>
    <row r="635" ht="15.75" customHeight="1" spans="1:4">
      <c r="A635" s="91"/>
      <c r="D635" s="338"/>
    </row>
    <row r="636" ht="15.75" customHeight="1" spans="1:4">
      <c r="A636" s="91"/>
      <c r="D636" s="338"/>
    </row>
    <row r="637" ht="15.75" customHeight="1" spans="1:4">
      <c r="A637" s="91"/>
      <c r="D637" s="338"/>
    </row>
    <row r="638" ht="15.75" customHeight="1" spans="1:4">
      <c r="A638" s="91"/>
      <c r="D638" s="338"/>
    </row>
    <row r="639" ht="15.75" customHeight="1" spans="1:4">
      <c r="A639" s="91"/>
      <c r="D639" s="338"/>
    </row>
    <row r="640" ht="15.75" customHeight="1" spans="1:4">
      <c r="A640" s="91"/>
      <c r="D640" s="338"/>
    </row>
    <row r="641" ht="15.75" customHeight="1" spans="1:4">
      <c r="A641" s="91"/>
      <c r="D641" s="338"/>
    </row>
    <row r="642" ht="15.75" customHeight="1" spans="1:4">
      <c r="A642" s="91"/>
      <c r="D642" s="338"/>
    </row>
    <row r="643" ht="15.75" customHeight="1" spans="1:4">
      <c r="A643" s="91"/>
      <c r="D643" s="338"/>
    </row>
    <row r="644" ht="15.75" customHeight="1" spans="1:4">
      <c r="A644" s="91"/>
      <c r="D644" s="338"/>
    </row>
    <row r="645" ht="15.75" customHeight="1" spans="1:4">
      <c r="A645" s="91"/>
      <c r="D645" s="338"/>
    </row>
    <row r="646" ht="15.75" customHeight="1" spans="1:4">
      <c r="A646" s="91"/>
      <c r="D646" s="338"/>
    </row>
    <row r="647" ht="15.75" customHeight="1" spans="1:4">
      <c r="A647" s="91"/>
      <c r="D647" s="338"/>
    </row>
    <row r="648" ht="15.75" customHeight="1" spans="1:4">
      <c r="A648" s="91"/>
      <c r="D648" s="338"/>
    </row>
    <row r="649" ht="15.75" customHeight="1" spans="1:4">
      <c r="A649" s="91"/>
      <c r="D649" s="338"/>
    </row>
    <row r="650" ht="15.75" customHeight="1" spans="1:4">
      <c r="A650" s="91"/>
      <c r="D650" s="338"/>
    </row>
    <row r="651" ht="15.75" customHeight="1" spans="1:4">
      <c r="A651" s="91"/>
      <c r="D651" s="338"/>
    </row>
    <row r="652" ht="15.75" customHeight="1" spans="1:4">
      <c r="A652" s="91"/>
      <c r="D652" s="338"/>
    </row>
    <row r="653" ht="15.75" customHeight="1" spans="1:4">
      <c r="A653" s="91"/>
      <c r="D653" s="338"/>
    </row>
    <row r="654" ht="15.75" customHeight="1" spans="1:4">
      <c r="A654" s="91"/>
      <c r="D654" s="338"/>
    </row>
    <row r="655" ht="15.75" customHeight="1" spans="1:4">
      <c r="A655" s="91"/>
      <c r="D655" s="338"/>
    </row>
    <row r="656" ht="15.75" customHeight="1" spans="1:4">
      <c r="A656" s="91"/>
      <c r="D656" s="338"/>
    </row>
    <row r="657" ht="15.75" customHeight="1" spans="1:4">
      <c r="A657" s="91"/>
      <c r="D657" s="338"/>
    </row>
    <row r="658" ht="15.75" customHeight="1" spans="1:4">
      <c r="A658" s="91"/>
      <c r="D658" s="338"/>
    </row>
    <row r="659" ht="15.75" customHeight="1" spans="1:4">
      <c r="A659" s="91"/>
      <c r="D659" s="338"/>
    </row>
    <row r="660" ht="15.75" customHeight="1" spans="1:4">
      <c r="A660" s="91"/>
      <c r="D660" s="338"/>
    </row>
    <row r="661" ht="15.75" customHeight="1" spans="1:4">
      <c r="A661" s="91"/>
      <c r="D661" s="338"/>
    </row>
    <row r="662" ht="15.75" customHeight="1" spans="1:4">
      <c r="A662" s="91"/>
      <c r="D662" s="338"/>
    </row>
    <row r="663" ht="15.75" customHeight="1" spans="1:4">
      <c r="A663" s="91"/>
      <c r="D663" s="338"/>
    </row>
    <row r="664" ht="15.75" customHeight="1" spans="1:4">
      <c r="A664" s="91"/>
      <c r="D664" s="338"/>
    </row>
    <row r="665" ht="15.75" customHeight="1" spans="1:4">
      <c r="A665" s="91"/>
      <c r="D665" s="338"/>
    </row>
    <row r="666" ht="15.75" customHeight="1" spans="1:4">
      <c r="A666" s="91"/>
      <c r="D666" s="338"/>
    </row>
    <row r="667" ht="15.75" customHeight="1" spans="1:4">
      <c r="A667" s="91"/>
      <c r="D667" s="338"/>
    </row>
    <row r="668" ht="15.75" customHeight="1" spans="1:4">
      <c r="A668" s="91"/>
      <c r="D668" s="338"/>
    </row>
    <row r="669" ht="15.75" customHeight="1" spans="1:4">
      <c r="A669" s="91"/>
      <c r="D669" s="338"/>
    </row>
    <row r="670" ht="15.75" customHeight="1" spans="1:4">
      <c r="A670" s="91"/>
      <c r="D670" s="338"/>
    </row>
    <row r="671" ht="15.75" customHeight="1" spans="1:4">
      <c r="A671" s="91"/>
      <c r="D671" s="338"/>
    </row>
    <row r="672" ht="15.75" customHeight="1" spans="1:4">
      <c r="A672" s="91"/>
      <c r="D672" s="338"/>
    </row>
    <row r="673" ht="15.75" customHeight="1" spans="1:4">
      <c r="A673" s="91"/>
      <c r="D673" s="338"/>
    </row>
    <row r="674" ht="15.75" customHeight="1" spans="1:4">
      <c r="A674" s="91"/>
      <c r="D674" s="338"/>
    </row>
    <row r="675" ht="15.75" customHeight="1" spans="1:4">
      <c r="A675" s="91"/>
      <c r="D675" s="338"/>
    </row>
    <row r="676" ht="15.75" customHeight="1" spans="1:4">
      <c r="A676" s="91"/>
      <c r="D676" s="338"/>
    </row>
    <row r="677" ht="15.75" customHeight="1" spans="1:4">
      <c r="A677" s="91"/>
      <c r="D677" s="338"/>
    </row>
    <row r="678" ht="15.75" customHeight="1" spans="1:4">
      <c r="A678" s="91"/>
      <c r="D678" s="338"/>
    </row>
    <row r="679" ht="15.75" customHeight="1" spans="1:4">
      <c r="A679" s="91"/>
      <c r="D679" s="338"/>
    </row>
    <row r="680" ht="15.75" customHeight="1" spans="1:4">
      <c r="A680" s="91"/>
      <c r="D680" s="338"/>
    </row>
    <row r="681" ht="15.75" customHeight="1" spans="1:4">
      <c r="A681" s="91"/>
      <c r="D681" s="338"/>
    </row>
    <row r="682" ht="15.75" customHeight="1" spans="1:4">
      <c r="A682" s="91"/>
      <c r="D682" s="338"/>
    </row>
    <row r="683" ht="15.75" customHeight="1" spans="1:4">
      <c r="A683" s="91"/>
      <c r="D683" s="338"/>
    </row>
    <row r="684" ht="15.75" customHeight="1" spans="1:4">
      <c r="A684" s="91"/>
      <c r="D684" s="338"/>
    </row>
    <row r="685" ht="15.75" customHeight="1" spans="1:4">
      <c r="A685" s="91"/>
      <c r="D685" s="338"/>
    </row>
    <row r="686" ht="15.75" customHeight="1" spans="1:4">
      <c r="A686" s="91"/>
      <c r="D686" s="338"/>
    </row>
    <row r="687" ht="15.75" customHeight="1" spans="1:4">
      <c r="A687" s="91"/>
      <c r="D687" s="338"/>
    </row>
    <row r="688" ht="15.75" customHeight="1" spans="1:4">
      <c r="A688" s="91"/>
      <c r="D688" s="338"/>
    </row>
    <row r="689" ht="15.75" customHeight="1" spans="1:4">
      <c r="A689" s="91"/>
      <c r="D689" s="338"/>
    </row>
    <row r="690" ht="15.75" customHeight="1" spans="1:4">
      <c r="A690" s="91"/>
      <c r="D690" s="338"/>
    </row>
    <row r="691" ht="15.75" customHeight="1" spans="1:4">
      <c r="A691" s="91"/>
      <c r="D691" s="338"/>
    </row>
    <row r="692" ht="15.75" customHeight="1" spans="1:4">
      <c r="A692" s="91"/>
      <c r="D692" s="338"/>
    </row>
    <row r="693" ht="15.75" customHeight="1" spans="1:4">
      <c r="A693" s="91"/>
      <c r="D693" s="338"/>
    </row>
    <row r="694" ht="15.75" customHeight="1" spans="1:4">
      <c r="A694" s="91"/>
      <c r="D694" s="338"/>
    </row>
    <row r="695" ht="15.75" customHeight="1" spans="1:4">
      <c r="A695" s="91"/>
      <c r="D695" s="338"/>
    </row>
    <row r="696" ht="15.75" customHeight="1" spans="1:4">
      <c r="A696" s="91"/>
      <c r="D696" s="338"/>
    </row>
    <row r="697" ht="15.75" customHeight="1" spans="1:4">
      <c r="A697" s="91"/>
      <c r="D697" s="338"/>
    </row>
    <row r="698" ht="15.75" customHeight="1" spans="1:4">
      <c r="A698" s="91"/>
      <c r="D698" s="338"/>
    </row>
    <row r="699" ht="15.75" customHeight="1" spans="1:4">
      <c r="A699" s="91"/>
      <c r="D699" s="338"/>
    </row>
    <row r="700" ht="15.75" customHeight="1" spans="1:4">
      <c r="A700" s="91"/>
      <c r="D700" s="338"/>
    </row>
    <row r="701" ht="15.75" customHeight="1" spans="1:4">
      <c r="A701" s="91"/>
      <c r="D701" s="338"/>
    </row>
    <row r="702" ht="15.75" customHeight="1" spans="1:4">
      <c r="A702" s="91"/>
      <c r="D702" s="338"/>
    </row>
    <row r="703" ht="15.75" customHeight="1" spans="1:4">
      <c r="A703" s="91"/>
      <c r="D703" s="338"/>
    </row>
    <row r="704" ht="15.75" customHeight="1" spans="1:4">
      <c r="A704" s="91"/>
      <c r="D704" s="338"/>
    </row>
    <row r="705" ht="15.75" customHeight="1" spans="1:4">
      <c r="A705" s="91"/>
      <c r="D705" s="338"/>
    </row>
    <row r="706" ht="15.75" customHeight="1" spans="1:4">
      <c r="A706" s="91"/>
      <c r="D706" s="338"/>
    </row>
    <row r="707" ht="15.75" customHeight="1" spans="1:4">
      <c r="A707" s="91"/>
      <c r="D707" s="338"/>
    </row>
    <row r="708" ht="15.75" customHeight="1" spans="1:4">
      <c r="A708" s="91"/>
      <c r="D708" s="338"/>
    </row>
    <row r="709" ht="15.75" customHeight="1" spans="1:4">
      <c r="A709" s="91"/>
      <c r="D709" s="338"/>
    </row>
    <row r="710" ht="15.75" customHeight="1" spans="1:4">
      <c r="A710" s="91"/>
      <c r="D710" s="338"/>
    </row>
    <row r="711" ht="15.75" customHeight="1" spans="1:4">
      <c r="A711" s="91"/>
      <c r="D711" s="338"/>
    </row>
    <row r="712" ht="15.75" customHeight="1" spans="1:4">
      <c r="A712" s="91"/>
      <c r="D712" s="338"/>
    </row>
    <row r="713" ht="15.75" customHeight="1" spans="1:4">
      <c r="A713" s="91"/>
      <c r="D713" s="338"/>
    </row>
    <row r="714" ht="15.75" customHeight="1" spans="1:4">
      <c r="A714" s="91"/>
      <c r="D714" s="338"/>
    </row>
    <row r="715" ht="15.75" customHeight="1" spans="1:4">
      <c r="A715" s="91"/>
      <c r="D715" s="338"/>
    </row>
    <row r="716" ht="15.75" customHeight="1" spans="1:4">
      <c r="A716" s="91"/>
      <c r="D716" s="338"/>
    </row>
    <row r="717" ht="15.75" customHeight="1" spans="1:4">
      <c r="A717" s="91"/>
      <c r="D717" s="338"/>
    </row>
    <row r="718" ht="15.75" customHeight="1" spans="1:4">
      <c r="A718" s="91"/>
      <c r="D718" s="338"/>
    </row>
    <row r="719" ht="15.75" customHeight="1" spans="1:4">
      <c r="A719" s="91"/>
      <c r="D719" s="338"/>
    </row>
    <row r="720" ht="15.75" customHeight="1" spans="1:4">
      <c r="A720" s="91"/>
      <c r="D720" s="338"/>
    </row>
    <row r="721" ht="15.75" customHeight="1" spans="1:4">
      <c r="A721" s="91"/>
      <c r="D721" s="338"/>
    </row>
    <row r="722" ht="15.75" customHeight="1" spans="1:4">
      <c r="A722" s="91"/>
      <c r="D722" s="338"/>
    </row>
    <row r="723" ht="15.75" customHeight="1" spans="1:4">
      <c r="A723" s="91"/>
      <c r="D723" s="338"/>
    </row>
    <row r="724" ht="15.75" customHeight="1" spans="1:4">
      <c r="A724" s="91"/>
      <c r="D724" s="338"/>
    </row>
    <row r="725" ht="15.75" customHeight="1" spans="1:4">
      <c r="A725" s="91"/>
      <c r="D725" s="338"/>
    </row>
    <row r="726" ht="15.75" customHeight="1" spans="1:4">
      <c r="A726" s="91"/>
      <c r="D726" s="338"/>
    </row>
    <row r="727" ht="15.75" customHeight="1" spans="1:4">
      <c r="A727" s="91"/>
      <c r="D727" s="338"/>
    </row>
    <row r="728" ht="15.75" customHeight="1" spans="1:4">
      <c r="A728" s="91"/>
      <c r="D728" s="338"/>
    </row>
    <row r="729" ht="15.75" customHeight="1" spans="1:4">
      <c r="A729" s="91"/>
      <c r="D729" s="338"/>
    </row>
    <row r="730" ht="15.75" customHeight="1" spans="1:4">
      <c r="A730" s="91"/>
      <c r="D730" s="338"/>
    </row>
    <row r="731" ht="15.75" customHeight="1" spans="1:4">
      <c r="A731" s="91"/>
      <c r="D731" s="338"/>
    </row>
    <row r="732" ht="15.75" customHeight="1" spans="1:4">
      <c r="A732" s="91"/>
      <c r="D732" s="338"/>
    </row>
    <row r="733" ht="15.75" customHeight="1" spans="1:4">
      <c r="A733" s="91"/>
      <c r="D733" s="338"/>
    </row>
    <row r="734" ht="15.75" customHeight="1" spans="1:4">
      <c r="A734" s="91"/>
      <c r="D734" s="338"/>
    </row>
    <row r="735" ht="15.75" customHeight="1" spans="1:4">
      <c r="A735" s="91"/>
      <c r="D735" s="338"/>
    </row>
    <row r="736" ht="15.75" customHeight="1" spans="1:4">
      <c r="A736" s="91"/>
      <c r="D736" s="338"/>
    </row>
    <row r="737" ht="15.75" customHeight="1" spans="1:4">
      <c r="A737" s="91"/>
      <c r="D737" s="338"/>
    </row>
    <row r="738" ht="15.75" customHeight="1" spans="1:4">
      <c r="A738" s="91"/>
      <c r="D738" s="338"/>
    </row>
    <row r="739" ht="15.75" customHeight="1" spans="1:4">
      <c r="A739" s="91"/>
      <c r="D739" s="338"/>
    </row>
    <row r="740" ht="15.75" customHeight="1" spans="1:4">
      <c r="A740" s="91"/>
      <c r="D740" s="338"/>
    </row>
    <row r="741" ht="15.75" customHeight="1" spans="1:4">
      <c r="A741" s="91"/>
      <c r="D741" s="338"/>
    </row>
    <row r="742" ht="15.75" customHeight="1" spans="1:4">
      <c r="A742" s="91"/>
      <c r="D742" s="338"/>
    </row>
    <row r="743" ht="15.75" customHeight="1" spans="1:4">
      <c r="A743" s="91"/>
      <c r="D743" s="338"/>
    </row>
    <row r="744" ht="15.75" customHeight="1" spans="1:4">
      <c r="A744" s="91"/>
      <c r="D744" s="338"/>
    </row>
    <row r="745" ht="15.75" customHeight="1" spans="1:4">
      <c r="A745" s="91"/>
      <c r="D745" s="338"/>
    </row>
    <row r="746" ht="15.75" customHeight="1" spans="1:4">
      <c r="A746" s="91"/>
      <c r="D746" s="338"/>
    </row>
    <row r="747" ht="15.75" customHeight="1" spans="1:4">
      <c r="A747" s="91"/>
      <c r="D747" s="338"/>
    </row>
    <row r="748" ht="15.75" customHeight="1" spans="1:4">
      <c r="A748" s="91"/>
      <c r="D748" s="338"/>
    </row>
    <row r="749" ht="15.75" customHeight="1" spans="1:4">
      <c r="A749" s="91"/>
      <c r="D749" s="338"/>
    </row>
    <row r="750" ht="15.75" customHeight="1" spans="1:4">
      <c r="A750" s="91"/>
      <c r="D750" s="338"/>
    </row>
    <row r="751" ht="15.75" customHeight="1" spans="1:4">
      <c r="A751" s="91"/>
      <c r="D751" s="338"/>
    </row>
    <row r="752" ht="15.75" customHeight="1" spans="1:4">
      <c r="A752" s="91"/>
      <c r="D752" s="338"/>
    </row>
    <row r="753" ht="15.75" customHeight="1" spans="1:4">
      <c r="A753" s="91"/>
      <c r="D753" s="338"/>
    </row>
    <row r="754" ht="15.75" customHeight="1" spans="1:4">
      <c r="A754" s="91"/>
      <c r="D754" s="338"/>
    </row>
    <row r="755" ht="15.75" customHeight="1" spans="1:4">
      <c r="A755" s="91"/>
      <c r="D755" s="338"/>
    </row>
    <row r="756" ht="15.75" customHeight="1" spans="1:4">
      <c r="A756" s="91"/>
      <c r="D756" s="338"/>
    </row>
    <row r="757" ht="15.75" customHeight="1" spans="1:4">
      <c r="A757" s="91"/>
      <c r="D757" s="338"/>
    </row>
    <row r="758" ht="15.75" customHeight="1" spans="1:4">
      <c r="A758" s="91"/>
      <c r="D758" s="338"/>
    </row>
    <row r="759" ht="15.75" customHeight="1" spans="1:4">
      <c r="A759" s="91"/>
      <c r="D759" s="338"/>
    </row>
    <row r="760" ht="15.75" customHeight="1" spans="1:4">
      <c r="A760" s="91"/>
      <c r="D760" s="338"/>
    </row>
    <row r="761" ht="15.75" customHeight="1" spans="1:4">
      <c r="A761" s="91"/>
      <c r="D761" s="338"/>
    </row>
    <row r="762" ht="15.75" customHeight="1" spans="1:4">
      <c r="A762" s="91"/>
      <c r="D762" s="338"/>
    </row>
    <row r="763" ht="15.75" customHeight="1" spans="1:4">
      <c r="A763" s="91"/>
      <c r="D763" s="338"/>
    </row>
    <row r="764" ht="15.75" customHeight="1" spans="1:4">
      <c r="A764" s="91"/>
      <c r="D764" s="338"/>
    </row>
    <row r="765" ht="15.75" customHeight="1" spans="1:4">
      <c r="A765" s="91"/>
      <c r="D765" s="338"/>
    </row>
    <row r="766" ht="15.75" customHeight="1" spans="1:4">
      <c r="A766" s="91"/>
      <c r="D766" s="338"/>
    </row>
    <row r="767" ht="15.75" customHeight="1" spans="1:4">
      <c r="A767" s="91"/>
      <c r="D767" s="338"/>
    </row>
    <row r="768" ht="15.75" customHeight="1" spans="1:4">
      <c r="A768" s="91"/>
      <c r="D768" s="338"/>
    </row>
    <row r="769" ht="15.75" customHeight="1" spans="1:4">
      <c r="A769" s="91"/>
      <c r="D769" s="338"/>
    </row>
    <row r="770" ht="15.75" customHeight="1" spans="1:4">
      <c r="A770" s="91"/>
      <c r="D770" s="338"/>
    </row>
    <row r="771" ht="15.75" customHeight="1" spans="1:4">
      <c r="A771" s="91"/>
      <c r="D771" s="338"/>
    </row>
    <row r="772" ht="15.75" customHeight="1" spans="1:4">
      <c r="A772" s="91"/>
      <c r="D772" s="338"/>
    </row>
    <row r="773" ht="15.75" customHeight="1" spans="1:4">
      <c r="A773" s="91"/>
      <c r="D773" s="338"/>
    </row>
    <row r="774" ht="15.75" customHeight="1" spans="1:4">
      <c r="A774" s="91"/>
      <c r="D774" s="338"/>
    </row>
    <row r="775" ht="15.75" customHeight="1" spans="1:4">
      <c r="A775" s="91"/>
      <c r="D775" s="338"/>
    </row>
    <row r="776" ht="15.75" customHeight="1" spans="1:4">
      <c r="A776" s="91"/>
      <c r="D776" s="338"/>
    </row>
    <row r="777" ht="15.75" customHeight="1" spans="1:4">
      <c r="A777" s="91"/>
      <c r="D777" s="338"/>
    </row>
    <row r="778" ht="15.75" customHeight="1" spans="1:4">
      <c r="A778" s="91"/>
      <c r="D778" s="338"/>
    </row>
    <row r="779" ht="15.75" customHeight="1" spans="1:4">
      <c r="A779" s="91"/>
      <c r="D779" s="338"/>
    </row>
    <row r="780" ht="15.75" customHeight="1" spans="1:4">
      <c r="A780" s="91"/>
      <c r="D780" s="338"/>
    </row>
    <row r="781" ht="15.75" customHeight="1" spans="1:4">
      <c r="A781" s="91"/>
      <c r="D781" s="338"/>
    </row>
    <row r="782" ht="15.75" customHeight="1" spans="1:4">
      <c r="A782" s="91"/>
      <c r="D782" s="338"/>
    </row>
    <row r="783" ht="15.75" customHeight="1" spans="1:4">
      <c r="A783" s="91"/>
      <c r="D783" s="338"/>
    </row>
    <row r="784" ht="15.75" customHeight="1" spans="1:4">
      <c r="A784" s="91"/>
      <c r="D784" s="338"/>
    </row>
    <row r="785" ht="15.75" customHeight="1" spans="1:4">
      <c r="A785" s="91"/>
      <c r="D785" s="338"/>
    </row>
    <row r="786" ht="15.75" customHeight="1" spans="1:4">
      <c r="A786" s="91"/>
      <c r="D786" s="338"/>
    </row>
    <row r="787" ht="15.75" customHeight="1" spans="1:4">
      <c r="A787" s="91"/>
      <c r="D787" s="338"/>
    </row>
    <row r="788" ht="15.75" customHeight="1" spans="1:4">
      <c r="A788" s="91"/>
      <c r="D788" s="338"/>
    </row>
    <row r="789" ht="15.75" customHeight="1" spans="1:4">
      <c r="A789" s="91"/>
      <c r="D789" s="338"/>
    </row>
    <row r="790" ht="15.75" customHeight="1" spans="1:4">
      <c r="A790" s="91"/>
      <c r="D790" s="338"/>
    </row>
    <row r="791" ht="15.75" customHeight="1" spans="1:4">
      <c r="A791" s="91"/>
      <c r="D791" s="338"/>
    </row>
    <row r="792" ht="15.75" customHeight="1" spans="1:4">
      <c r="A792" s="91"/>
      <c r="D792" s="338"/>
    </row>
    <row r="793" ht="15.75" customHeight="1" spans="1:4">
      <c r="A793" s="91"/>
      <c r="D793" s="338"/>
    </row>
    <row r="794" ht="15.75" customHeight="1" spans="1:4">
      <c r="A794" s="91"/>
      <c r="D794" s="338"/>
    </row>
    <row r="795" ht="15.75" customHeight="1" spans="1:4">
      <c r="A795" s="91"/>
      <c r="D795" s="338"/>
    </row>
    <row r="796" ht="15.75" customHeight="1" spans="1:4">
      <c r="A796" s="91"/>
      <c r="D796" s="338"/>
    </row>
    <row r="797" ht="15.75" customHeight="1" spans="1:4">
      <c r="A797" s="91"/>
      <c r="D797" s="338"/>
    </row>
    <row r="798" ht="15.75" customHeight="1" spans="1:4">
      <c r="A798" s="91"/>
      <c r="D798" s="338"/>
    </row>
    <row r="799" ht="15.75" customHeight="1" spans="1:4">
      <c r="A799" s="91"/>
      <c r="D799" s="338"/>
    </row>
    <row r="800" ht="15.75" customHeight="1" spans="1:4">
      <c r="A800" s="91"/>
      <c r="D800" s="338"/>
    </row>
    <row r="801" ht="15.75" customHeight="1" spans="1:4">
      <c r="A801" s="91"/>
      <c r="D801" s="338"/>
    </row>
    <row r="802" ht="15.75" customHeight="1" spans="1:4">
      <c r="A802" s="91"/>
      <c r="D802" s="338"/>
    </row>
    <row r="803" ht="15.75" customHeight="1" spans="1:4">
      <c r="A803" s="91"/>
      <c r="D803" s="338"/>
    </row>
    <row r="804" ht="15.75" customHeight="1" spans="1:4">
      <c r="A804" s="91"/>
      <c r="D804" s="338"/>
    </row>
    <row r="805" ht="15.75" customHeight="1" spans="1:4">
      <c r="A805" s="91"/>
      <c r="D805" s="338"/>
    </row>
    <row r="806" ht="15.75" customHeight="1" spans="1:4">
      <c r="A806" s="91"/>
      <c r="D806" s="338"/>
    </row>
    <row r="807" ht="15.75" customHeight="1" spans="1:4">
      <c r="A807" s="91"/>
      <c r="D807" s="338"/>
    </row>
    <row r="808" ht="15.75" customHeight="1" spans="1:4">
      <c r="A808" s="91"/>
      <c r="D808" s="338"/>
    </row>
    <row r="809" ht="15.75" customHeight="1" spans="1:4">
      <c r="A809" s="91"/>
      <c r="D809" s="338"/>
    </row>
    <row r="810" ht="15.75" customHeight="1" spans="1:4">
      <c r="A810" s="91"/>
      <c r="D810" s="338"/>
    </row>
    <row r="811" ht="15.75" customHeight="1" spans="1:4">
      <c r="A811" s="91"/>
      <c r="D811" s="338"/>
    </row>
    <row r="812" ht="15.75" customHeight="1" spans="1:4">
      <c r="A812" s="91"/>
      <c r="D812" s="338"/>
    </row>
    <row r="813" ht="15.75" customHeight="1" spans="1:4">
      <c r="A813" s="91"/>
      <c r="D813" s="338"/>
    </row>
    <row r="814" ht="15.75" customHeight="1" spans="1:4">
      <c r="A814" s="91"/>
      <c r="D814" s="338"/>
    </row>
    <row r="815" ht="15.75" customHeight="1" spans="1:4">
      <c r="A815" s="91"/>
      <c r="D815" s="338"/>
    </row>
    <row r="816" ht="15.75" customHeight="1" spans="1:4">
      <c r="A816" s="91"/>
      <c r="D816" s="338"/>
    </row>
    <row r="817" ht="15.75" customHeight="1" spans="1:4">
      <c r="A817" s="91"/>
      <c r="D817" s="338"/>
    </row>
    <row r="818" ht="15.75" customHeight="1" spans="1:4">
      <c r="A818" s="91"/>
      <c r="D818" s="338"/>
    </row>
    <row r="819" ht="15.75" customHeight="1" spans="1:4">
      <c r="A819" s="91"/>
      <c r="D819" s="338"/>
    </row>
    <row r="820" ht="15.75" customHeight="1" spans="1:4">
      <c r="A820" s="91"/>
      <c r="D820" s="338"/>
    </row>
    <row r="821" ht="15.75" customHeight="1" spans="1:4">
      <c r="A821" s="91"/>
      <c r="D821" s="338"/>
    </row>
    <row r="822" ht="15.75" customHeight="1" spans="1:4">
      <c r="A822" s="91"/>
      <c r="D822" s="338"/>
    </row>
    <row r="823" ht="15.75" customHeight="1" spans="1:4">
      <c r="A823" s="91"/>
      <c r="D823" s="338"/>
    </row>
    <row r="824" ht="15.75" customHeight="1" spans="1:4">
      <c r="A824" s="91"/>
      <c r="D824" s="338"/>
    </row>
    <row r="825" ht="15.75" customHeight="1" spans="1:4">
      <c r="A825" s="91"/>
      <c r="D825" s="338"/>
    </row>
    <row r="826" ht="15.75" customHeight="1" spans="1:4">
      <c r="A826" s="91"/>
      <c r="D826" s="338"/>
    </row>
    <row r="827" ht="15.75" customHeight="1" spans="1:4">
      <c r="A827" s="91"/>
      <c r="D827" s="338"/>
    </row>
    <row r="828" ht="15.75" customHeight="1" spans="1:4">
      <c r="A828" s="91"/>
      <c r="D828" s="338"/>
    </row>
    <row r="829" ht="15.75" customHeight="1" spans="1:4">
      <c r="A829" s="91"/>
      <c r="D829" s="338"/>
    </row>
    <row r="830" ht="15.75" customHeight="1" spans="1:4">
      <c r="A830" s="91"/>
      <c r="D830" s="338"/>
    </row>
    <row r="831" ht="15.75" customHeight="1" spans="1:4">
      <c r="A831" s="91"/>
      <c r="D831" s="338"/>
    </row>
    <row r="832" ht="15.75" customHeight="1" spans="1:4">
      <c r="A832" s="91"/>
      <c r="D832" s="338"/>
    </row>
    <row r="833" ht="15.75" customHeight="1" spans="1:4">
      <c r="A833" s="91"/>
      <c r="D833" s="338"/>
    </row>
    <row r="834" ht="15.75" customHeight="1" spans="1:4">
      <c r="A834" s="91"/>
      <c r="D834" s="338"/>
    </row>
    <row r="835" ht="15.75" customHeight="1" spans="1:4">
      <c r="A835" s="91"/>
      <c r="D835" s="338"/>
    </row>
    <row r="836" ht="15.75" customHeight="1" spans="1:4">
      <c r="A836" s="91"/>
      <c r="D836" s="338"/>
    </row>
    <row r="837" ht="15.75" customHeight="1" spans="1:4">
      <c r="A837" s="91"/>
      <c r="D837" s="338"/>
    </row>
    <row r="838" ht="15.75" customHeight="1" spans="1:4">
      <c r="A838" s="91"/>
      <c r="D838" s="338"/>
    </row>
    <row r="839" ht="15.75" customHeight="1" spans="1:4">
      <c r="A839" s="91"/>
      <c r="D839" s="338"/>
    </row>
    <row r="840" ht="15.75" customHeight="1" spans="1:4">
      <c r="A840" s="91"/>
      <c r="D840" s="338"/>
    </row>
    <row r="841" ht="15.75" customHeight="1" spans="1:4">
      <c r="A841" s="91"/>
      <c r="D841" s="338"/>
    </row>
    <row r="842" ht="15.75" customHeight="1" spans="1:4">
      <c r="A842" s="91"/>
      <c r="D842" s="338"/>
    </row>
    <row r="843" ht="15.75" customHeight="1" spans="1:4">
      <c r="A843" s="91"/>
      <c r="D843" s="338"/>
    </row>
    <row r="844" ht="15.75" customHeight="1" spans="1:4">
      <c r="A844" s="91"/>
      <c r="D844" s="338"/>
    </row>
    <row r="845" ht="15.75" customHeight="1" spans="1:4">
      <c r="A845" s="91"/>
      <c r="D845" s="338"/>
    </row>
    <row r="846" ht="15.75" customHeight="1" spans="1:4">
      <c r="A846" s="91"/>
      <c r="D846" s="338"/>
    </row>
    <row r="847" ht="15.75" customHeight="1" spans="1:4">
      <c r="A847" s="91"/>
      <c r="D847" s="338"/>
    </row>
    <row r="848" ht="15.75" customHeight="1" spans="1:4">
      <c r="A848" s="91"/>
      <c r="D848" s="338"/>
    </row>
    <row r="849" ht="15.75" customHeight="1" spans="1:4">
      <c r="A849" s="91"/>
      <c r="D849" s="338"/>
    </row>
    <row r="850" ht="15.75" customHeight="1" spans="1:4">
      <c r="A850" s="91"/>
      <c r="D850" s="338"/>
    </row>
    <row r="851" ht="15.75" customHeight="1" spans="1:4">
      <c r="A851" s="91"/>
      <c r="D851" s="338"/>
    </row>
    <row r="852" ht="15.75" customHeight="1" spans="1:4">
      <c r="A852" s="91"/>
      <c r="D852" s="338"/>
    </row>
    <row r="853" ht="15.75" customHeight="1" spans="1:4">
      <c r="A853" s="91"/>
      <c r="D853" s="338"/>
    </row>
    <row r="854" ht="15.75" customHeight="1" spans="1:4">
      <c r="A854" s="91"/>
      <c r="D854" s="338"/>
    </row>
    <row r="855" ht="15.75" customHeight="1" spans="1:4">
      <c r="A855" s="91"/>
      <c r="D855" s="338"/>
    </row>
    <row r="856" ht="15.75" customHeight="1" spans="1:4">
      <c r="A856" s="91"/>
      <c r="D856" s="338"/>
    </row>
    <row r="857" ht="15.75" customHeight="1" spans="1:4">
      <c r="A857" s="91"/>
      <c r="D857" s="338"/>
    </row>
    <row r="858" ht="15.75" customHeight="1" spans="1:4">
      <c r="A858" s="91"/>
      <c r="D858" s="338"/>
    </row>
    <row r="859" ht="15.75" customHeight="1" spans="1:4">
      <c r="A859" s="91"/>
      <c r="D859" s="338"/>
    </row>
    <row r="860" ht="15.75" customHeight="1" spans="1:4">
      <c r="A860" s="91"/>
      <c r="D860" s="338"/>
    </row>
    <row r="861" ht="15.75" customHeight="1" spans="1:4">
      <c r="A861" s="91"/>
      <c r="D861" s="338"/>
    </row>
    <row r="862" ht="15.75" customHeight="1" spans="1:4">
      <c r="A862" s="91"/>
      <c r="D862" s="338"/>
    </row>
    <row r="863" ht="15.75" customHeight="1" spans="1:4">
      <c r="A863" s="91"/>
      <c r="D863" s="338"/>
    </row>
    <row r="864" ht="15.75" customHeight="1" spans="1:4">
      <c r="A864" s="91"/>
      <c r="D864" s="338"/>
    </row>
    <row r="865" ht="15.75" customHeight="1" spans="1:4">
      <c r="A865" s="91"/>
      <c r="D865" s="338"/>
    </row>
    <row r="866" ht="15.75" customHeight="1" spans="1:4">
      <c r="A866" s="91"/>
      <c r="D866" s="338"/>
    </row>
    <row r="867" ht="15.75" customHeight="1" spans="1:4">
      <c r="A867" s="91"/>
      <c r="D867" s="338"/>
    </row>
    <row r="868" ht="15.75" customHeight="1" spans="1:4">
      <c r="A868" s="91"/>
      <c r="D868" s="338"/>
    </row>
    <row r="869" ht="15.75" customHeight="1" spans="1:4">
      <c r="A869" s="91"/>
      <c r="D869" s="338"/>
    </row>
    <row r="870" ht="15.75" customHeight="1" spans="1:4">
      <c r="A870" s="91"/>
      <c r="D870" s="338"/>
    </row>
    <row r="871" ht="15.75" customHeight="1" spans="1:4">
      <c r="A871" s="91"/>
      <c r="D871" s="338"/>
    </row>
    <row r="872" ht="15.75" customHeight="1" spans="1:4">
      <c r="A872" s="91"/>
      <c r="D872" s="338"/>
    </row>
    <row r="873" ht="15.75" customHeight="1" spans="1:4">
      <c r="A873" s="91"/>
      <c r="D873" s="338"/>
    </row>
    <row r="874" ht="15.75" customHeight="1" spans="1:4">
      <c r="A874" s="91"/>
      <c r="D874" s="338"/>
    </row>
    <row r="875" ht="15.75" customHeight="1" spans="1:4">
      <c r="A875" s="91"/>
      <c r="D875" s="338"/>
    </row>
    <row r="876" ht="15.75" customHeight="1" spans="1:4">
      <c r="A876" s="91"/>
      <c r="D876" s="338"/>
    </row>
    <row r="877" ht="15.75" customHeight="1" spans="1:4">
      <c r="A877" s="91"/>
      <c r="D877" s="338"/>
    </row>
    <row r="878" ht="15.75" customHeight="1" spans="1:4">
      <c r="A878" s="91"/>
      <c r="D878" s="338"/>
    </row>
    <row r="879" ht="15.75" customHeight="1" spans="1:4">
      <c r="A879" s="91"/>
      <c r="D879" s="338"/>
    </row>
    <row r="880" ht="15.75" customHeight="1" spans="1:4">
      <c r="A880" s="91"/>
      <c r="D880" s="338"/>
    </row>
    <row r="881" ht="15.75" customHeight="1" spans="1:4">
      <c r="A881" s="91"/>
      <c r="D881" s="338"/>
    </row>
    <row r="882" ht="15.75" customHeight="1" spans="1:4">
      <c r="A882" s="91"/>
      <c r="D882" s="338"/>
    </row>
    <row r="883" ht="15.75" customHeight="1" spans="1:4">
      <c r="A883" s="91"/>
      <c r="D883" s="338"/>
    </row>
    <row r="884" ht="15.75" customHeight="1" spans="1:4">
      <c r="A884" s="91"/>
      <c r="D884" s="338"/>
    </row>
    <row r="885" ht="15.75" customHeight="1" spans="1:4">
      <c r="A885" s="91"/>
      <c r="D885" s="338"/>
    </row>
    <row r="886" ht="15.75" customHeight="1" spans="1:4">
      <c r="A886" s="91"/>
      <c r="D886" s="338"/>
    </row>
    <row r="887" ht="15.75" customHeight="1" spans="1:4">
      <c r="A887" s="91"/>
      <c r="D887" s="338"/>
    </row>
    <row r="888" ht="15.75" customHeight="1" spans="1:4">
      <c r="A888" s="91"/>
      <c r="D888" s="338"/>
    </row>
    <row r="889" ht="15.75" customHeight="1" spans="1:4">
      <c r="A889" s="91"/>
      <c r="D889" s="338"/>
    </row>
    <row r="890" ht="15.75" customHeight="1" spans="1:4">
      <c r="A890" s="91"/>
      <c r="D890" s="338"/>
    </row>
    <row r="891" ht="15.75" customHeight="1" spans="1:4">
      <c r="A891" s="91"/>
      <c r="D891" s="338"/>
    </row>
    <row r="892" ht="15.75" customHeight="1" spans="1:4">
      <c r="A892" s="91"/>
      <c r="D892" s="338"/>
    </row>
    <row r="893" ht="15.75" customHeight="1" spans="1:4">
      <c r="A893" s="91"/>
      <c r="D893" s="338"/>
    </row>
    <row r="894" ht="15.75" customHeight="1" spans="1:4">
      <c r="A894" s="91"/>
      <c r="D894" s="338"/>
    </row>
    <row r="895" ht="15.75" customHeight="1" spans="1:4">
      <c r="A895" s="91"/>
      <c r="D895" s="338"/>
    </row>
    <row r="896" ht="15.75" customHeight="1" spans="1:4">
      <c r="A896" s="91"/>
      <c r="D896" s="338"/>
    </row>
    <row r="897" ht="15.75" customHeight="1" spans="1:4">
      <c r="A897" s="91"/>
      <c r="D897" s="338"/>
    </row>
    <row r="898" ht="15.75" customHeight="1" spans="1:4">
      <c r="A898" s="91"/>
      <c r="D898" s="338"/>
    </row>
    <row r="899" ht="15.75" customHeight="1" spans="1:4">
      <c r="A899" s="91"/>
      <c r="D899" s="338"/>
    </row>
    <row r="900" ht="15.75" customHeight="1" spans="1:4">
      <c r="A900" s="91"/>
      <c r="D900" s="338"/>
    </row>
    <row r="901" ht="15.75" customHeight="1" spans="1:4">
      <c r="A901" s="91"/>
      <c r="D901" s="338"/>
    </row>
    <row r="902" ht="15.75" customHeight="1" spans="1:4">
      <c r="A902" s="91"/>
      <c r="D902" s="338"/>
    </row>
    <row r="903" ht="15.75" customHeight="1" spans="1:4">
      <c r="A903" s="91"/>
      <c r="D903" s="338"/>
    </row>
    <row r="904" ht="15.75" customHeight="1" spans="1:4">
      <c r="A904" s="91"/>
      <c r="D904" s="338"/>
    </row>
    <row r="905" ht="15.75" customHeight="1" spans="1:4">
      <c r="A905" s="91"/>
      <c r="D905" s="338"/>
    </row>
    <row r="906" ht="15.75" customHeight="1" spans="1:4">
      <c r="A906" s="91"/>
      <c r="D906" s="338"/>
    </row>
    <row r="907" ht="15.75" customHeight="1" spans="1:4">
      <c r="A907" s="91"/>
      <c r="D907" s="338"/>
    </row>
    <row r="908" ht="15.75" customHeight="1" spans="1:4">
      <c r="A908" s="91"/>
      <c r="D908" s="338"/>
    </row>
    <row r="909" ht="15.75" customHeight="1" spans="1:4">
      <c r="A909" s="91"/>
      <c r="D909" s="338"/>
    </row>
    <row r="910" ht="15.75" customHeight="1" spans="1:4">
      <c r="A910" s="91"/>
      <c r="D910" s="338"/>
    </row>
    <row r="911" ht="15.75" customHeight="1" spans="1:4">
      <c r="A911" s="91"/>
      <c r="D911" s="338"/>
    </row>
    <row r="912" ht="15.75" customHeight="1" spans="1:4">
      <c r="A912" s="91"/>
      <c r="D912" s="338"/>
    </row>
    <row r="913" ht="15.75" customHeight="1" spans="1:4">
      <c r="A913" s="91"/>
      <c r="D913" s="338"/>
    </row>
    <row r="914" ht="15.75" customHeight="1" spans="1:4">
      <c r="A914" s="91"/>
      <c r="D914" s="338"/>
    </row>
    <row r="915" ht="15.75" customHeight="1" spans="1:4">
      <c r="A915" s="91"/>
      <c r="D915" s="338"/>
    </row>
    <row r="916" ht="15.75" customHeight="1" spans="1:4">
      <c r="A916" s="91"/>
      <c r="D916" s="338"/>
    </row>
    <row r="917" ht="15.75" customHeight="1" spans="1:4">
      <c r="A917" s="91"/>
      <c r="D917" s="338"/>
    </row>
    <row r="918" ht="15.75" customHeight="1" spans="1:4">
      <c r="A918" s="91"/>
      <c r="D918" s="338"/>
    </row>
    <row r="919" ht="15.75" customHeight="1" spans="1:4">
      <c r="A919" s="91"/>
      <c r="D919" s="338"/>
    </row>
    <row r="920" ht="15.75" customHeight="1" spans="1:4">
      <c r="A920" s="91"/>
      <c r="D920" s="338"/>
    </row>
    <row r="921" ht="15.75" customHeight="1" spans="1:4">
      <c r="A921" s="91"/>
      <c r="D921" s="338"/>
    </row>
    <row r="922" ht="15.75" customHeight="1" spans="1:4">
      <c r="A922" s="91"/>
      <c r="D922" s="338"/>
    </row>
    <row r="923" ht="15.75" customHeight="1" spans="1:4">
      <c r="A923" s="91"/>
      <c r="D923" s="338"/>
    </row>
    <row r="924" ht="15.75" customHeight="1" spans="1:4">
      <c r="A924" s="91"/>
      <c r="D924" s="338"/>
    </row>
    <row r="925" ht="15.75" customHeight="1" spans="1:4">
      <c r="A925" s="91"/>
      <c r="D925" s="338"/>
    </row>
    <row r="926" ht="15.75" customHeight="1" spans="1:4">
      <c r="A926" s="91"/>
      <c r="D926" s="338"/>
    </row>
    <row r="927" ht="15.75" customHeight="1" spans="1:4">
      <c r="A927" s="91"/>
      <c r="D927" s="338"/>
    </row>
    <row r="928" ht="15.75" customHeight="1" spans="1:4">
      <c r="A928" s="91"/>
      <c r="D928" s="338"/>
    </row>
    <row r="929" ht="15.75" customHeight="1" spans="1:4">
      <c r="A929" s="91"/>
      <c r="D929" s="338"/>
    </row>
    <row r="930" ht="15.75" customHeight="1" spans="1:4">
      <c r="A930" s="91"/>
      <c r="D930" s="338"/>
    </row>
    <row r="931" ht="15.75" customHeight="1" spans="1:4">
      <c r="A931" s="91"/>
      <c r="D931" s="338"/>
    </row>
    <row r="932" ht="15.75" customHeight="1" spans="1:4">
      <c r="A932" s="91"/>
      <c r="D932" s="338"/>
    </row>
    <row r="933" ht="15.75" customHeight="1" spans="1:4">
      <c r="A933" s="91"/>
      <c r="D933" s="338"/>
    </row>
    <row r="934" ht="15.75" customHeight="1" spans="1:4">
      <c r="A934" s="91"/>
      <c r="D934" s="338"/>
    </row>
    <row r="935" ht="15.75" customHeight="1" spans="1:4">
      <c r="A935" s="91"/>
      <c r="D935" s="338"/>
    </row>
    <row r="936" ht="15.75" customHeight="1" spans="1:4">
      <c r="A936" s="91"/>
      <c r="D936" s="338"/>
    </row>
    <row r="937" ht="15.75" customHeight="1" spans="1:4">
      <c r="A937" s="91"/>
      <c r="D937" s="338"/>
    </row>
    <row r="938" ht="15.75" customHeight="1" spans="1:4">
      <c r="A938" s="91"/>
      <c r="D938" s="338"/>
    </row>
    <row r="939" ht="15.75" customHeight="1" spans="1:4">
      <c r="A939" s="91"/>
      <c r="D939" s="338"/>
    </row>
    <row r="940" ht="15.75" customHeight="1" spans="1:4">
      <c r="A940" s="91"/>
      <c r="D940" s="338"/>
    </row>
    <row r="941" ht="15.75" customHeight="1" spans="1:4">
      <c r="A941" s="91"/>
      <c r="D941" s="338"/>
    </row>
    <row r="942" ht="15.75" customHeight="1" spans="1:4">
      <c r="A942" s="91"/>
      <c r="D942" s="338"/>
    </row>
    <row r="943" ht="15.75" customHeight="1" spans="1:4">
      <c r="A943" s="91"/>
      <c r="D943" s="338"/>
    </row>
    <row r="944" ht="15.75" customHeight="1" spans="1:4">
      <c r="A944" s="91"/>
      <c r="D944" s="338"/>
    </row>
    <row r="945" ht="15.75" customHeight="1" spans="1:4">
      <c r="A945" s="91"/>
      <c r="D945" s="338"/>
    </row>
    <row r="946" ht="15.75" customHeight="1" spans="1:4">
      <c r="A946" s="91"/>
      <c r="D946" s="338"/>
    </row>
    <row r="947" ht="15.75" customHeight="1" spans="1:4">
      <c r="A947" s="91"/>
      <c r="D947" s="338"/>
    </row>
    <row r="948" ht="15.75" customHeight="1" spans="1:4">
      <c r="A948" s="91"/>
      <c r="D948" s="338"/>
    </row>
    <row r="949" ht="15.75" customHeight="1" spans="1:4">
      <c r="A949" s="91"/>
      <c r="D949" s="338"/>
    </row>
    <row r="950" ht="15.75" customHeight="1" spans="1:4">
      <c r="A950" s="91"/>
      <c r="D950" s="338"/>
    </row>
    <row r="951" ht="15.75" customHeight="1" spans="1:4">
      <c r="A951" s="91"/>
      <c r="D951" s="338"/>
    </row>
    <row r="952" ht="15.75" customHeight="1" spans="1:4">
      <c r="A952" s="91"/>
      <c r="D952" s="338"/>
    </row>
    <row r="953" ht="15.75" customHeight="1" spans="1:4">
      <c r="A953" s="91"/>
      <c r="D953" s="338"/>
    </row>
    <row r="954" ht="15.75" customHeight="1" spans="1:4">
      <c r="A954" s="91"/>
      <c r="D954" s="338"/>
    </row>
    <row r="955" ht="15.75" customHeight="1" spans="1:4">
      <c r="A955" s="91"/>
      <c r="D955" s="338"/>
    </row>
    <row r="956" ht="15.75" customHeight="1" spans="1:4">
      <c r="A956" s="91"/>
      <c r="D956" s="338"/>
    </row>
    <row r="957" ht="15.75" customHeight="1" spans="1:4">
      <c r="A957" s="91"/>
      <c r="D957" s="338"/>
    </row>
    <row r="958" ht="15.75" customHeight="1" spans="1:4">
      <c r="A958" s="91"/>
      <c r="D958" s="338"/>
    </row>
    <row r="959" ht="15.75" customHeight="1" spans="1:4">
      <c r="A959" s="91"/>
      <c r="D959" s="338"/>
    </row>
    <row r="960" ht="15.75" customHeight="1" spans="1:4">
      <c r="A960" s="91"/>
      <c r="D960" s="338"/>
    </row>
    <row r="961" ht="15.75" customHeight="1" spans="1:4">
      <c r="A961" s="91"/>
      <c r="D961" s="338"/>
    </row>
    <row r="962" ht="15.75" customHeight="1" spans="1:4">
      <c r="A962" s="91"/>
      <c r="D962" s="338"/>
    </row>
    <row r="963" ht="15.75" customHeight="1" spans="1:4">
      <c r="A963" s="91"/>
      <c r="D963" s="338"/>
    </row>
    <row r="964" ht="15.75" customHeight="1" spans="1:4">
      <c r="A964" s="91"/>
      <c r="D964" s="338"/>
    </row>
    <row r="965" ht="15.75" customHeight="1" spans="1:4">
      <c r="A965" s="91"/>
      <c r="D965" s="338"/>
    </row>
    <row r="966" ht="15.75" customHeight="1" spans="1:4">
      <c r="A966" s="91"/>
      <c r="D966" s="338"/>
    </row>
    <row r="967" ht="15.75" customHeight="1" spans="1:4">
      <c r="A967" s="91"/>
      <c r="D967" s="338"/>
    </row>
    <row r="968" ht="15.75" customHeight="1" spans="1:4">
      <c r="A968" s="91"/>
      <c r="D968" s="338"/>
    </row>
    <row r="969" ht="15.75" customHeight="1" spans="1:4">
      <c r="A969" s="91"/>
      <c r="D969" s="338"/>
    </row>
    <row r="970" ht="15.75" customHeight="1" spans="1:4">
      <c r="A970" s="91"/>
      <c r="D970" s="338"/>
    </row>
    <row r="971" ht="15.75" customHeight="1" spans="1:4">
      <c r="A971" s="91"/>
      <c r="D971" s="338"/>
    </row>
    <row r="972" ht="15.75" customHeight="1" spans="1:4">
      <c r="A972" s="91"/>
      <c r="D972" s="338"/>
    </row>
    <row r="973" ht="15.75" customHeight="1" spans="1:4">
      <c r="A973" s="91"/>
      <c r="D973" s="338"/>
    </row>
    <row r="974" ht="15.75" customHeight="1" spans="1:4">
      <c r="A974" s="91"/>
      <c r="D974" s="338"/>
    </row>
    <row r="975" ht="15.75" customHeight="1" spans="1:4">
      <c r="A975" s="91"/>
      <c r="D975" s="338"/>
    </row>
    <row r="976" ht="15.75" customHeight="1" spans="1:4">
      <c r="A976" s="91"/>
      <c r="D976" s="338"/>
    </row>
    <row r="977" ht="15.75" customHeight="1" spans="1:4">
      <c r="A977" s="91"/>
      <c r="D977" s="338"/>
    </row>
    <row r="978" ht="15.75" customHeight="1" spans="1:4">
      <c r="A978" s="91"/>
      <c r="D978" s="338"/>
    </row>
    <row r="979" ht="15.75" customHeight="1" spans="1:4">
      <c r="A979" s="91"/>
      <c r="D979" s="338"/>
    </row>
    <row r="980" ht="15.75" customHeight="1" spans="1:4">
      <c r="A980" s="91"/>
      <c r="D980" s="338"/>
    </row>
    <row r="981" ht="15.75" customHeight="1" spans="1:4">
      <c r="A981" s="91"/>
      <c r="D981" s="338"/>
    </row>
    <row r="982" ht="15.75" customHeight="1" spans="1:4">
      <c r="A982" s="91"/>
      <c r="D982" s="338"/>
    </row>
    <row r="983" ht="15.75" customHeight="1" spans="1:4">
      <c r="A983" s="91"/>
      <c r="D983" s="338"/>
    </row>
    <row r="984" ht="15.75" customHeight="1" spans="1:4">
      <c r="A984" s="91"/>
      <c r="D984" s="338"/>
    </row>
    <row r="985" ht="15.75" customHeight="1" spans="1:4">
      <c r="A985" s="91"/>
      <c r="D985" s="338"/>
    </row>
    <row r="986" ht="15.75" customHeight="1" spans="1:4">
      <c r="A986" s="91"/>
      <c r="D986" s="338"/>
    </row>
    <row r="987" ht="15.75" customHeight="1" spans="1:4">
      <c r="A987" s="91"/>
      <c r="D987" s="338"/>
    </row>
    <row r="988" ht="15.75" customHeight="1" spans="1:4">
      <c r="A988" s="91"/>
      <c r="D988" s="338"/>
    </row>
    <row r="989" ht="15.75" customHeight="1" spans="1:4">
      <c r="A989" s="91"/>
      <c r="D989" s="338"/>
    </row>
    <row r="990" ht="15.75" customHeight="1" spans="1:4">
      <c r="A990" s="91"/>
      <c r="D990" s="338"/>
    </row>
    <row r="991" ht="15.75" customHeight="1" spans="1:4">
      <c r="A991" s="91"/>
      <c r="D991" s="338"/>
    </row>
    <row r="992" ht="15.75" customHeight="1" spans="1:4">
      <c r="A992" s="91"/>
      <c r="D992" s="338"/>
    </row>
    <row r="993" ht="15.75" customHeight="1" spans="1:4">
      <c r="A993" s="91"/>
      <c r="D993" s="338"/>
    </row>
    <row r="994" ht="15.75" customHeight="1" spans="1:4">
      <c r="A994" s="91"/>
      <c r="D994" s="338"/>
    </row>
    <row r="995" ht="15.75" customHeight="1" spans="1:4">
      <c r="A995" s="91"/>
      <c r="D995" s="338"/>
    </row>
    <row r="996" ht="15.75" customHeight="1" spans="1:4">
      <c r="A996" s="91"/>
      <c r="D996" s="338"/>
    </row>
    <row r="997" ht="15.75" customHeight="1" spans="1:4">
      <c r="A997" s="91"/>
      <c r="D997" s="338"/>
    </row>
    <row r="998" ht="15.75" customHeight="1" spans="1:4">
      <c r="A998" s="91"/>
      <c r="D998" s="338"/>
    </row>
    <row r="999" ht="15.75" customHeight="1" spans="1:4">
      <c r="A999" s="91"/>
      <c r="D999" s="338"/>
    </row>
    <row r="1000" ht="15.75" customHeight="1" spans="1:4">
      <c r="A1000" s="91"/>
      <c r="D1000" s="338"/>
    </row>
    <row r="1001" ht="15.75" customHeight="1" spans="1:4">
      <c r="A1001" s="91"/>
      <c r="D1001" s="338"/>
    </row>
    <row r="1002" ht="15.75" customHeight="1" spans="1:4">
      <c r="A1002" s="91"/>
      <c r="D1002" s="338"/>
    </row>
    <row r="1003" ht="15.75" customHeight="1" spans="1:4">
      <c r="A1003" s="91"/>
      <c r="D1003" s="338"/>
    </row>
    <row r="1004" ht="15.75" customHeight="1" spans="1:4">
      <c r="A1004" s="91"/>
      <c r="D1004" s="338"/>
    </row>
    <row r="1005" ht="15.75" customHeight="1" spans="1:4">
      <c r="A1005" s="91"/>
      <c r="D1005" s="338"/>
    </row>
  </sheetData>
  <mergeCells count="5">
    <mergeCell ref="A1:D1"/>
    <mergeCell ref="A2:D2"/>
    <mergeCell ref="A4:D4"/>
    <mergeCell ref="A5:D5"/>
    <mergeCell ref="A25:B25"/>
  </mergeCells>
  <pageMargins left="0.511805555555556" right="0.511805555555556" top="0.869444444444444" bottom="0.786805555555556" header="0" footer="0"/>
  <pageSetup paperSize="9" scale="84" orientation="portrait" horizontalDpi="600"/>
  <headerFooter>
    <oddHeader>&amp;CNegrito itálico"Processo 23069.182202/2024-57
PE 90.005/2025</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view="pageLayout" zoomScaleNormal="100" workbookViewId="0">
      <selection activeCell="A1" sqref="A1:G1"/>
    </sheetView>
  </sheetViews>
  <sheetFormatPr defaultColWidth="14.4285714285714" defaultRowHeight="15" customHeight="1" outlineLevelCol="6"/>
  <cols>
    <col min="1" max="1" width="7.71428571428571" customWidth="1"/>
    <col min="2" max="2" width="25.8571428571429" style="317" customWidth="1"/>
    <col min="3" max="3" width="8.57142857142857" style="318" customWidth="1"/>
    <col min="4" max="4" width="10.5714285714286" style="319" customWidth="1"/>
    <col min="5" max="5" width="16" style="319" customWidth="1"/>
  </cols>
  <sheetData>
    <row r="1" customHeight="1" spans="1:7">
      <c r="A1" s="320" t="s">
        <v>0</v>
      </c>
      <c r="B1" s="320"/>
      <c r="C1" s="320"/>
      <c r="D1" s="320"/>
      <c r="E1" s="320"/>
      <c r="F1" s="320"/>
      <c r="G1" s="320"/>
    </row>
    <row r="2" customHeight="1" spans="1:7">
      <c r="A2" s="321" t="s">
        <v>1</v>
      </c>
      <c r="B2" s="321"/>
      <c r="C2" s="321"/>
      <c r="D2" s="321"/>
      <c r="E2" s="321"/>
      <c r="F2" s="321"/>
      <c r="G2" s="321"/>
    </row>
    <row r="3" customHeight="1" spans="1:7">
      <c r="A3" s="321"/>
      <c r="C3" s="319"/>
      <c r="F3" s="322"/>
      <c r="G3" s="322"/>
    </row>
    <row r="4" customHeight="1" spans="1:7">
      <c r="A4" s="323" t="s">
        <v>177</v>
      </c>
      <c r="B4" s="323"/>
      <c r="C4" s="323"/>
      <c r="D4" s="323"/>
      <c r="E4" s="323"/>
      <c r="F4" s="323"/>
      <c r="G4" s="323"/>
    </row>
    <row r="5" ht="48.75" customHeight="1" spans="1:7">
      <c r="A5" s="324" t="s">
        <v>2</v>
      </c>
      <c r="B5" s="324"/>
      <c r="C5" s="324"/>
      <c r="D5" s="324"/>
      <c r="E5" s="324"/>
      <c r="F5" s="324"/>
      <c r="G5" s="324"/>
    </row>
    <row r="7" customHeight="1" spans="1:7">
      <c r="A7" s="325" t="s">
        <v>178</v>
      </c>
      <c r="B7" s="325"/>
      <c r="C7" s="325"/>
      <c r="D7" s="325"/>
      <c r="E7" s="325"/>
      <c r="F7" s="325"/>
      <c r="G7" s="325"/>
    </row>
    <row r="8" ht="36" customHeight="1" spans="1:7">
      <c r="A8" s="326" t="s">
        <v>179</v>
      </c>
      <c r="B8" s="327" t="s">
        <v>180</v>
      </c>
      <c r="C8" s="326" t="s">
        <v>181</v>
      </c>
      <c r="D8" s="326" t="s">
        <v>182</v>
      </c>
      <c r="E8" s="326" t="s">
        <v>183</v>
      </c>
      <c r="F8" s="326" t="s">
        <v>184</v>
      </c>
      <c r="G8" s="326" t="s">
        <v>185</v>
      </c>
    </row>
    <row r="9" customHeight="1" spans="1:7">
      <c r="A9" s="23">
        <v>1</v>
      </c>
      <c r="B9" s="328" t="s">
        <v>159</v>
      </c>
      <c r="C9" s="21" t="s">
        <v>186</v>
      </c>
      <c r="D9" s="21">
        <v>5</v>
      </c>
      <c r="E9" s="329">
        <f t="shared" ref="E9:E15" si="0">D9</f>
        <v>5</v>
      </c>
      <c r="F9" s="22" t="s">
        <v>187</v>
      </c>
      <c r="G9" s="22" t="s">
        <v>188</v>
      </c>
    </row>
    <row r="10" customHeight="1" spans="1:7">
      <c r="A10" s="23">
        <v>2</v>
      </c>
      <c r="B10" s="328" t="s">
        <v>159</v>
      </c>
      <c r="C10" s="21" t="s">
        <v>186</v>
      </c>
      <c r="D10" s="21">
        <v>1</v>
      </c>
      <c r="E10" s="329">
        <f t="shared" si="0"/>
        <v>1</v>
      </c>
      <c r="F10" s="22" t="s">
        <v>189</v>
      </c>
      <c r="G10" s="22" t="s">
        <v>188</v>
      </c>
    </row>
    <row r="11" customHeight="1" spans="1:7">
      <c r="A11" s="23">
        <v>3</v>
      </c>
      <c r="B11" s="328" t="s">
        <v>159</v>
      </c>
      <c r="C11" s="21" t="s">
        <v>186</v>
      </c>
      <c r="D11" s="21">
        <v>1</v>
      </c>
      <c r="E11" s="329">
        <f t="shared" si="0"/>
        <v>1</v>
      </c>
      <c r="F11" s="22" t="s">
        <v>190</v>
      </c>
      <c r="G11" s="22" t="s">
        <v>188</v>
      </c>
    </row>
    <row r="12" customHeight="1" spans="1:7">
      <c r="A12" s="23">
        <v>4</v>
      </c>
      <c r="B12" s="328" t="s">
        <v>159</v>
      </c>
      <c r="C12" s="21" t="s">
        <v>186</v>
      </c>
      <c r="D12" s="21">
        <v>1</v>
      </c>
      <c r="E12" s="329">
        <f t="shared" si="0"/>
        <v>1</v>
      </c>
      <c r="F12" s="22" t="s">
        <v>191</v>
      </c>
      <c r="G12" s="22" t="s">
        <v>188</v>
      </c>
    </row>
    <row r="13" customHeight="1" spans="1:7">
      <c r="A13" s="23">
        <v>5</v>
      </c>
      <c r="B13" s="328" t="s">
        <v>159</v>
      </c>
      <c r="C13" s="21" t="s">
        <v>186</v>
      </c>
      <c r="D13" s="21">
        <v>1</v>
      </c>
      <c r="E13" s="329">
        <f t="shared" si="0"/>
        <v>1</v>
      </c>
      <c r="F13" s="22" t="s">
        <v>192</v>
      </c>
      <c r="G13" s="22" t="s">
        <v>188</v>
      </c>
    </row>
    <row r="14" customHeight="1" spans="1:7">
      <c r="A14" s="23">
        <v>6</v>
      </c>
      <c r="B14" s="328" t="s">
        <v>159</v>
      </c>
      <c r="C14" s="21" t="s">
        <v>186</v>
      </c>
      <c r="D14" s="21">
        <v>1</v>
      </c>
      <c r="E14" s="329">
        <f t="shared" si="0"/>
        <v>1</v>
      </c>
      <c r="F14" s="22" t="s">
        <v>193</v>
      </c>
      <c r="G14" s="22" t="s">
        <v>188</v>
      </c>
    </row>
    <row r="15" customHeight="1" spans="1:7">
      <c r="A15" s="23">
        <v>7</v>
      </c>
      <c r="B15" s="328" t="s">
        <v>159</v>
      </c>
      <c r="C15" s="21" t="s">
        <v>186</v>
      </c>
      <c r="D15" s="21">
        <v>1</v>
      </c>
      <c r="E15" s="329">
        <f t="shared" si="0"/>
        <v>1</v>
      </c>
      <c r="F15" s="22" t="s">
        <v>194</v>
      </c>
      <c r="G15" s="22" t="s">
        <v>188</v>
      </c>
    </row>
    <row r="16" customHeight="1" spans="1:7">
      <c r="A16" s="23">
        <v>8</v>
      </c>
      <c r="B16" s="328" t="s">
        <v>160</v>
      </c>
      <c r="C16" s="21" t="s">
        <v>186</v>
      </c>
      <c r="D16" s="21">
        <v>1</v>
      </c>
      <c r="E16" s="329">
        <f t="shared" ref="E16:E32" si="1">D16</f>
        <v>1</v>
      </c>
      <c r="F16" s="22" t="s">
        <v>187</v>
      </c>
      <c r="G16" s="22" t="s">
        <v>188</v>
      </c>
    </row>
    <row r="17" customHeight="1" spans="1:7">
      <c r="A17" s="23">
        <v>9</v>
      </c>
      <c r="B17" s="328" t="s">
        <v>161</v>
      </c>
      <c r="C17" s="21" t="s">
        <v>186</v>
      </c>
      <c r="D17" s="21">
        <v>10</v>
      </c>
      <c r="E17" s="329">
        <f t="shared" si="1"/>
        <v>10</v>
      </c>
      <c r="F17" s="22" t="s">
        <v>195</v>
      </c>
      <c r="G17" s="22" t="s">
        <v>188</v>
      </c>
    </row>
    <row r="18" customHeight="1" spans="1:7">
      <c r="A18" s="23">
        <v>10</v>
      </c>
      <c r="B18" s="328" t="s">
        <v>161</v>
      </c>
      <c r="C18" s="21" t="s">
        <v>186</v>
      </c>
      <c r="D18" s="21">
        <v>2</v>
      </c>
      <c r="E18" s="329">
        <f t="shared" ref="E18" si="2">D18</f>
        <v>2</v>
      </c>
      <c r="F18" s="22" t="s">
        <v>191</v>
      </c>
      <c r="G18" s="22" t="s">
        <v>188</v>
      </c>
    </row>
    <row r="19" customHeight="1" spans="1:7">
      <c r="A19" s="23">
        <v>11</v>
      </c>
      <c r="B19" s="328" t="s">
        <v>161</v>
      </c>
      <c r="C19" s="21" t="s">
        <v>186</v>
      </c>
      <c r="D19" s="21">
        <v>2</v>
      </c>
      <c r="E19" s="329">
        <f t="shared" ref="E19" si="3">D19</f>
        <v>2</v>
      </c>
      <c r="F19" s="22" t="s">
        <v>196</v>
      </c>
      <c r="G19" s="22" t="s">
        <v>188</v>
      </c>
    </row>
    <row r="20" ht="34.5" customHeight="1" spans="1:7">
      <c r="A20" s="23">
        <v>12</v>
      </c>
      <c r="B20" s="328" t="s">
        <v>161</v>
      </c>
      <c r="C20" s="21" t="s">
        <v>186</v>
      </c>
      <c r="D20" s="21">
        <v>1</v>
      </c>
      <c r="E20" s="329">
        <v>1</v>
      </c>
      <c r="F20" s="22" t="s">
        <v>197</v>
      </c>
      <c r="G20" s="22" t="s">
        <v>198</v>
      </c>
    </row>
    <row r="21" customHeight="1" spans="1:7">
      <c r="A21" s="23">
        <v>13</v>
      </c>
      <c r="B21" s="328" t="s">
        <v>161</v>
      </c>
      <c r="C21" s="21" t="s">
        <v>186</v>
      </c>
      <c r="D21" s="21">
        <v>1</v>
      </c>
      <c r="E21" s="329">
        <v>1</v>
      </c>
      <c r="F21" s="22" t="s">
        <v>199</v>
      </c>
      <c r="G21" s="22" t="s">
        <v>200</v>
      </c>
    </row>
    <row r="22" customHeight="1" spans="1:7">
      <c r="A22" s="23">
        <v>14</v>
      </c>
      <c r="B22" s="328" t="s">
        <v>161</v>
      </c>
      <c r="C22" s="21" t="s">
        <v>186</v>
      </c>
      <c r="D22" s="21">
        <v>3</v>
      </c>
      <c r="E22" s="329">
        <v>3</v>
      </c>
      <c r="F22" s="22" t="s">
        <v>201</v>
      </c>
      <c r="G22" s="22" t="s">
        <v>188</v>
      </c>
    </row>
    <row r="23" customHeight="1" spans="1:7">
      <c r="A23" s="23">
        <v>15</v>
      </c>
      <c r="B23" s="328" t="s">
        <v>162</v>
      </c>
      <c r="C23" s="21" t="s">
        <v>186</v>
      </c>
      <c r="D23" s="21">
        <v>1</v>
      </c>
      <c r="E23" s="329">
        <f t="shared" si="1"/>
        <v>1</v>
      </c>
      <c r="F23" s="22" t="s">
        <v>195</v>
      </c>
      <c r="G23" s="22" t="s">
        <v>188</v>
      </c>
    </row>
    <row r="24" ht="30" spans="1:7">
      <c r="A24" s="23">
        <v>16</v>
      </c>
      <c r="B24" s="328" t="s">
        <v>163</v>
      </c>
      <c r="C24" s="21" t="s">
        <v>202</v>
      </c>
      <c r="D24" s="21">
        <v>2</v>
      </c>
      <c r="E24" s="329">
        <v>2</v>
      </c>
      <c r="F24" s="22" t="s">
        <v>203</v>
      </c>
      <c r="G24" s="22" t="s">
        <v>188</v>
      </c>
    </row>
    <row r="25" ht="30" spans="1:7">
      <c r="A25" s="23">
        <v>17</v>
      </c>
      <c r="B25" s="328" t="s">
        <v>204</v>
      </c>
      <c r="C25" s="21" t="s">
        <v>202</v>
      </c>
      <c r="D25" s="21">
        <v>1</v>
      </c>
      <c r="E25" s="329">
        <v>1</v>
      </c>
      <c r="F25" s="22" t="s">
        <v>203</v>
      </c>
      <c r="G25" s="22" t="s">
        <v>188</v>
      </c>
    </row>
    <row r="26" customHeight="1" spans="1:7">
      <c r="A26" s="23">
        <v>18</v>
      </c>
      <c r="B26" s="328" t="s">
        <v>165</v>
      </c>
      <c r="C26" s="21" t="s">
        <v>205</v>
      </c>
      <c r="D26" s="21">
        <v>4</v>
      </c>
      <c r="E26" s="329">
        <f t="shared" si="1"/>
        <v>4</v>
      </c>
      <c r="F26" s="22" t="s">
        <v>206</v>
      </c>
      <c r="G26" s="22" t="s">
        <v>188</v>
      </c>
    </row>
    <row r="27" customHeight="1" spans="1:7">
      <c r="A27" s="23">
        <v>19</v>
      </c>
      <c r="B27" s="328" t="s">
        <v>165</v>
      </c>
      <c r="C27" s="21" t="s">
        <v>205</v>
      </c>
      <c r="D27" s="21">
        <v>4</v>
      </c>
      <c r="E27" s="329">
        <f t="shared" ref="E27" si="4">D27</f>
        <v>4</v>
      </c>
      <c r="F27" s="22" t="s">
        <v>207</v>
      </c>
      <c r="G27" s="22" t="s">
        <v>188</v>
      </c>
    </row>
    <row r="28" customHeight="1" spans="1:7">
      <c r="A28" s="23">
        <v>20</v>
      </c>
      <c r="B28" s="328" t="s">
        <v>165</v>
      </c>
      <c r="C28" s="21" t="s">
        <v>205</v>
      </c>
      <c r="D28" s="21">
        <v>3</v>
      </c>
      <c r="E28" s="329">
        <f t="shared" ref="E28" si="5">D28</f>
        <v>3</v>
      </c>
      <c r="F28" s="22" t="s">
        <v>208</v>
      </c>
      <c r="G28" s="22" t="s">
        <v>188</v>
      </c>
    </row>
    <row r="29" customHeight="1" spans="1:7">
      <c r="A29" s="23">
        <v>21</v>
      </c>
      <c r="B29" s="328" t="s">
        <v>165</v>
      </c>
      <c r="C29" s="21" t="s">
        <v>205</v>
      </c>
      <c r="D29" s="21">
        <v>3</v>
      </c>
      <c r="E29" s="329">
        <f t="shared" ref="E29" si="6">D29</f>
        <v>3</v>
      </c>
      <c r="F29" s="22" t="s">
        <v>191</v>
      </c>
      <c r="G29" s="22" t="s">
        <v>188</v>
      </c>
    </row>
    <row r="30" customHeight="1" spans="1:7">
      <c r="A30" s="23">
        <v>22</v>
      </c>
      <c r="B30" s="328" t="s">
        <v>165</v>
      </c>
      <c r="C30" s="21" t="s">
        <v>205</v>
      </c>
      <c r="D30" s="21">
        <v>1</v>
      </c>
      <c r="E30" s="329">
        <f t="shared" ref="E30" si="7">D30</f>
        <v>1</v>
      </c>
      <c r="F30" s="22" t="s">
        <v>209</v>
      </c>
      <c r="G30" s="22" t="s">
        <v>188</v>
      </c>
    </row>
    <row r="31" customHeight="1" spans="1:7">
      <c r="A31" s="23">
        <v>23</v>
      </c>
      <c r="B31" s="328" t="s">
        <v>165</v>
      </c>
      <c r="C31" s="21" t="s">
        <v>205</v>
      </c>
      <c r="D31" s="21">
        <v>4</v>
      </c>
      <c r="E31" s="329">
        <f t="shared" ref="E31" si="8">D31</f>
        <v>4</v>
      </c>
      <c r="F31" s="22" t="s">
        <v>201</v>
      </c>
      <c r="G31" s="22" t="s">
        <v>188</v>
      </c>
    </row>
    <row r="32" customHeight="1" spans="1:7">
      <c r="A32" s="23">
        <v>24</v>
      </c>
      <c r="B32" s="328" t="s">
        <v>166</v>
      </c>
      <c r="C32" s="21" t="s">
        <v>210</v>
      </c>
      <c r="D32" s="21">
        <v>1</v>
      </c>
      <c r="E32" s="329">
        <f t="shared" si="1"/>
        <v>1</v>
      </c>
      <c r="F32" s="22" t="s">
        <v>194</v>
      </c>
      <c r="G32" s="22" t="s">
        <v>188</v>
      </c>
    </row>
    <row r="33" customHeight="1" spans="1:7">
      <c r="A33" s="23">
        <v>25</v>
      </c>
      <c r="B33" s="330" t="s">
        <v>167</v>
      </c>
      <c r="C33" s="21" t="s">
        <v>211</v>
      </c>
      <c r="D33" s="23">
        <v>1</v>
      </c>
      <c r="E33" s="23">
        <v>1</v>
      </c>
      <c r="F33" s="22" t="s">
        <v>212</v>
      </c>
      <c r="G33" s="22" t="s">
        <v>188</v>
      </c>
    </row>
    <row r="34" customHeight="1" spans="1:7">
      <c r="A34" s="23">
        <v>26</v>
      </c>
      <c r="B34" s="328" t="s">
        <v>168</v>
      </c>
      <c r="C34" s="21" t="s">
        <v>213</v>
      </c>
      <c r="D34" s="23">
        <v>18</v>
      </c>
      <c r="E34" s="23">
        <v>18</v>
      </c>
      <c r="F34" s="22" t="s">
        <v>196</v>
      </c>
      <c r="G34" s="22" t="s">
        <v>188</v>
      </c>
    </row>
    <row r="35" customHeight="1" spans="1:7">
      <c r="A35" s="23">
        <v>27</v>
      </c>
      <c r="B35" s="328" t="s">
        <v>169</v>
      </c>
      <c r="C35" s="21" t="s">
        <v>213</v>
      </c>
      <c r="D35" s="23">
        <v>32</v>
      </c>
      <c r="E35" s="23">
        <v>32</v>
      </c>
      <c r="F35" s="22" t="s">
        <v>196</v>
      </c>
      <c r="G35" s="22" t="s">
        <v>188</v>
      </c>
    </row>
    <row r="36" customHeight="1" spans="1:7">
      <c r="A36" s="23">
        <v>28</v>
      </c>
      <c r="B36" s="328" t="s">
        <v>170</v>
      </c>
      <c r="C36" s="21" t="s">
        <v>214</v>
      </c>
      <c r="D36" s="23">
        <v>15</v>
      </c>
      <c r="E36" s="23">
        <v>15</v>
      </c>
      <c r="F36" s="22" t="s">
        <v>215</v>
      </c>
      <c r="G36" s="22" t="s">
        <v>216</v>
      </c>
    </row>
    <row r="37" ht="15.75" spans="1:7">
      <c r="A37" s="23">
        <v>29</v>
      </c>
      <c r="B37" s="331" t="s">
        <v>171</v>
      </c>
      <c r="C37" s="21" t="s">
        <v>217</v>
      </c>
      <c r="D37" s="23">
        <v>1</v>
      </c>
      <c r="E37" s="23">
        <v>1</v>
      </c>
      <c r="F37" s="22" t="s">
        <v>196</v>
      </c>
      <c r="G37" s="22" t="s">
        <v>188</v>
      </c>
    </row>
    <row r="38" ht="15.75" spans="1:7">
      <c r="A38" s="23">
        <v>30</v>
      </c>
      <c r="B38" s="331" t="s">
        <v>172</v>
      </c>
      <c r="C38" s="72" t="s">
        <v>218</v>
      </c>
      <c r="D38" s="23">
        <v>1</v>
      </c>
      <c r="E38" s="23">
        <v>1</v>
      </c>
      <c r="F38" s="22" t="s">
        <v>191</v>
      </c>
      <c r="G38" s="22" t="s">
        <v>188</v>
      </c>
    </row>
    <row r="39" ht="15.75" spans="1:7">
      <c r="A39" s="23">
        <v>31</v>
      </c>
      <c r="B39" s="331" t="s">
        <v>173</v>
      </c>
      <c r="C39" s="72" t="s">
        <v>219</v>
      </c>
      <c r="D39" s="23">
        <v>1</v>
      </c>
      <c r="E39" s="23">
        <v>1</v>
      </c>
      <c r="F39" s="22" t="s">
        <v>191</v>
      </c>
      <c r="G39" s="22" t="s">
        <v>188</v>
      </c>
    </row>
    <row r="40" ht="15.75" spans="1:7">
      <c r="A40" s="23">
        <v>32</v>
      </c>
      <c r="B40" s="331" t="s">
        <v>174</v>
      </c>
      <c r="C40" s="72" t="s">
        <v>220</v>
      </c>
      <c r="D40" s="23">
        <v>1</v>
      </c>
      <c r="E40" s="23">
        <v>1</v>
      </c>
      <c r="F40" s="22" t="s">
        <v>191</v>
      </c>
      <c r="G40" s="22" t="s">
        <v>188</v>
      </c>
    </row>
    <row r="41" spans="1:7">
      <c r="A41" s="23">
        <v>33</v>
      </c>
      <c r="B41" s="331" t="s">
        <v>175</v>
      </c>
      <c r="C41" s="180" t="s">
        <v>221</v>
      </c>
      <c r="D41" s="23">
        <v>1</v>
      </c>
      <c r="E41" s="23">
        <v>1</v>
      </c>
      <c r="F41" s="22" t="s">
        <v>191</v>
      </c>
      <c r="G41" s="22" t="s">
        <v>188</v>
      </c>
    </row>
    <row r="42" customHeight="1" spans="1:7">
      <c r="A42" s="332" t="s">
        <v>176</v>
      </c>
      <c r="B42" s="332"/>
      <c r="C42" s="332"/>
      <c r="D42" s="333">
        <f>SUM(D9:D41)</f>
        <v>126</v>
      </c>
      <c r="E42" s="333">
        <f>SUM(E9:E41)</f>
        <v>126</v>
      </c>
      <c r="F42" s="334"/>
      <c r="G42" s="334"/>
    </row>
    <row r="43" customHeight="1" spans="4:4">
      <c r="D43" s="335"/>
    </row>
  </sheetData>
  <mergeCells count="6">
    <mergeCell ref="A1:G1"/>
    <mergeCell ref="A2:G2"/>
    <mergeCell ref="A4:G4"/>
    <mergeCell ref="A5:G5"/>
    <mergeCell ref="A7:G7"/>
    <mergeCell ref="A42:C42"/>
  </mergeCells>
  <pageMargins left="0.511805555555556" right="0.511805555555556" top="0.869444444444444" bottom="0.786805555555556" header="0" footer="0"/>
  <pageSetup paperSize="9" scale="84" orientation="portrait" horizontalDpi="600"/>
  <headerFooter>
    <oddHeader>&amp;CNegrito itálico"Processo 23069.182202/2024-57
PE 90.005/2025</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view="pageLayout" zoomScaleNormal="100" workbookViewId="0">
      <selection activeCell="A7" sqref="A7:F7"/>
    </sheetView>
  </sheetViews>
  <sheetFormatPr defaultColWidth="9" defaultRowHeight="15"/>
  <cols>
    <col min="1" max="1" width="4.71428571428571" style="181" customWidth="1"/>
    <col min="2" max="2" width="25.1428571428571" style="182" customWidth="1"/>
    <col min="3" max="3" width="22" style="183" customWidth="1"/>
    <col min="4" max="4" width="12.1428571428571" style="182" customWidth="1"/>
    <col min="5" max="5" width="23" style="182" customWidth="1"/>
    <col min="6" max="6" width="14.4285714285714" style="182" customWidth="1"/>
    <col min="7" max="7" width="19.5714285714286" style="182" customWidth="1"/>
    <col min="8" max="8" width="7.14285714285714" style="182" customWidth="1"/>
    <col min="9" max="9" width="8.57142857142857" style="182" customWidth="1"/>
    <col min="10" max="10" width="7.71428571428571" style="182" customWidth="1"/>
    <col min="11" max="11" width="8.28571428571429" style="182" customWidth="1"/>
    <col min="12" max="12" width="8.71428571428571" style="182" customWidth="1"/>
    <col min="13" max="13" width="8" style="182" customWidth="1"/>
    <col min="14" max="14" width="7.28571428571429" style="182" customWidth="1"/>
    <col min="15" max="15" width="7.71428571428571" style="182" customWidth="1"/>
    <col min="16" max="17" width="6" style="182" customWidth="1"/>
    <col min="18" max="18" width="8.28571428571429" style="182" customWidth="1"/>
    <col min="19" max="16384" width="9.14285714285714" style="182"/>
  </cols>
  <sheetData>
    <row r="1" ht="14.45" customHeight="1" spans="1:25">
      <c r="A1" s="184" t="s">
        <v>0</v>
      </c>
      <c r="B1" s="184"/>
      <c r="C1" s="184"/>
      <c r="D1" s="184"/>
      <c r="E1" s="184"/>
      <c r="F1" s="184"/>
      <c r="G1" s="186"/>
      <c r="H1" s="186"/>
      <c r="I1" s="186"/>
      <c r="J1" s="186"/>
      <c r="K1" s="186"/>
      <c r="L1" s="186"/>
      <c r="M1" s="186"/>
      <c r="N1" s="186"/>
      <c r="O1" s="186"/>
      <c r="P1" s="186"/>
      <c r="Q1" s="186"/>
      <c r="R1" s="186"/>
      <c r="S1" s="186"/>
      <c r="T1" s="186"/>
      <c r="U1" s="186"/>
      <c r="V1" s="186"/>
      <c r="W1" s="186"/>
      <c r="X1" s="186"/>
      <c r="Y1" s="186"/>
    </row>
    <row r="2" spans="1:18">
      <c r="A2" s="187" t="s">
        <v>1</v>
      </c>
      <c r="B2" s="187"/>
      <c r="C2" s="187"/>
      <c r="D2" s="187"/>
      <c r="E2" s="187"/>
      <c r="F2" s="187"/>
      <c r="G2" s="181"/>
      <c r="H2" s="181"/>
      <c r="I2" s="181"/>
      <c r="J2" s="181"/>
      <c r="K2" s="181"/>
      <c r="L2" s="181"/>
      <c r="M2" s="181"/>
      <c r="N2" s="181"/>
      <c r="O2" s="181"/>
      <c r="P2" s="181"/>
      <c r="Q2" s="181"/>
      <c r="R2" s="181"/>
    </row>
    <row r="3" spans="1:18">
      <c r="A3" s="187"/>
      <c r="B3" s="188"/>
      <c r="C3" s="188"/>
      <c r="D3" s="188"/>
      <c r="E3" s="188"/>
      <c r="F3" s="188"/>
      <c r="G3" s="188"/>
      <c r="H3" s="188"/>
      <c r="I3" s="188"/>
      <c r="J3" s="188"/>
      <c r="K3" s="188"/>
      <c r="L3" s="188"/>
      <c r="M3" s="188"/>
      <c r="N3" s="188"/>
      <c r="O3" s="188"/>
      <c r="P3" s="188"/>
      <c r="Q3" s="188"/>
      <c r="R3" s="188"/>
    </row>
    <row r="4" ht="27" customHeight="1" spans="1:7">
      <c r="A4" s="189" t="s">
        <v>222</v>
      </c>
      <c r="B4" s="189"/>
      <c r="C4" s="189"/>
      <c r="D4" s="189"/>
      <c r="E4" s="189"/>
      <c r="F4" s="189"/>
      <c r="G4" s="190"/>
    </row>
    <row r="5" ht="51.75" customHeight="1" spans="1:7">
      <c r="A5" s="191" t="s">
        <v>2</v>
      </c>
      <c r="B5" s="191"/>
      <c r="C5" s="191"/>
      <c r="D5" s="191"/>
      <c r="E5" s="191"/>
      <c r="F5" s="191"/>
      <c r="G5" s="192"/>
    </row>
    <row r="6" ht="15.75" spans="1:3">
      <c r="A6" s="182"/>
      <c r="C6" s="182"/>
    </row>
    <row r="7" ht="24.75" customHeight="1" spans="1:6">
      <c r="A7" s="304" t="s">
        <v>223</v>
      </c>
      <c r="B7" s="305"/>
      <c r="C7" s="305"/>
      <c r="D7" s="305"/>
      <c r="E7" s="305"/>
      <c r="F7" s="305"/>
    </row>
    <row r="8" spans="1:7">
      <c r="A8" s="306" t="s">
        <v>6</v>
      </c>
      <c r="B8" s="307" t="s">
        <v>7</v>
      </c>
      <c r="C8" s="307"/>
      <c r="D8" s="307" t="s">
        <v>224</v>
      </c>
      <c r="E8" s="307" t="s">
        <v>225</v>
      </c>
      <c r="F8" s="307" t="s">
        <v>226</v>
      </c>
      <c r="G8" s="308"/>
    </row>
    <row r="9" ht="186" customHeight="1" spans="1:7">
      <c r="A9" s="309">
        <v>1</v>
      </c>
      <c r="B9" s="310" t="s">
        <v>227</v>
      </c>
      <c r="C9" s="310"/>
      <c r="D9" s="311">
        <v>1</v>
      </c>
      <c r="E9" s="312">
        <v>2155.67</v>
      </c>
      <c r="F9" s="313">
        <f>E9*D9</f>
        <v>2155.67</v>
      </c>
      <c r="G9" s="308"/>
    </row>
    <row r="10" spans="1:7">
      <c r="A10" s="314" t="s">
        <v>228</v>
      </c>
      <c r="B10" s="315"/>
      <c r="C10" s="315"/>
      <c r="D10" s="315"/>
      <c r="E10" s="315"/>
      <c r="F10" s="315">
        <f>SUM(F9:F9)</f>
        <v>2155.67</v>
      </c>
      <c r="G10" s="308"/>
    </row>
    <row r="11" ht="14.45" customHeight="1" spans="1:7">
      <c r="A11" s="314" t="s">
        <v>229</v>
      </c>
      <c r="B11" s="315"/>
      <c r="C11" s="315"/>
      <c r="D11" s="315"/>
      <c r="E11" s="315"/>
      <c r="F11" s="315">
        <f>F10/12</f>
        <v>179.639166666667</v>
      </c>
      <c r="G11" s="308"/>
    </row>
    <row r="12" ht="40.15" customHeight="1" spans="1:7">
      <c r="A12" s="316"/>
      <c r="B12" s="316"/>
      <c r="C12" s="316"/>
      <c r="D12" s="316"/>
      <c r="E12" s="316"/>
      <c r="F12" s="316"/>
      <c r="G12" s="308"/>
    </row>
    <row r="13" ht="32.25" customHeight="1" spans="1:7">
      <c r="A13" s="217"/>
      <c r="B13" s="217"/>
      <c r="C13" s="217"/>
      <c r="D13" s="217"/>
      <c r="E13" s="217"/>
      <c r="F13" s="217"/>
      <c r="G13" s="308"/>
    </row>
  </sheetData>
  <mergeCells count="11">
    <mergeCell ref="A1:F1"/>
    <mergeCell ref="A2:F2"/>
    <mergeCell ref="A4:F4"/>
    <mergeCell ref="A5:F5"/>
    <mergeCell ref="A7:F7"/>
    <mergeCell ref="B8:C8"/>
    <mergeCell ref="B9:C9"/>
    <mergeCell ref="A10:E10"/>
    <mergeCell ref="A11:E11"/>
    <mergeCell ref="A12:F12"/>
    <mergeCell ref="A13:F13"/>
  </mergeCells>
  <pageMargins left="0.511805555555556" right="0.511805555555556" top="0.869444444444444" bottom="0.786805555555556" header="0" footer="0"/>
  <pageSetup paperSize="9" scale="84" orientation="portrait" horizontalDpi="600"/>
  <headerFooter>
    <oddHeader>&amp;CNegrito itálico"Processo 23069.182202/2024-57
PE 90.005/2025</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44"/>
  <sheetViews>
    <sheetView view="pageLayout" zoomScaleNormal="90" topLeftCell="A120" workbookViewId="0">
      <selection activeCell="F124" sqref="F124:G124"/>
    </sheetView>
  </sheetViews>
  <sheetFormatPr defaultColWidth="9" defaultRowHeight="15"/>
  <cols>
    <col min="1" max="1" width="7.14285714285714" style="181" customWidth="1"/>
    <col min="2" max="2" width="51" style="182" customWidth="1"/>
    <col min="3" max="3" width="16.5714285714286" style="182" customWidth="1"/>
    <col min="4" max="4" width="16.2857142857143" style="182" customWidth="1"/>
    <col min="5" max="5" width="16" style="182" customWidth="1"/>
    <col min="6" max="6" width="15.1428571428571" style="183" customWidth="1"/>
    <col min="7" max="7" width="12.8571428571429" style="182" customWidth="1"/>
    <col min="8" max="8" width="18" style="182" customWidth="1"/>
    <col min="9" max="10" width="19.5714285714286" style="182" customWidth="1"/>
    <col min="11" max="11" width="7.14285714285714" style="182" customWidth="1"/>
    <col min="12" max="12" width="8.57142857142857" style="182" customWidth="1"/>
    <col min="13" max="13" width="7.71428571428571" style="182" customWidth="1"/>
    <col min="14" max="14" width="8.28571428571429" style="182" customWidth="1"/>
    <col min="15" max="15" width="8.71428571428571" style="182" customWidth="1"/>
    <col min="16" max="16" width="8" style="182" customWidth="1"/>
    <col min="17" max="17" width="7.28571428571429" style="182" customWidth="1"/>
    <col min="18" max="18" width="7.71428571428571" style="182" customWidth="1"/>
    <col min="19" max="20" width="6" style="182" customWidth="1"/>
    <col min="21" max="21" width="8.28571428571429" style="182" customWidth="1"/>
    <col min="22" max="16384" width="9.14285714285714" style="182"/>
  </cols>
  <sheetData>
    <row r="1" ht="15.6" customHeight="1" spans="1:28">
      <c r="A1" s="209" t="s">
        <v>0</v>
      </c>
      <c r="B1" s="209"/>
      <c r="C1" s="209"/>
      <c r="D1" s="209"/>
      <c r="E1" s="209"/>
      <c r="F1" s="210"/>
      <c r="G1" s="210"/>
      <c r="H1" s="210"/>
      <c r="I1" s="210"/>
      <c r="J1" s="186"/>
      <c r="K1" s="186"/>
      <c r="L1" s="186"/>
      <c r="M1" s="186"/>
      <c r="N1" s="186"/>
      <c r="O1" s="186"/>
      <c r="P1" s="186"/>
      <c r="Q1" s="186"/>
      <c r="R1" s="186"/>
      <c r="S1" s="186"/>
      <c r="T1" s="186"/>
      <c r="U1" s="186"/>
      <c r="V1" s="186"/>
      <c r="W1" s="186"/>
      <c r="X1" s="186"/>
      <c r="Y1" s="186"/>
      <c r="Z1" s="186"/>
      <c r="AA1" s="186"/>
      <c r="AB1" s="186"/>
    </row>
    <row r="2" ht="15.75" spans="1:21">
      <c r="A2" s="211" t="s">
        <v>1</v>
      </c>
      <c r="B2" s="211"/>
      <c r="C2" s="211"/>
      <c r="D2" s="211"/>
      <c r="E2" s="211"/>
      <c r="F2" s="212"/>
      <c r="G2" s="212"/>
      <c r="H2" s="212"/>
      <c r="I2" s="212"/>
      <c r="J2" s="181"/>
      <c r="K2" s="181"/>
      <c r="L2" s="181"/>
      <c r="M2" s="181"/>
      <c r="N2" s="181"/>
      <c r="O2" s="181"/>
      <c r="P2" s="181"/>
      <c r="Q2" s="181"/>
      <c r="R2" s="181"/>
      <c r="S2" s="181"/>
      <c r="T2" s="181"/>
      <c r="U2" s="181"/>
    </row>
    <row r="3" spans="1:21">
      <c r="A3" s="187"/>
      <c r="B3" s="188"/>
      <c r="C3" s="188"/>
      <c r="D3" s="188"/>
      <c r="E3" s="188"/>
      <c r="F3" s="188"/>
      <c r="G3" s="188"/>
      <c r="H3" s="188"/>
      <c r="I3" s="188"/>
      <c r="J3" s="188"/>
      <c r="K3" s="188"/>
      <c r="L3" s="188"/>
      <c r="M3" s="188"/>
      <c r="N3" s="188"/>
      <c r="O3" s="188"/>
      <c r="P3" s="188"/>
      <c r="Q3" s="188"/>
      <c r="R3" s="188"/>
      <c r="S3" s="188"/>
      <c r="T3" s="188"/>
      <c r="U3" s="188"/>
    </row>
    <row r="4" ht="14.45" customHeight="1" spans="1:10">
      <c r="A4" s="189" t="s">
        <v>230</v>
      </c>
      <c r="B4" s="189"/>
      <c r="C4" s="189"/>
      <c r="D4" s="189"/>
      <c r="E4" s="189"/>
      <c r="F4" s="190"/>
      <c r="G4" s="190"/>
      <c r="H4" s="190"/>
      <c r="I4" s="190"/>
      <c r="J4" s="190"/>
    </row>
    <row r="5" ht="48" customHeight="1" spans="1:10">
      <c r="A5" s="191" t="s">
        <v>2</v>
      </c>
      <c r="B5" s="191"/>
      <c r="C5" s="191"/>
      <c r="D5" s="191"/>
      <c r="E5" s="191"/>
      <c r="F5" s="192"/>
      <c r="G5" s="192"/>
      <c r="H5" s="192"/>
      <c r="I5" s="192"/>
      <c r="J5" s="192"/>
    </row>
    <row r="6" spans="1:6">
      <c r="A6" s="182"/>
      <c r="F6" s="182"/>
    </row>
    <row r="8" spans="1:5">
      <c r="A8" s="193" t="s">
        <v>231</v>
      </c>
      <c r="B8" s="194"/>
      <c r="C8" s="194"/>
      <c r="D8" s="194"/>
      <c r="E8" s="195"/>
    </row>
    <row r="9" ht="45" spans="1:5">
      <c r="A9" s="213" t="s">
        <v>232</v>
      </c>
      <c r="B9" s="213" t="s">
        <v>233</v>
      </c>
      <c r="C9" s="213" t="s">
        <v>234</v>
      </c>
      <c r="D9" s="213" t="s">
        <v>235</v>
      </c>
      <c r="E9" s="213" t="s">
        <v>236</v>
      </c>
    </row>
    <row r="10" ht="45" spans="1:5">
      <c r="A10" s="198">
        <v>1</v>
      </c>
      <c r="B10" s="201" t="s">
        <v>237</v>
      </c>
      <c r="C10" s="198">
        <v>2</v>
      </c>
      <c r="D10" s="202">
        <v>44.2</v>
      </c>
      <c r="E10" s="202">
        <f>D10*C10</f>
        <v>88.4</v>
      </c>
    </row>
    <row r="11" ht="71.25" customHeight="1" spans="1:5">
      <c r="A11" s="198">
        <v>2</v>
      </c>
      <c r="B11" s="201" t="s">
        <v>238</v>
      </c>
      <c r="C11" s="198">
        <v>4</v>
      </c>
      <c r="D11" s="202">
        <v>33.57</v>
      </c>
      <c r="E11" s="202">
        <f t="shared" ref="E11:E16" si="0">D11*C11</f>
        <v>134.28</v>
      </c>
    </row>
    <row r="12" ht="49.5" customHeight="1" spans="1:5">
      <c r="A12" s="198">
        <v>3</v>
      </c>
      <c r="B12" s="201" t="s">
        <v>239</v>
      </c>
      <c r="C12" s="198">
        <v>4</v>
      </c>
      <c r="D12" s="202">
        <v>39.66</v>
      </c>
      <c r="E12" s="202">
        <f t="shared" si="0"/>
        <v>158.64</v>
      </c>
    </row>
    <row r="13" ht="33" customHeight="1" spans="1:5">
      <c r="A13" s="198">
        <v>4</v>
      </c>
      <c r="B13" s="201" t="s">
        <v>240</v>
      </c>
      <c r="C13" s="198">
        <v>8</v>
      </c>
      <c r="D13" s="202">
        <v>9.64</v>
      </c>
      <c r="E13" s="202">
        <f t="shared" si="0"/>
        <v>77.12</v>
      </c>
    </row>
    <row r="14" spans="1:5">
      <c r="A14" s="198">
        <v>5</v>
      </c>
      <c r="B14" s="201" t="s">
        <v>241</v>
      </c>
      <c r="C14" s="198">
        <v>4</v>
      </c>
      <c r="D14" s="202">
        <v>16.96</v>
      </c>
      <c r="E14" s="202">
        <f t="shared" si="0"/>
        <v>67.84</v>
      </c>
    </row>
    <row r="15" spans="1:5">
      <c r="A15" s="198">
        <v>6</v>
      </c>
      <c r="B15" s="201" t="s">
        <v>242</v>
      </c>
      <c r="C15" s="198">
        <v>1</v>
      </c>
      <c r="D15" s="202">
        <v>8.96</v>
      </c>
      <c r="E15" s="202">
        <f t="shared" si="0"/>
        <v>8.96</v>
      </c>
    </row>
    <row r="16" ht="30" spans="1:5">
      <c r="A16" s="198">
        <v>7</v>
      </c>
      <c r="B16" s="201" t="s">
        <v>243</v>
      </c>
      <c r="C16" s="198">
        <v>2</v>
      </c>
      <c r="D16" s="202">
        <v>45.74</v>
      </c>
      <c r="E16" s="202">
        <f t="shared" si="0"/>
        <v>91.48</v>
      </c>
    </row>
    <row r="17" spans="1:5">
      <c r="A17" s="214" t="s">
        <v>244</v>
      </c>
      <c r="B17" s="214"/>
      <c r="C17" s="214"/>
      <c r="D17" s="214"/>
      <c r="E17" s="215">
        <f>SUM(E10:E16)</f>
        <v>626.72</v>
      </c>
    </row>
    <row r="18" spans="1:5">
      <c r="A18" s="214" t="s">
        <v>245</v>
      </c>
      <c r="B18" s="214"/>
      <c r="C18" s="214"/>
      <c r="D18" s="214"/>
      <c r="E18" s="215">
        <f>E17/12</f>
        <v>52.2266666666667</v>
      </c>
    </row>
    <row r="19" ht="60" customHeight="1" spans="1:5">
      <c r="A19" s="216" t="s">
        <v>246</v>
      </c>
      <c r="B19" s="216"/>
      <c r="C19" s="216"/>
      <c r="D19" s="216"/>
      <c r="E19" s="216"/>
    </row>
    <row r="20" spans="1:1">
      <c r="A20" s="182"/>
    </row>
    <row r="21" spans="1:5">
      <c r="A21" s="193" t="s">
        <v>247</v>
      </c>
      <c r="B21" s="194"/>
      <c r="C21" s="194"/>
      <c r="D21" s="194"/>
      <c r="E21" s="195"/>
    </row>
    <row r="22" ht="45" spans="1:5">
      <c r="A22" s="213" t="s">
        <v>232</v>
      </c>
      <c r="B22" s="213" t="s">
        <v>233</v>
      </c>
      <c r="C22" s="213" t="s">
        <v>234</v>
      </c>
      <c r="D22" s="213" t="s">
        <v>235</v>
      </c>
      <c r="E22" s="213" t="s">
        <v>236</v>
      </c>
    </row>
    <row r="23" spans="1:5">
      <c r="A23" s="198">
        <v>1</v>
      </c>
      <c r="B23" s="201" t="s">
        <v>248</v>
      </c>
      <c r="C23" s="198">
        <v>4</v>
      </c>
      <c r="D23" s="202">
        <v>42.6</v>
      </c>
      <c r="E23" s="202">
        <f>D23*C23</f>
        <v>170.4</v>
      </c>
    </row>
    <row r="24" ht="45" spans="1:5">
      <c r="A24" s="198">
        <v>2</v>
      </c>
      <c r="B24" s="201" t="s">
        <v>249</v>
      </c>
      <c r="C24" s="198">
        <v>4</v>
      </c>
      <c r="D24" s="202">
        <v>65.57</v>
      </c>
      <c r="E24" s="202">
        <f t="shared" ref="E24:E29" si="1">D24*C24</f>
        <v>262.28</v>
      </c>
    </row>
    <row r="25" spans="1:5">
      <c r="A25" s="198">
        <v>3</v>
      </c>
      <c r="B25" s="201" t="s">
        <v>250</v>
      </c>
      <c r="C25" s="198">
        <v>4</v>
      </c>
      <c r="D25" s="202">
        <v>10.72</v>
      </c>
      <c r="E25" s="202">
        <f t="shared" si="1"/>
        <v>42.88</v>
      </c>
    </row>
    <row r="26" spans="1:5">
      <c r="A26" s="198">
        <v>4</v>
      </c>
      <c r="B26" s="201" t="s">
        <v>251</v>
      </c>
      <c r="C26" s="198">
        <v>4</v>
      </c>
      <c r="D26" s="202">
        <v>22.92</v>
      </c>
      <c r="E26" s="202">
        <f t="shared" si="1"/>
        <v>91.68</v>
      </c>
    </row>
    <row r="27" ht="30" spans="1:5">
      <c r="A27" s="198">
        <v>5</v>
      </c>
      <c r="B27" s="201" t="s">
        <v>252</v>
      </c>
      <c r="C27" s="198">
        <v>4</v>
      </c>
      <c r="D27" s="202">
        <v>53.68</v>
      </c>
      <c r="E27" s="202">
        <f t="shared" si="1"/>
        <v>214.72</v>
      </c>
    </row>
    <row r="28" spans="1:5">
      <c r="A28" s="198">
        <v>6</v>
      </c>
      <c r="B28" s="201" t="s">
        <v>242</v>
      </c>
      <c r="C28" s="198">
        <v>1</v>
      </c>
      <c r="D28" s="202">
        <v>8.96</v>
      </c>
      <c r="E28" s="202">
        <f t="shared" si="1"/>
        <v>8.96</v>
      </c>
    </row>
    <row r="29" spans="1:5">
      <c r="A29" s="198">
        <v>7</v>
      </c>
      <c r="B29" s="201" t="s">
        <v>253</v>
      </c>
      <c r="C29" s="198">
        <v>4</v>
      </c>
      <c r="D29" s="202">
        <v>20.62</v>
      </c>
      <c r="E29" s="202">
        <f t="shared" si="1"/>
        <v>82.48</v>
      </c>
    </row>
    <row r="30" spans="1:5">
      <c r="A30" s="214" t="s">
        <v>244</v>
      </c>
      <c r="B30" s="214"/>
      <c r="C30" s="214"/>
      <c r="D30" s="214"/>
      <c r="E30" s="202">
        <f>SUM(E23:E29)</f>
        <v>873.4</v>
      </c>
    </row>
    <row r="31" spans="1:5">
      <c r="A31" s="214" t="s">
        <v>245</v>
      </c>
      <c r="B31" s="214"/>
      <c r="C31" s="214"/>
      <c r="D31" s="214"/>
      <c r="E31" s="202">
        <f>E30/12</f>
        <v>72.7833333333333</v>
      </c>
    </row>
    <row r="32" ht="58.5" customHeight="1" spans="1:5">
      <c r="A32" s="216" t="s">
        <v>254</v>
      </c>
      <c r="B32" s="216"/>
      <c r="C32" s="216"/>
      <c r="D32" s="216"/>
      <c r="E32" s="216"/>
    </row>
    <row r="33" spans="1:1">
      <c r="A33" s="182"/>
    </row>
    <row r="34" spans="1:5">
      <c r="A34" s="193" t="s">
        <v>255</v>
      </c>
      <c r="B34" s="194"/>
      <c r="C34" s="194"/>
      <c r="D34" s="194"/>
      <c r="E34" s="195"/>
    </row>
    <row r="35" ht="45" spans="1:5">
      <c r="A35" s="213" t="s">
        <v>232</v>
      </c>
      <c r="B35" s="213" t="s">
        <v>233</v>
      </c>
      <c r="C35" s="213" t="s">
        <v>234</v>
      </c>
      <c r="D35" s="213" t="s">
        <v>235</v>
      </c>
      <c r="E35" s="213" t="s">
        <v>236</v>
      </c>
    </row>
    <row r="36" ht="30" spans="1:5">
      <c r="A36" s="198">
        <v>1</v>
      </c>
      <c r="B36" s="201" t="s">
        <v>256</v>
      </c>
      <c r="C36" s="198">
        <v>4</v>
      </c>
      <c r="D36" s="202">
        <v>21.82</v>
      </c>
      <c r="E36" s="202">
        <f>D36*C36</f>
        <v>87.28</v>
      </c>
    </row>
    <row r="37" ht="30" spans="1:5">
      <c r="A37" s="198">
        <v>2</v>
      </c>
      <c r="B37" s="201" t="s">
        <v>257</v>
      </c>
      <c r="C37" s="198">
        <v>2</v>
      </c>
      <c r="D37" s="202">
        <v>26.25</v>
      </c>
      <c r="E37" s="202">
        <f t="shared" ref="E37:E40" si="2">D37*C37</f>
        <v>52.5</v>
      </c>
    </row>
    <row r="38" ht="45" spans="1:5">
      <c r="A38" s="198">
        <v>3</v>
      </c>
      <c r="B38" s="201" t="s">
        <v>258</v>
      </c>
      <c r="C38" s="198">
        <v>2</v>
      </c>
      <c r="D38" s="202">
        <v>24.96</v>
      </c>
      <c r="E38" s="202">
        <f t="shared" si="2"/>
        <v>49.92</v>
      </c>
    </row>
    <row r="39" spans="1:5">
      <c r="A39" s="198">
        <v>4</v>
      </c>
      <c r="B39" s="201" t="s">
        <v>242</v>
      </c>
      <c r="C39" s="198">
        <v>1</v>
      </c>
      <c r="D39" s="202">
        <v>8.96</v>
      </c>
      <c r="E39" s="202">
        <f t="shared" si="2"/>
        <v>8.96</v>
      </c>
    </row>
    <row r="40" ht="45" spans="1:5">
      <c r="A40" s="198">
        <v>5</v>
      </c>
      <c r="B40" s="201" t="s">
        <v>259</v>
      </c>
      <c r="C40" s="198">
        <v>4</v>
      </c>
      <c r="D40" s="202">
        <v>18.5</v>
      </c>
      <c r="E40" s="202">
        <f t="shared" si="2"/>
        <v>74</v>
      </c>
    </row>
    <row r="41" spans="1:5">
      <c r="A41" s="214" t="s">
        <v>244</v>
      </c>
      <c r="B41" s="214"/>
      <c r="C41" s="214"/>
      <c r="D41" s="214"/>
      <c r="E41" s="202">
        <f>SUM(E36:E40)</f>
        <v>272.66</v>
      </c>
    </row>
    <row r="42" spans="1:5">
      <c r="A42" s="214" t="s">
        <v>245</v>
      </c>
      <c r="B42" s="214"/>
      <c r="C42" s="214"/>
      <c r="D42" s="214"/>
      <c r="E42" s="202">
        <f>E41/12</f>
        <v>22.7216666666667</v>
      </c>
    </row>
    <row r="43" ht="57.75" customHeight="1" spans="1:5">
      <c r="A43" s="216" t="s">
        <v>260</v>
      </c>
      <c r="B43" s="216"/>
      <c r="C43" s="216"/>
      <c r="D43" s="216"/>
      <c r="E43" s="216"/>
    </row>
    <row r="44" spans="1:5">
      <c r="A44" s="217"/>
      <c r="B44" s="217"/>
      <c r="C44" s="217"/>
      <c r="D44" s="217"/>
      <c r="E44" s="217"/>
    </row>
    <row r="45" ht="53.25" customHeight="1" spans="1:5">
      <c r="A45" s="193" t="s">
        <v>261</v>
      </c>
      <c r="B45" s="194"/>
      <c r="C45" s="194"/>
      <c r="D45" s="194"/>
      <c r="E45" s="195"/>
    </row>
    <row r="46" ht="45" spans="1:5">
      <c r="A46" s="213" t="s">
        <v>232</v>
      </c>
      <c r="B46" s="213" t="s">
        <v>233</v>
      </c>
      <c r="C46" s="213" t="s">
        <v>234</v>
      </c>
      <c r="D46" s="213" t="s">
        <v>235</v>
      </c>
      <c r="E46" s="213" t="s">
        <v>236</v>
      </c>
    </row>
    <row r="47" spans="1:5">
      <c r="A47" s="213">
        <v>1</v>
      </c>
      <c r="B47" s="201" t="s">
        <v>242</v>
      </c>
      <c r="C47" s="201">
        <v>1</v>
      </c>
      <c r="D47" s="218">
        <v>8.96</v>
      </c>
      <c r="E47" s="218">
        <f>D47*C47</f>
        <v>8.96</v>
      </c>
    </row>
    <row r="48" ht="45" spans="1:5">
      <c r="A48" s="198">
        <v>2</v>
      </c>
      <c r="B48" s="201" t="s">
        <v>262</v>
      </c>
      <c r="C48" s="198">
        <v>4</v>
      </c>
      <c r="D48" s="202">
        <v>49.17</v>
      </c>
      <c r="E48" s="218">
        <f>D48*C48</f>
        <v>196.68</v>
      </c>
    </row>
    <row r="49" spans="1:5">
      <c r="A49" s="214" t="s">
        <v>244</v>
      </c>
      <c r="B49" s="214"/>
      <c r="C49" s="214"/>
      <c r="D49" s="214"/>
      <c r="E49" s="202">
        <f>SUM(E47:E48)</f>
        <v>205.64</v>
      </c>
    </row>
    <row r="50" spans="1:5">
      <c r="A50" s="214" t="s">
        <v>245</v>
      </c>
      <c r="B50" s="214"/>
      <c r="C50" s="214"/>
      <c r="D50" s="214"/>
      <c r="E50" s="202">
        <f>E49/12</f>
        <v>17.1366666666667</v>
      </c>
    </row>
    <row r="51" ht="54.75" customHeight="1" spans="1:5">
      <c r="A51" s="219" t="s">
        <v>263</v>
      </c>
      <c r="B51" s="220"/>
      <c r="C51" s="220"/>
      <c r="D51" s="220"/>
      <c r="E51" s="221"/>
    </row>
    <row r="52" spans="1:1">
      <c r="A52" s="182"/>
    </row>
    <row r="53" ht="48" customHeight="1" spans="1:5">
      <c r="A53" s="193" t="s">
        <v>264</v>
      </c>
      <c r="B53" s="194"/>
      <c r="C53" s="194"/>
      <c r="D53" s="194"/>
      <c r="E53" s="195"/>
    </row>
    <row r="54" ht="45" spans="1:5">
      <c r="A54" s="213" t="s">
        <v>232</v>
      </c>
      <c r="B54" s="213" t="s">
        <v>233</v>
      </c>
      <c r="C54" s="213" t="s">
        <v>234</v>
      </c>
      <c r="D54" s="213" t="s">
        <v>235</v>
      </c>
      <c r="E54" s="213" t="s">
        <v>236</v>
      </c>
    </row>
    <row r="55" spans="1:5">
      <c r="A55" s="213">
        <v>1</v>
      </c>
      <c r="B55" s="201" t="s">
        <v>242</v>
      </c>
      <c r="C55" s="201">
        <v>1</v>
      </c>
      <c r="D55" s="218">
        <v>8.96</v>
      </c>
      <c r="E55" s="218">
        <f>D55*C55</f>
        <v>8.96</v>
      </c>
    </row>
    <row r="56" spans="1:5">
      <c r="A56" s="214" t="s">
        <v>244</v>
      </c>
      <c r="B56" s="214"/>
      <c r="C56" s="214"/>
      <c r="D56" s="214"/>
      <c r="E56" s="202">
        <f>SUM(E55:E55)</f>
        <v>8.96</v>
      </c>
    </row>
    <row r="57" spans="1:5">
      <c r="A57" s="214" t="s">
        <v>245</v>
      </c>
      <c r="B57" s="214"/>
      <c r="C57" s="214"/>
      <c r="D57" s="214"/>
      <c r="E57" s="202">
        <f>E56/12</f>
        <v>0.746666666666667</v>
      </c>
    </row>
    <row r="59" spans="1:8">
      <c r="A59" s="222" t="s">
        <v>265</v>
      </c>
      <c r="B59" s="60"/>
      <c r="C59" s="60"/>
      <c r="D59" s="60"/>
      <c r="E59" s="60"/>
      <c r="F59" s="60"/>
      <c r="G59" s="60"/>
      <c r="H59" s="58"/>
    </row>
    <row r="60" ht="30" spans="1:8">
      <c r="A60" s="223" t="s">
        <v>232</v>
      </c>
      <c r="B60" s="223" t="s">
        <v>233</v>
      </c>
      <c r="C60" s="223" t="s">
        <v>232</v>
      </c>
      <c r="D60" s="223" t="s">
        <v>266</v>
      </c>
      <c r="E60" s="223" t="s">
        <v>267</v>
      </c>
      <c r="F60" s="223" t="s">
        <v>268</v>
      </c>
      <c r="G60" s="223" t="s">
        <v>235</v>
      </c>
      <c r="H60" s="223" t="s">
        <v>236</v>
      </c>
    </row>
    <row r="61" ht="30" spans="1:8">
      <c r="A61" s="224">
        <v>1</v>
      </c>
      <c r="B61" s="225" t="s">
        <v>269</v>
      </c>
      <c r="C61" s="226" t="s">
        <v>270</v>
      </c>
      <c r="D61" s="227">
        <v>3</v>
      </c>
      <c r="E61" s="227">
        <v>3</v>
      </c>
      <c r="F61" s="228">
        <v>6</v>
      </c>
      <c r="G61" s="229">
        <v>40.86</v>
      </c>
      <c r="H61" s="230">
        <f t="shared" ref="H61:H78" si="3">G61*F61</f>
        <v>245.16</v>
      </c>
    </row>
    <row r="62" ht="45" spans="1:8">
      <c r="A62" s="224"/>
      <c r="B62" s="225" t="s">
        <v>271</v>
      </c>
      <c r="C62" s="226" t="s">
        <v>270</v>
      </c>
      <c r="D62" s="227">
        <v>3</v>
      </c>
      <c r="E62" s="227">
        <v>3</v>
      </c>
      <c r="F62" s="228">
        <v>6</v>
      </c>
      <c r="G62" s="229">
        <v>19.42</v>
      </c>
      <c r="H62" s="230">
        <f t="shared" si="3"/>
        <v>116.52</v>
      </c>
    </row>
    <row r="63" ht="30" spans="1:8">
      <c r="A63" s="224"/>
      <c r="B63" s="225" t="s">
        <v>272</v>
      </c>
      <c r="C63" s="226" t="s">
        <v>270</v>
      </c>
      <c r="D63" s="227">
        <v>1</v>
      </c>
      <c r="E63" s="227">
        <v>1</v>
      </c>
      <c r="F63" s="228">
        <v>2</v>
      </c>
      <c r="G63" s="231">
        <v>17.33</v>
      </c>
      <c r="H63" s="230">
        <f t="shared" si="3"/>
        <v>34.66</v>
      </c>
    </row>
    <row r="64" spans="1:8">
      <c r="A64" s="224"/>
      <c r="B64" s="225" t="s">
        <v>242</v>
      </c>
      <c r="C64" s="226" t="s">
        <v>270</v>
      </c>
      <c r="D64" s="227">
        <v>1</v>
      </c>
      <c r="E64" s="227">
        <v>0</v>
      </c>
      <c r="F64" s="228">
        <v>1</v>
      </c>
      <c r="G64" s="231">
        <v>4.11</v>
      </c>
      <c r="H64" s="230">
        <f t="shared" si="3"/>
        <v>4.11</v>
      </c>
    </row>
    <row r="65" ht="45" spans="1:8">
      <c r="A65" s="224">
        <v>2</v>
      </c>
      <c r="B65" s="225" t="s">
        <v>273</v>
      </c>
      <c r="C65" s="226" t="s">
        <v>270</v>
      </c>
      <c r="D65" s="227">
        <v>2</v>
      </c>
      <c r="E65" s="227">
        <v>2</v>
      </c>
      <c r="F65" s="228">
        <v>4</v>
      </c>
      <c r="G65" s="231">
        <v>51.6</v>
      </c>
      <c r="H65" s="230">
        <f t="shared" si="3"/>
        <v>206.4</v>
      </c>
    </row>
    <row r="66" spans="1:8">
      <c r="A66" s="232"/>
      <c r="B66" s="225" t="s">
        <v>274</v>
      </c>
      <c r="C66" s="226" t="s">
        <v>270</v>
      </c>
      <c r="D66" s="227">
        <v>5</v>
      </c>
      <c r="E66" s="227">
        <v>5</v>
      </c>
      <c r="F66" s="228">
        <v>10</v>
      </c>
      <c r="G66" s="231">
        <v>10.55</v>
      </c>
      <c r="H66" s="230">
        <f t="shared" si="3"/>
        <v>105.5</v>
      </c>
    </row>
    <row r="67" spans="1:8">
      <c r="A67" s="232"/>
      <c r="B67" s="233" t="s">
        <v>275</v>
      </c>
      <c r="C67" s="226" t="s">
        <v>270</v>
      </c>
      <c r="D67" s="227">
        <v>1</v>
      </c>
      <c r="E67" s="227">
        <v>0</v>
      </c>
      <c r="F67" s="234">
        <v>1</v>
      </c>
      <c r="G67" s="235">
        <v>9.87</v>
      </c>
      <c r="H67" s="230">
        <f t="shared" si="3"/>
        <v>9.87</v>
      </c>
    </row>
    <row r="68" ht="45" spans="1:8">
      <c r="A68" s="232"/>
      <c r="B68" s="236" t="s">
        <v>276</v>
      </c>
      <c r="C68" s="226" t="s">
        <v>270</v>
      </c>
      <c r="D68" s="227">
        <v>1</v>
      </c>
      <c r="E68" s="227">
        <v>0</v>
      </c>
      <c r="F68" s="237">
        <v>1</v>
      </c>
      <c r="G68" s="238">
        <v>122.31</v>
      </c>
      <c r="H68" s="230">
        <f t="shared" si="3"/>
        <v>122.31</v>
      </c>
    </row>
    <row r="69" ht="30" spans="1:8">
      <c r="A69" s="232"/>
      <c r="B69" s="236" t="s">
        <v>277</v>
      </c>
      <c r="C69" s="226" t="s">
        <v>270</v>
      </c>
      <c r="D69" s="227">
        <v>1</v>
      </c>
      <c r="E69" s="227">
        <v>0</v>
      </c>
      <c r="F69" s="237">
        <v>1</v>
      </c>
      <c r="G69" s="239">
        <v>32.33</v>
      </c>
      <c r="H69" s="230">
        <f t="shared" si="3"/>
        <v>32.33</v>
      </c>
    </row>
    <row r="70" ht="30" spans="1:8">
      <c r="A70" s="232"/>
      <c r="B70" s="236" t="s">
        <v>278</v>
      </c>
      <c r="C70" s="226" t="s">
        <v>270</v>
      </c>
      <c r="D70" s="227">
        <v>1</v>
      </c>
      <c r="E70" s="227">
        <v>0</v>
      </c>
      <c r="F70" s="237">
        <v>1</v>
      </c>
      <c r="G70" s="240">
        <v>154.55</v>
      </c>
      <c r="H70" s="230">
        <f t="shared" si="3"/>
        <v>154.55</v>
      </c>
    </row>
    <row r="71" spans="1:8">
      <c r="A71" s="232"/>
      <c r="B71" s="236" t="s">
        <v>279</v>
      </c>
      <c r="C71" s="226" t="s">
        <v>270</v>
      </c>
      <c r="D71" s="227">
        <v>2</v>
      </c>
      <c r="E71" s="227">
        <v>1</v>
      </c>
      <c r="F71" s="237">
        <v>3</v>
      </c>
      <c r="G71" s="239">
        <v>2.59</v>
      </c>
      <c r="H71" s="230">
        <f t="shared" si="3"/>
        <v>7.77</v>
      </c>
    </row>
    <row r="72" ht="30" spans="1:8">
      <c r="A72" s="232"/>
      <c r="B72" s="236" t="s">
        <v>280</v>
      </c>
      <c r="C72" s="226" t="s">
        <v>270</v>
      </c>
      <c r="D72" s="227">
        <v>1</v>
      </c>
      <c r="E72" s="227">
        <v>0</v>
      </c>
      <c r="F72" s="237">
        <v>1</v>
      </c>
      <c r="G72" s="239">
        <v>10.41</v>
      </c>
      <c r="H72" s="230">
        <f t="shared" si="3"/>
        <v>10.41</v>
      </c>
    </row>
    <row r="73" ht="30" spans="1:8">
      <c r="A73" s="232"/>
      <c r="B73" s="236" t="s">
        <v>281</v>
      </c>
      <c r="C73" s="226" t="s">
        <v>270</v>
      </c>
      <c r="D73" s="227">
        <v>1</v>
      </c>
      <c r="E73" s="227">
        <v>0</v>
      </c>
      <c r="F73" s="237">
        <v>1</v>
      </c>
      <c r="G73" s="239">
        <v>215.33</v>
      </c>
      <c r="H73" s="230">
        <f t="shared" si="3"/>
        <v>215.33</v>
      </c>
    </row>
    <row r="74" ht="45" spans="1:8">
      <c r="A74" s="232"/>
      <c r="B74" s="236" t="s">
        <v>282</v>
      </c>
      <c r="C74" s="226" t="s">
        <v>270</v>
      </c>
      <c r="D74" s="227">
        <v>1</v>
      </c>
      <c r="E74" s="227">
        <v>0</v>
      </c>
      <c r="F74" s="237">
        <v>1</v>
      </c>
      <c r="G74" s="240">
        <v>3.06</v>
      </c>
      <c r="H74" s="230">
        <f t="shared" si="3"/>
        <v>3.06</v>
      </c>
    </row>
    <row r="75" ht="30" spans="1:8">
      <c r="A75" s="232"/>
      <c r="B75" s="236" t="s">
        <v>283</v>
      </c>
      <c r="C75" s="226" t="s">
        <v>270</v>
      </c>
      <c r="D75" s="227">
        <v>1</v>
      </c>
      <c r="E75" s="227">
        <v>0</v>
      </c>
      <c r="F75" s="237">
        <v>1</v>
      </c>
      <c r="G75" s="240">
        <v>0.89</v>
      </c>
      <c r="H75" s="230">
        <f t="shared" si="3"/>
        <v>0.89</v>
      </c>
    </row>
    <row r="76" ht="30" spans="1:8">
      <c r="A76" s="232"/>
      <c r="B76" s="236" t="s">
        <v>284</v>
      </c>
      <c r="C76" s="226" t="s">
        <v>270</v>
      </c>
      <c r="D76" s="227">
        <v>1</v>
      </c>
      <c r="E76" s="227">
        <v>0</v>
      </c>
      <c r="F76" s="237">
        <v>1</v>
      </c>
      <c r="G76" s="239">
        <v>20.75</v>
      </c>
      <c r="H76" s="230">
        <f t="shared" si="3"/>
        <v>20.75</v>
      </c>
    </row>
    <row r="77" ht="30" spans="1:8">
      <c r="A77" s="232"/>
      <c r="B77" s="236" t="s">
        <v>285</v>
      </c>
      <c r="C77" s="226" t="s">
        <v>270</v>
      </c>
      <c r="D77" s="227">
        <v>1</v>
      </c>
      <c r="E77" s="227">
        <v>0</v>
      </c>
      <c r="F77" s="237">
        <v>1</v>
      </c>
      <c r="G77" s="238">
        <v>125.2</v>
      </c>
      <c r="H77" s="230">
        <f t="shared" si="3"/>
        <v>125.2</v>
      </c>
    </row>
    <row r="78" spans="1:8">
      <c r="A78" s="232"/>
      <c r="B78" s="236" t="s">
        <v>286</v>
      </c>
      <c r="C78" s="226" t="s">
        <v>270</v>
      </c>
      <c r="D78" s="227">
        <v>1</v>
      </c>
      <c r="E78" s="227">
        <v>0</v>
      </c>
      <c r="F78" s="237">
        <v>1</v>
      </c>
      <c r="G78" s="241">
        <v>123.33</v>
      </c>
      <c r="H78" s="230">
        <f t="shared" si="3"/>
        <v>123.33</v>
      </c>
    </row>
    <row r="79" ht="15.75" spans="1:8">
      <c r="A79" s="242"/>
      <c r="B79" s="243" t="s">
        <v>244</v>
      </c>
      <c r="C79" s="244"/>
      <c r="D79" s="227"/>
      <c r="E79" s="227"/>
      <c r="F79" s="245"/>
      <c r="G79" s="230"/>
      <c r="H79" s="246">
        <f>SUM(H61:H78)</f>
        <v>1538.15</v>
      </c>
    </row>
    <row r="80" ht="15.75" spans="1:8">
      <c r="A80" s="247"/>
      <c r="B80" s="243" t="s">
        <v>245</v>
      </c>
      <c r="C80" s="243"/>
      <c r="D80" s="248"/>
      <c r="E80" s="249"/>
      <c r="F80" s="250"/>
      <c r="G80" s="248"/>
      <c r="H80" s="251">
        <f>H79/12</f>
        <v>128.179166666667</v>
      </c>
    </row>
    <row r="81" spans="1:8">
      <c r="A81" s="252"/>
      <c r="B81" s="253"/>
      <c r="C81"/>
      <c r="D81"/>
      <c r="E81"/>
      <c r="F81"/>
      <c r="G81"/>
      <c r="H81" s="38"/>
    </row>
    <row r="82" spans="1:8">
      <c r="A82" s="254"/>
      <c r="B82" s="38"/>
      <c r="C82" s="38"/>
      <c r="D82" s="38"/>
      <c r="E82" s="38"/>
      <c r="F82" s="91"/>
      <c r="G82" s="38"/>
      <c r="H82" s="38"/>
    </row>
    <row r="83" spans="1:8">
      <c r="A83" s="222" t="s">
        <v>287</v>
      </c>
      <c r="B83" s="60"/>
      <c r="C83" s="60"/>
      <c r="D83" s="60"/>
      <c r="E83" s="60"/>
      <c r="F83" s="60"/>
      <c r="G83" s="60"/>
      <c r="H83" s="58"/>
    </row>
    <row r="84" ht="30" spans="1:8">
      <c r="A84" s="223" t="s">
        <v>232</v>
      </c>
      <c r="B84" s="223" t="s">
        <v>233</v>
      </c>
      <c r="C84" s="223" t="s">
        <v>232</v>
      </c>
      <c r="D84" s="223" t="s">
        <v>266</v>
      </c>
      <c r="E84" s="223" t="s">
        <v>267</v>
      </c>
      <c r="F84" s="223" t="s">
        <v>268</v>
      </c>
      <c r="G84" s="223" t="s">
        <v>235</v>
      </c>
      <c r="H84" s="223" t="s">
        <v>236</v>
      </c>
    </row>
    <row r="85" ht="45" spans="1:8">
      <c r="A85" s="224">
        <v>1</v>
      </c>
      <c r="B85" s="226" t="s">
        <v>288</v>
      </c>
      <c r="C85" s="226" t="s">
        <v>270</v>
      </c>
      <c r="D85" s="227">
        <v>3</v>
      </c>
      <c r="E85" s="227">
        <v>3</v>
      </c>
      <c r="F85" s="228">
        <v>6</v>
      </c>
      <c r="G85" s="229">
        <v>40.86</v>
      </c>
      <c r="H85" s="230">
        <f>G85*F85</f>
        <v>245.16</v>
      </c>
    </row>
    <row r="86" ht="30" spans="1:8">
      <c r="A86" s="224">
        <v>2</v>
      </c>
      <c r="B86" s="226" t="s">
        <v>269</v>
      </c>
      <c r="C86" s="226" t="s">
        <v>270</v>
      </c>
      <c r="D86" s="227">
        <v>3</v>
      </c>
      <c r="E86" s="227">
        <v>3</v>
      </c>
      <c r="F86" s="228">
        <v>6</v>
      </c>
      <c r="G86" s="229">
        <v>19.42</v>
      </c>
      <c r="H86" s="230">
        <f t="shared" ref="H86:H111" si="4">G86*F86</f>
        <v>116.52</v>
      </c>
    </row>
    <row r="87" spans="1:8">
      <c r="A87" s="224">
        <v>3</v>
      </c>
      <c r="B87" s="226" t="s">
        <v>274</v>
      </c>
      <c r="C87" s="226" t="s">
        <v>289</v>
      </c>
      <c r="D87" s="227">
        <v>5</v>
      </c>
      <c r="E87" s="227">
        <v>5</v>
      </c>
      <c r="F87" s="228">
        <v>10</v>
      </c>
      <c r="G87" s="231">
        <v>17.33</v>
      </c>
      <c r="H87" s="230">
        <f t="shared" si="4"/>
        <v>173.3</v>
      </c>
    </row>
    <row r="88" ht="30" spans="1:8">
      <c r="A88" s="224">
        <v>4</v>
      </c>
      <c r="B88" s="226" t="s">
        <v>272</v>
      </c>
      <c r="C88" s="226" t="s">
        <v>270</v>
      </c>
      <c r="D88" s="227">
        <v>1</v>
      </c>
      <c r="E88" s="227">
        <v>0</v>
      </c>
      <c r="F88" s="228">
        <v>1</v>
      </c>
      <c r="G88" s="231">
        <v>4.11</v>
      </c>
      <c r="H88" s="230">
        <f t="shared" si="4"/>
        <v>4.11</v>
      </c>
    </row>
    <row r="89" ht="45" spans="1:8">
      <c r="A89" s="224">
        <v>5</v>
      </c>
      <c r="B89" s="226" t="s">
        <v>273</v>
      </c>
      <c r="C89" s="226" t="s">
        <v>270</v>
      </c>
      <c r="D89" s="227">
        <v>1</v>
      </c>
      <c r="E89" s="227">
        <v>0</v>
      </c>
      <c r="F89" s="228">
        <v>4</v>
      </c>
      <c r="G89" s="231">
        <v>51.6</v>
      </c>
      <c r="H89" s="230">
        <f t="shared" si="4"/>
        <v>206.4</v>
      </c>
    </row>
    <row r="90" spans="1:8">
      <c r="A90" s="224">
        <v>6</v>
      </c>
      <c r="B90" s="226" t="s">
        <v>290</v>
      </c>
      <c r="C90" s="227" t="s">
        <v>270</v>
      </c>
      <c r="D90" s="227">
        <v>1</v>
      </c>
      <c r="E90" s="227">
        <v>0</v>
      </c>
      <c r="F90" s="228">
        <v>1</v>
      </c>
      <c r="G90" s="231">
        <v>10.55</v>
      </c>
      <c r="H90" s="230">
        <f t="shared" si="4"/>
        <v>10.55</v>
      </c>
    </row>
    <row r="91" spans="1:8">
      <c r="A91" s="224">
        <v>7</v>
      </c>
      <c r="B91" s="255" t="s">
        <v>291</v>
      </c>
      <c r="C91" s="227" t="s">
        <v>270</v>
      </c>
      <c r="D91" s="237">
        <v>1</v>
      </c>
      <c r="E91" s="227">
        <v>0</v>
      </c>
      <c r="F91" s="237">
        <v>1</v>
      </c>
      <c r="G91" s="240">
        <v>29.87</v>
      </c>
      <c r="H91" s="230">
        <f t="shared" si="4"/>
        <v>29.87</v>
      </c>
    </row>
    <row r="92" spans="1:8">
      <c r="A92" s="224">
        <v>8</v>
      </c>
      <c r="B92" s="256" t="s">
        <v>275</v>
      </c>
      <c r="C92" s="227" t="s">
        <v>270</v>
      </c>
      <c r="D92" s="237">
        <v>1</v>
      </c>
      <c r="E92" s="227">
        <v>0</v>
      </c>
      <c r="F92" s="237">
        <v>1</v>
      </c>
      <c r="G92" s="240">
        <v>9.87</v>
      </c>
      <c r="H92" s="230">
        <f t="shared" si="4"/>
        <v>9.87</v>
      </c>
    </row>
    <row r="93" spans="1:8">
      <c r="A93" s="224">
        <v>9</v>
      </c>
      <c r="B93" s="256" t="s">
        <v>292</v>
      </c>
      <c r="C93" s="227" t="s">
        <v>270</v>
      </c>
      <c r="D93" s="237">
        <v>1</v>
      </c>
      <c r="E93" s="227">
        <v>0</v>
      </c>
      <c r="F93" s="237">
        <v>1</v>
      </c>
      <c r="G93" s="238">
        <v>33.51</v>
      </c>
      <c r="H93" s="230">
        <f t="shared" si="4"/>
        <v>33.51</v>
      </c>
    </row>
    <row r="94" ht="75" spans="1:8">
      <c r="A94" s="224">
        <v>10</v>
      </c>
      <c r="B94" s="257" t="s">
        <v>293</v>
      </c>
      <c r="C94" s="227" t="s">
        <v>270</v>
      </c>
      <c r="D94" s="237">
        <v>1</v>
      </c>
      <c r="E94" s="227">
        <v>0</v>
      </c>
      <c r="F94" s="237">
        <v>1</v>
      </c>
      <c r="G94" s="238">
        <v>36.9</v>
      </c>
      <c r="H94" s="230">
        <f t="shared" si="4"/>
        <v>36.9</v>
      </c>
    </row>
    <row r="95" spans="1:8">
      <c r="A95" s="224">
        <v>11</v>
      </c>
      <c r="B95" s="255" t="s">
        <v>294</v>
      </c>
      <c r="C95" s="227" t="s">
        <v>270</v>
      </c>
      <c r="D95" s="237">
        <v>1</v>
      </c>
      <c r="E95" s="227">
        <v>0</v>
      </c>
      <c r="F95" s="237">
        <v>1</v>
      </c>
      <c r="G95" s="238">
        <v>41.63</v>
      </c>
      <c r="H95" s="230">
        <f t="shared" si="4"/>
        <v>41.63</v>
      </c>
    </row>
    <row r="96" ht="30" spans="1:8">
      <c r="A96" s="224">
        <v>12</v>
      </c>
      <c r="B96" s="255" t="s">
        <v>278</v>
      </c>
      <c r="C96" s="227" t="s">
        <v>270</v>
      </c>
      <c r="D96" s="237">
        <v>1</v>
      </c>
      <c r="E96" s="227">
        <v>0</v>
      </c>
      <c r="F96" s="237">
        <v>1</v>
      </c>
      <c r="G96" s="240">
        <v>154.55</v>
      </c>
      <c r="H96" s="230">
        <f t="shared" si="4"/>
        <v>154.55</v>
      </c>
    </row>
    <row r="97" spans="1:8">
      <c r="A97" s="224">
        <v>13</v>
      </c>
      <c r="B97" s="255" t="s">
        <v>295</v>
      </c>
      <c r="C97" s="227" t="s">
        <v>270</v>
      </c>
      <c r="D97" s="237">
        <v>1</v>
      </c>
      <c r="E97" s="227">
        <v>0</v>
      </c>
      <c r="F97" s="237">
        <v>1</v>
      </c>
      <c r="G97" s="258">
        <v>57.2</v>
      </c>
      <c r="H97" s="230">
        <f t="shared" si="4"/>
        <v>57.2</v>
      </c>
    </row>
    <row r="98" spans="1:8">
      <c r="A98" s="224">
        <v>14</v>
      </c>
      <c r="B98" s="255" t="s">
        <v>279</v>
      </c>
      <c r="C98" s="227" t="s">
        <v>270</v>
      </c>
      <c r="D98" s="237">
        <v>24</v>
      </c>
      <c r="E98" s="227">
        <v>24</v>
      </c>
      <c r="F98" s="237">
        <v>48</v>
      </c>
      <c r="G98" s="239">
        <v>2.59</v>
      </c>
      <c r="H98" s="230">
        <f t="shared" si="4"/>
        <v>124.32</v>
      </c>
    </row>
    <row r="99" spans="1:8">
      <c r="A99" s="224">
        <v>15</v>
      </c>
      <c r="B99" s="255" t="s">
        <v>296</v>
      </c>
      <c r="C99" s="227" t="s">
        <v>270</v>
      </c>
      <c r="D99" s="237">
        <v>12</v>
      </c>
      <c r="E99" s="227">
        <v>12</v>
      </c>
      <c r="F99" s="237">
        <v>24</v>
      </c>
      <c r="G99" s="239">
        <v>3.34</v>
      </c>
      <c r="H99" s="230">
        <f t="shared" si="4"/>
        <v>80.16</v>
      </c>
    </row>
    <row r="100" spans="1:8">
      <c r="A100" s="224">
        <v>16</v>
      </c>
      <c r="B100" s="225" t="s">
        <v>297</v>
      </c>
      <c r="C100" s="227" t="s">
        <v>270</v>
      </c>
      <c r="D100" s="259">
        <v>1</v>
      </c>
      <c r="E100" s="227">
        <v>0</v>
      </c>
      <c r="F100" s="259">
        <v>1</v>
      </c>
      <c r="G100" s="260">
        <v>15.08</v>
      </c>
      <c r="H100" s="230">
        <f t="shared" si="4"/>
        <v>15.08</v>
      </c>
    </row>
    <row r="101" spans="1:8">
      <c r="A101" s="224">
        <v>17</v>
      </c>
      <c r="B101" s="255" t="s">
        <v>298</v>
      </c>
      <c r="C101" s="227" t="s">
        <v>270</v>
      </c>
      <c r="D101" s="237">
        <v>1</v>
      </c>
      <c r="E101" s="227">
        <v>0</v>
      </c>
      <c r="F101" s="237">
        <v>1</v>
      </c>
      <c r="G101" s="240">
        <v>10.41</v>
      </c>
      <c r="H101" s="230">
        <f t="shared" si="4"/>
        <v>10.41</v>
      </c>
    </row>
    <row r="102" spans="1:8">
      <c r="A102" s="224">
        <v>18</v>
      </c>
      <c r="B102" s="255" t="s">
        <v>299</v>
      </c>
      <c r="C102" s="227" t="s">
        <v>270</v>
      </c>
      <c r="D102" s="237">
        <v>12</v>
      </c>
      <c r="E102" s="227">
        <v>12</v>
      </c>
      <c r="F102" s="237">
        <v>24</v>
      </c>
      <c r="G102" s="240">
        <v>5.54</v>
      </c>
      <c r="H102" s="230">
        <f t="shared" si="4"/>
        <v>132.96</v>
      </c>
    </row>
    <row r="103" spans="1:8">
      <c r="A103" s="224">
        <v>19</v>
      </c>
      <c r="B103" s="255" t="s">
        <v>300</v>
      </c>
      <c r="C103" s="227" t="s">
        <v>270</v>
      </c>
      <c r="D103" s="237">
        <v>1</v>
      </c>
      <c r="E103" s="227">
        <v>0</v>
      </c>
      <c r="F103" s="237">
        <v>1</v>
      </c>
      <c r="G103" s="240">
        <v>27.08</v>
      </c>
      <c r="H103" s="230">
        <f t="shared" si="4"/>
        <v>27.08</v>
      </c>
    </row>
    <row r="104" ht="30" spans="1:8">
      <c r="A104" s="224">
        <v>20</v>
      </c>
      <c r="B104" s="255" t="s">
        <v>301</v>
      </c>
      <c r="C104" s="227" t="s">
        <v>270</v>
      </c>
      <c r="D104" s="237">
        <v>1</v>
      </c>
      <c r="E104" s="227">
        <v>0</v>
      </c>
      <c r="F104" s="237">
        <v>1</v>
      </c>
      <c r="G104" s="238">
        <v>2.77</v>
      </c>
      <c r="H104" s="230">
        <f t="shared" si="4"/>
        <v>2.77</v>
      </c>
    </row>
    <row r="105" ht="45" spans="1:8">
      <c r="A105" s="224">
        <v>21</v>
      </c>
      <c r="B105" s="255" t="s">
        <v>282</v>
      </c>
      <c r="C105" s="227" t="s">
        <v>270</v>
      </c>
      <c r="D105" s="237">
        <v>1</v>
      </c>
      <c r="E105" s="227">
        <v>0</v>
      </c>
      <c r="F105" s="237">
        <v>1</v>
      </c>
      <c r="G105" s="240">
        <v>3.06</v>
      </c>
      <c r="H105" s="230">
        <f t="shared" si="4"/>
        <v>3.06</v>
      </c>
    </row>
    <row r="106" ht="30" spans="1:8">
      <c r="A106" s="224">
        <v>22</v>
      </c>
      <c r="B106" s="255" t="s">
        <v>283</v>
      </c>
      <c r="C106" s="227" t="s">
        <v>270</v>
      </c>
      <c r="D106" s="237">
        <v>3</v>
      </c>
      <c r="E106" s="227">
        <v>3</v>
      </c>
      <c r="F106" s="237">
        <v>6</v>
      </c>
      <c r="G106" s="240">
        <v>0.89</v>
      </c>
      <c r="H106" s="230">
        <f t="shared" si="4"/>
        <v>5.34</v>
      </c>
    </row>
    <row r="107" ht="45" spans="1:8">
      <c r="A107" s="224">
        <v>23</v>
      </c>
      <c r="B107" s="255" t="s">
        <v>302</v>
      </c>
      <c r="C107" s="227" t="s">
        <v>270</v>
      </c>
      <c r="D107" s="237">
        <v>1</v>
      </c>
      <c r="E107" s="227">
        <v>0</v>
      </c>
      <c r="F107" s="237">
        <v>1</v>
      </c>
      <c r="G107" s="239">
        <v>28.05</v>
      </c>
      <c r="H107" s="230">
        <f t="shared" si="4"/>
        <v>28.05</v>
      </c>
    </row>
    <row r="108" ht="45" spans="1:8">
      <c r="A108" s="224">
        <v>24</v>
      </c>
      <c r="B108" s="255" t="s">
        <v>303</v>
      </c>
      <c r="C108" s="227" t="s">
        <v>270</v>
      </c>
      <c r="D108" s="237">
        <v>1</v>
      </c>
      <c r="E108" s="227">
        <v>0</v>
      </c>
      <c r="F108" s="237">
        <v>1</v>
      </c>
      <c r="G108" s="238">
        <v>15.38</v>
      </c>
      <c r="H108" s="230">
        <f t="shared" si="4"/>
        <v>15.38</v>
      </c>
    </row>
    <row r="109" ht="45" spans="1:8">
      <c r="A109" s="224">
        <v>25</v>
      </c>
      <c r="B109" s="255" t="s">
        <v>304</v>
      </c>
      <c r="C109" s="227" t="s">
        <v>270</v>
      </c>
      <c r="D109" s="237">
        <v>12</v>
      </c>
      <c r="E109" s="227">
        <v>12</v>
      </c>
      <c r="F109" s="237">
        <v>24</v>
      </c>
      <c r="G109" s="261">
        <v>1.61</v>
      </c>
      <c r="H109" s="230">
        <f t="shared" si="4"/>
        <v>38.64</v>
      </c>
    </row>
    <row r="110" ht="30" spans="1:8">
      <c r="A110" s="224">
        <v>26</v>
      </c>
      <c r="B110" s="255" t="s">
        <v>285</v>
      </c>
      <c r="C110" s="227" t="s">
        <v>270</v>
      </c>
      <c r="D110" s="237">
        <v>1</v>
      </c>
      <c r="E110" s="227">
        <v>0</v>
      </c>
      <c r="F110" s="237">
        <v>1</v>
      </c>
      <c r="G110" s="240">
        <v>125.2</v>
      </c>
      <c r="H110" s="230">
        <f t="shared" si="4"/>
        <v>125.2</v>
      </c>
    </row>
    <row r="111" spans="1:8">
      <c r="A111" s="232">
        <v>27</v>
      </c>
      <c r="B111" s="255" t="s">
        <v>286</v>
      </c>
      <c r="C111" s="227" t="s">
        <v>270</v>
      </c>
      <c r="D111" s="237">
        <v>1</v>
      </c>
      <c r="E111" s="227">
        <v>0</v>
      </c>
      <c r="F111" s="237">
        <v>1</v>
      </c>
      <c r="G111" s="241">
        <v>123.33</v>
      </c>
      <c r="H111" s="230">
        <f t="shared" si="4"/>
        <v>123.33</v>
      </c>
    </row>
    <row r="112" ht="15.75" spans="1:8">
      <c r="A112" s="242"/>
      <c r="B112" s="243" t="s">
        <v>244</v>
      </c>
      <c r="C112" s="244"/>
      <c r="D112" s="227"/>
      <c r="E112" s="227"/>
      <c r="F112" s="245"/>
      <c r="G112" s="230"/>
      <c r="H112" s="246">
        <f>SUM(H85:H111)</f>
        <v>1851.35</v>
      </c>
    </row>
    <row r="113" ht="15.75" spans="1:8">
      <c r="A113" s="247"/>
      <c r="B113" s="243" t="s">
        <v>245</v>
      </c>
      <c r="C113" s="243"/>
      <c r="D113" s="248"/>
      <c r="E113" s="249"/>
      <c r="F113" s="250"/>
      <c r="G113" s="248"/>
      <c r="H113" s="251">
        <f>H112/12</f>
        <v>154.279166666667</v>
      </c>
    </row>
    <row r="114" ht="15.75"/>
    <row r="115" spans="1:7">
      <c r="A115" s="262" t="s">
        <v>305</v>
      </c>
      <c r="B115" s="263"/>
      <c r="C115" s="263"/>
      <c r="D115" s="263"/>
      <c r="E115" s="263"/>
      <c r="F115" s="263"/>
      <c r="G115" s="264"/>
    </row>
    <row r="116" spans="1:7">
      <c r="A116" s="265" t="s">
        <v>6</v>
      </c>
      <c r="B116" s="266" t="s">
        <v>7</v>
      </c>
      <c r="C116" s="266" t="s">
        <v>306</v>
      </c>
      <c r="D116" s="266" t="s">
        <v>307</v>
      </c>
      <c r="E116" s="267" t="s">
        <v>308</v>
      </c>
      <c r="F116" s="268"/>
      <c r="G116" s="269" t="s">
        <v>309</v>
      </c>
    </row>
    <row r="117" ht="30" spans="1:7">
      <c r="A117" s="270"/>
      <c r="B117" s="271"/>
      <c r="C117" s="272"/>
      <c r="D117" s="272"/>
      <c r="E117" s="273" t="s">
        <v>310</v>
      </c>
      <c r="F117" s="274" t="s">
        <v>311</v>
      </c>
      <c r="G117" s="275"/>
    </row>
    <row r="118" ht="30" spans="1:7">
      <c r="A118" s="276" t="s">
        <v>312</v>
      </c>
      <c r="B118" s="225" t="s">
        <v>269</v>
      </c>
      <c r="C118" s="228">
        <v>6</v>
      </c>
      <c r="D118" s="228" t="s">
        <v>270</v>
      </c>
      <c r="E118" s="229">
        <v>40.86</v>
      </c>
      <c r="F118" s="277">
        <f t="shared" ref="F118:F123" si="5">E118*C118</f>
        <v>245.16</v>
      </c>
      <c r="G118" s="278" t="s">
        <v>313</v>
      </c>
    </row>
    <row r="119" ht="45" spans="1:7">
      <c r="A119" s="279" t="s">
        <v>314</v>
      </c>
      <c r="B119" s="225" t="s">
        <v>271</v>
      </c>
      <c r="C119" s="228">
        <v>6</v>
      </c>
      <c r="D119" s="228" t="s">
        <v>270</v>
      </c>
      <c r="E119" s="229">
        <v>19.42</v>
      </c>
      <c r="F119" s="277">
        <f t="shared" si="5"/>
        <v>116.52</v>
      </c>
      <c r="G119" s="280"/>
    </row>
    <row r="120" ht="30" spans="1:7">
      <c r="A120" s="276" t="s">
        <v>315</v>
      </c>
      <c r="B120" s="225" t="s">
        <v>272</v>
      </c>
      <c r="C120" s="228">
        <v>2</v>
      </c>
      <c r="D120" s="228" t="s">
        <v>270</v>
      </c>
      <c r="E120" s="231">
        <v>17.33</v>
      </c>
      <c r="F120" s="277">
        <f t="shared" si="5"/>
        <v>34.66</v>
      </c>
      <c r="G120" s="280"/>
    </row>
    <row r="121" spans="1:7">
      <c r="A121" s="279" t="s">
        <v>316</v>
      </c>
      <c r="B121" s="225" t="s">
        <v>242</v>
      </c>
      <c r="C121" s="228">
        <v>1</v>
      </c>
      <c r="D121" s="228" t="s">
        <v>270</v>
      </c>
      <c r="E121" s="231">
        <v>4.11</v>
      </c>
      <c r="F121" s="277">
        <f t="shared" si="5"/>
        <v>4.11</v>
      </c>
      <c r="G121" s="280"/>
    </row>
    <row r="122" ht="45" spans="1:7">
      <c r="A122" s="276" t="s">
        <v>317</v>
      </c>
      <c r="B122" s="225" t="s">
        <v>273</v>
      </c>
      <c r="C122" s="228">
        <v>4</v>
      </c>
      <c r="D122" s="228" t="s">
        <v>270</v>
      </c>
      <c r="E122" s="231">
        <v>51.6</v>
      </c>
      <c r="F122" s="277">
        <f t="shared" si="5"/>
        <v>206.4</v>
      </c>
      <c r="G122" s="280"/>
    </row>
    <row r="123" spans="1:7">
      <c r="A123" s="279" t="s">
        <v>318</v>
      </c>
      <c r="B123" s="225" t="s">
        <v>274</v>
      </c>
      <c r="C123" s="228">
        <v>10</v>
      </c>
      <c r="D123" s="228" t="s">
        <v>289</v>
      </c>
      <c r="E123" s="231">
        <v>10.55</v>
      </c>
      <c r="F123" s="277">
        <f t="shared" si="5"/>
        <v>105.5</v>
      </c>
      <c r="G123" s="275"/>
    </row>
    <row r="124" spans="1:7">
      <c r="A124" s="281" t="s">
        <v>319</v>
      </c>
      <c r="B124" s="282"/>
      <c r="C124" s="282"/>
      <c r="D124" s="282"/>
      <c r="E124" s="268"/>
      <c r="F124" s="283">
        <f>SUM(F118:F123)</f>
        <v>712.35</v>
      </c>
      <c r="G124" s="284"/>
    </row>
    <row r="125" spans="1:7">
      <c r="A125" s="281" t="s">
        <v>320</v>
      </c>
      <c r="B125" s="282"/>
      <c r="C125" s="282"/>
      <c r="D125" s="282"/>
      <c r="E125" s="268"/>
      <c r="F125" s="283">
        <f>F124/12</f>
        <v>59.3625</v>
      </c>
      <c r="G125" s="284"/>
    </row>
    <row r="126" spans="1:7">
      <c r="A126" s="285" t="s">
        <v>321</v>
      </c>
      <c r="B126" s="286"/>
      <c r="C126" s="286"/>
      <c r="D126" s="286"/>
      <c r="E126" s="286"/>
      <c r="F126" s="286"/>
      <c r="G126" s="287"/>
    </row>
    <row r="127" ht="45" spans="1:7">
      <c r="A127" s="265" t="s">
        <v>6</v>
      </c>
      <c r="B127" s="266" t="s">
        <v>7</v>
      </c>
      <c r="C127" s="266" t="s">
        <v>322</v>
      </c>
      <c r="D127" s="266" t="s">
        <v>323</v>
      </c>
      <c r="E127" s="266" t="s">
        <v>324</v>
      </c>
      <c r="F127" s="288" t="s">
        <v>325</v>
      </c>
      <c r="G127" s="269" t="s">
        <v>326</v>
      </c>
    </row>
    <row r="128" spans="1:7">
      <c r="A128" s="289" t="s">
        <v>327</v>
      </c>
      <c r="B128" s="290" t="s">
        <v>275</v>
      </c>
      <c r="C128" s="289">
        <v>1</v>
      </c>
      <c r="D128" s="289" t="s">
        <v>328</v>
      </c>
      <c r="E128" s="289">
        <v>1</v>
      </c>
      <c r="F128" s="291">
        <v>9.87</v>
      </c>
      <c r="G128" s="291">
        <f t="shared" ref="G128:G141" si="6">F128*E128</f>
        <v>9.87</v>
      </c>
    </row>
    <row r="129" spans="1:7">
      <c r="A129" s="289" t="s">
        <v>329</v>
      </c>
      <c r="B129" s="255" t="s">
        <v>292</v>
      </c>
      <c r="C129" s="237">
        <v>1</v>
      </c>
      <c r="D129" s="237" t="s">
        <v>328</v>
      </c>
      <c r="E129" s="237">
        <v>1</v>
      </c>
      <c r="F129" s="238">
        <v>33.51</v>
      </c>
      <c r="G129" s="292">
        <f t="shared" si="6"/>
        <v>33.51</v>
      </c>
    </row>
    <row r="130" ht="75" spans="1:7">
      <c r="A130" s="289" t="s">
        <v>330</v>
      </c>
      <c r="B130" s="255" t="s">
        <v>293</v>
      </c>
      <c r="C130" s="237">
        <v>1</v>
      </c>
      <c r="D130" s="237" t="s">
        <v>328</v>
      </c>
      <c r="E130" s="237">
        <v>1</v>
      </c>
      <c r="F130" s="238">
        <v>36.9</v>
      </c>
      <c r="G130" s="292">
        <f t="shared" si="6"/>
        <v>36.9</v>
      </c>
    </row>
    <row r="131" spans="1:7">
      <c r="A131" s="289" t="s">
        <v>331</v>
      </c>
      <c r="B131" s="255" t="s">
        <v>294</v>
      </c>
      <c r="C131" s="237">
        <v>1</v>
      </c>
      <c r="D131" s="237" t="s">
        <v>328</v>
      </c>
      <c r="E131" s="237">
        <v>1</v>
      </c>
      <c r="F131" s="238">
        <v>41.63</v>
      </c>
      <c r="G131" s="292">
        <f t="shared" si="6"/>
        <v>41.63</v>
      </c>
    </row>
    <row r="132" ht="30" spans="1:7">
      <c r="A132" s="289" t="s">
        <v>332</v>
      </c>
      <c r="B132" s="255" t="s">
        <v>278</v>
      </c>
      <c r="C132" s="237">
        <v>1</v>
      </c>
      <c r="D132" s="237" t="s">
        <v>333</v>
      </c>
      <c r="E132" s="237">
        <v>1</v>
      </c>
      <c r="F132" s="240">
        <v>154.55</v>
      </c>
      <c r="G132" s="292">
        <f t="shared" si="6"/>
        <v>154.55</v>
      </c>
    </row>
    <row r="133" spans="1:7">
      <c r="A133" s="289" t="s">
        <v>334</v>
      </c>
      <c r="B133" s="255" t="s">
        <v>335</v>
      </c>
      <c r="C133" s="293">
        <v>1</v>
      </c>
      <c r="D133" s="237" t="s">
        <v>328</v>
      </c>
      <c r="E133" s="237">
        <v>1</v>
      </c>
      <c r="F133" s="240">
        <v>57.2</v>
      </c>
      <c r="G133" s="292">
        <f t="shared" si="6"/>
        <v>57.2</v>
      </c>
    </row>
    <row r="134" spans="1:7">
      <c r="A134" s="289" t="s">
        <v>336</v>
      </c>
      <c r="B134" s="255" t="s">
        <v>279</v>
      </c>
      <c r="C134" s="237">
        <v>4</v>
      </c>
      <c r="D134" s="237" t="s">
        <v>337</v>
      </c>
      <c r="E134" s="237">
        <v>48</v>
      </c>
      <c r="F134" s="239">
        <v>2.59</v>
      </c>
      <c r="G134" s="292">
        <f t="shared" si="6"/>
        <v>124.32</v>
      </c>
    </row>
    <row r="135" spans="1:7">
      <c r="A135" s="289" t="s">
        <v>338</v>
      </c>
      <c r="B135" s="255" t="s">
        <v>296</v>
      </c>
      <c r="C135" s="294">
        <v>4</v>
      </c>
      <c r="D135" s="294" t="s">
        <v>337</v>
      </c>
      <c r="E135" s="294">
        <v>48</v>
      </c>
      <c r="F135" s="239">
        <v>3.34</v>
      </c>
      <c r="G135" s="292">
        <f t="shared" si="6"/>
        <v>160.32</v>
      </c>
    </row>
    <row r="136" ht="30" spans="1:7">
      <c r="A136" s="289" t="s">
        <v>339</v>
      </c>
      <c r="B136" s="255" t="s">
        <v>340</v>
      </c>
      <c r="C136" s="237">
        <v>1</v>
      </c>
      <c r="D136" s="237" t="s">
        <v>328</v>
      </c>
      <c r="E136" s="237">
        <v>1</v>
      </c>
      <c r="F136" s="239">
        <v>207.67</v>
      </c>
      <c r="G136" s="292">
        <f t="shared" si="6"/>
        <v>207.67</v>
      </c>
    </row>
    <row r="137" ht="45" spans="1:7">
      <c r="A137" s="289" t="s">
        <v>341</v>
      </c>
      <c r="B137" s="255" t="s">
        <v>282</v>
      </c>
      <c r="C137" s="237">
        <v>1</v>
      </c>
      <c r="D137" s="237" t="s">
        <v>328</v>
      </c>
      <c r="E137" s="237">
        <v>2</v>
      </c>
      <c r="F137" s="240">
        <v>3.06</v>
      </c>
      <c r="G137" s="292">
        <f t="shared" si="6"/>
        <v>6.12</v>
      </c>
    </row>
    <row r="138" ht="30" spans="1:7">
      <c r="A138" s="289" t="s">
        <v>342</v>
      </c>
      <c r="B138" s="255" t="s">
        <v>283</v>
      </c>
      <c r="C138" s="237">
        <v>1</v>
      </c>
      <c r="D138" s="237" t="s">
        <v>343</v>
      </c>
      <c r="E138" s="237">
        <v>6</v>
      </c>
      <c r="F138" s="240">
        <v>0.89</v>
      </c>
      <c r="G138" s="292">
        <f t="shared" si="6"/>
        <v>5.34</v>
      </c>
    </row>
    <row r="139" ht="45" spans="1:7">
      <c r="A139" s="289" t="s">
        <v>344</v>
      </c>
      <c r="B139" s="255" t="s">
        <v>302</v>
      </c>
      <c r="C139" s="237">
        <v>1</v>
      </c>
      <c r="D139" s="237" t="s">
        <v>328</v>
      </c>
      <c r="E139" s="237">
        <v>1</v>
      </c>
      <c r="F139" s="239">
        <v>28.05</v>
      </c>
      <c r="G139" s="292">
        <f t="shared" si="6"/>
        <v>28.05</v>
      </c>
    </row>
    <row r="140" ht="30" spans="1:7">
      <c r="A140" s="289" t="s">
        <v>345</v>
      </c>
      <c r="B140" s="255" t="s">
        <v>285</v>
      </c>
      <c r="C140" s="237">
        <v>1</v>
      </c>
      <c r="D140" s="237" t="s">
        <v>333</v>
      </c>
      <c r="E140" s="237">
        <v>1</v>
      </c>
      <c r="F140" s="238">
        <v>125.2</v>
      </c>
      <c r="G140" s="292">
        <f t="shared" si="6"/>
        <v>125.2</v>
      </c>
    </row>
    <row r="141" spans="1:7">
      <c r="A141" s="289" t="s">
        <v>346</v>
      </c>
      <c r="B141" s="255" t="s">
        <v>286</v>
      </c>
      <c r="C141" s="237">
        <v>1</v>
      </c>
      <c r="D141" s="237" t="s">
        <v>333</v>
      </c>
      <c r="E141" s="237">
        <v>1</v>
      </c>
      <c r="F141" s="241">
        <v>123.33</v>
      </c>
      <c r="G141" s="292">
        <f t="shared" si="6"/>
        <v>123.33</v>
      </c>
    </row>
    <row r="142" spans="1:7">
      <c r="A142" s="295" t="s">
        <v>347</v>
      </c>
      <c r="B142" s="296"/>
      <c r="C142" s="296"/>
      <c r="D142" s="296"/>
      <c r="E142" s="296"/>
      <c r="F142" s="297"/>
      <c r="G142" s="298">
        <f>SUM(G128:G141)</f>
        <v>1114.01</v>
      </c>
    </row>
    <row r="143" spans="1:7">
      <c r="A143" s="299" t="s">
        <v>348</v>
      </c>
      <c r="B143" s="282"/>
      <c r="C143" s="282"/>
      <c r="D143" s="282"/>
      <c r="E143" s="282"/>
      <c r="F143" s="268"/>
      <c r="G143" s="298">
        <f>G142/12</f>
        <v>92.8341666666667</v>
      </c>
    </row>
    <row r="144" ht="15.75" spans="1:7">
      <c r="A144" s="300" t="s">
        <v>349</v>
      </c>
      <c r="B144" s="301"/>
      <c r="C144" s="301"/>
      <c r="D144" s="301"/>
      <c r="E144" s="301"/>
      <c r="F144" s="302"/>
      <c r="G144" s="303">
        <f>G143+F125</f>
        <v>152.196666666667</v>
      </c>
    </row>
  </sheetData>
  <mergeCells count="42">
    <mergeCell ref="A1:E1"/>
    <mergeCell ref="A2:E2"/>
    <mergeCell ref="A4:E4"/>
    <mergeCell ref="A5:E5"/>
    <mergeCell ref="A8:E8"/>
    <mergeCell ref="A17:D17"/>
    <mergeCell ref="A18:D18"/>
    <mergeCell ref="A19:E19"/>
    <mergeCell ref="A21:E21"/>
    <mergeCell ref="A30:D30"/>
    <mergeCell ref="A31:D31"/>
    <mergeCell ref="A32:E32"/>
    <mergeCell ref="A34:E34"/>
    <mergeCell ref="A41:D41"/>
    <mergeCell ref="A42:D42"/>
    <mergeCell ref="A43:E43"/>
    <mergeCell ref="A45:E45"/>
    <mergeCell ref="A49:D49"/>
    <mergeCell ref="A50:D50"/>
    <mergeCell ref="A51:E51"/>
    <mergeCell ref="A53:E53"/>
    <mergeCell ref="A56:D56"/>
    <mergeCell ref="A57:D57"/>
    <mergeCell ref="A59:H59"/>
    <mergeCell ref="B81:G81"/>
    <mergeCell ref="A83:H83"/>
    <mergeCell ref="A115:G115"/>
    <mergeCell ref="E116:F116"/>
    <mergeCell ref="A124:E124"/>
    <mergeCell ref="F124:G124"/>
    <mergeCell ref="A125:E125"/>
    <mergeCell ref="F125:G125"/>
    <mergeCell ref="A126:G126"/>
    <mergeCell ref="A142:F142"/>
    <mergeCell ref="A143:F143"/>
    <mergeCell ref="A144:F144"/>
    <mergeCell ref="A116:A117"/>
    <mergeCell ref="B116:B117"/>
    <mergeCell ref="C116:C117"/>
    <mergeCell ref="D116:D117"/>
    <mergeCell ref="G116:G117"/>
    <mergeCell ref="G118:G123"/>
  </mergeCells>
  <pageMargins left="0.511805555555556" right="0.511805555555556" top="0.869444444444444" bottom="0.786805555555556" header="0" footer="0"/>
  <pageSetup paperSize="9" scale="60" orientation="landscape" horizontalDpi="600"/>
  <headerFooter>
    <oddHeader>&amp;CNegrito itálico"Processo 23069.182202/2024-57
PE 90.005/2025</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6"/>
  <sheetViews>
    <sheetView view="pageLayout" zoomScaleNormal="100" workbookViewId="0">
      <selection activeCell="E10" sqref="E10"/>
    </sheetView>
  </sheetViews>
  <sheetFormatPr defaultColWidth="9" defaultRowHeight="15"/>
  <cols>
    <col min="1" max="1" width="6.57142857142857" style="181" customWidth="1"/>
    <col min="2" max="2" width="34" style="182" customWidth="1"/>
    <col min="3" max="3" width="11.2857142857143" style="183" customWidth="1"/>
    <col min="4" max="4" width="9.14285714285714" style="182" customWidth="1"/>
    <col min="5" max="5" width="23" style="182" customWidth="1"/>
    <col min="6" max="6" width="14.4285714285714" style="182" customWidth="1"/>
    <col min="7" max="7" width="48.8571428571429" style="182" customWidth="1"/>
    <col min="8" max="8" width="19.5714285714286" style="182" customWidth="1"/>
    <col min="9" max="9" width="7.14285714285714" style="182" customWidth="1"/>
    <col min="10" max="10" width="8.57142857142857" style="182" customWidth="1"/>
    <col min="11" max="11" width="7.71428571428571" style="182" customWidth="1"/>
    <col min="12" max="12" width="8.28571428571429" style="182" customWidth="1"/>
    <col min="13" max="13" width="8.71428571428571" style="182" customWidth="1"/>
    <col min="14" max="14" width="8" style="182" customWidth="1"/>
    <col min="15" max="15" width="7.28571428571429" style="182" customWidth="1"/>
    <col min="16" max="16" width="7.71428571428571" style="182" customWidth="1"/>
    <col min="17" max="18" width="6" style="182" customWidth="1"/>
    <col min="19" max="19" width="8.28571428571429" style="182" customWidth="1"/>
    <col min="20" max="16384" width="9.14285714285714" style="182"/>
  </cols>
  <sheetData>
    <row r="1" ht="14.45" customHeight="1" spans="1:26">
      <c r="A1" s="184" t="s">
        <v>0</v>
      </c>
      <c r="B1" s="184"/>
      <c r="C1" s="184"/>
      <c r="D1" s="184"/>
      <c r="E1" s="184"/>
      <c r="F1" s="184"/>
      <c r="G1" s="185"/>
      <c r="H1" s="186"/>
      <c r="I1" s="186"/>
      <c r="J1" s="186"/>
      <c r="K1" s="186"/>
      <c r="L1" s="186"/>
      <c r="M1" s="186"/>
      <c r="N1" s="186"/>
      <c r="O1" s="186"/>
      <c r="P1" s="186"/>
      <c r="Q1" s="186"/>
      <c r="R1" s="186"/>
      <c r="S1" s="186"/>
      <c r="T1" s="186"/>
      <c r="U1" s="186"/>
      <c r="V1" s="186"/>
      <c r="W1" s="186"/>
      <c r="X1" s="186"/>
      <c r="Y1" s="186"/>
      <c r="Z1" s="186"/>
    </row>
    <row r="2" spans="1:19">
      <c r="A2" s="187" t="s">
        <v>1</v>
      </c>
      <c r="B2" s="187"/>
      <c r="C2" s="187"/>
      <c r="D2" s="187"/>
      <c r="E2" s="187"/>
      <c r="F2" s="187"/>
      <c r="G2" s="181"/>
      <c r="H2" s="181"/>
      <c r="I2" s="181"/>
      <c r="J2" s="181"/>
      <c r="K2" s="181"/>
      <c r="L2" s="181"/>
      <c r="M2" s="181"/>
      <c r="N2" s="181"/>
      <c r="O2" s="181"/>
      <c r="P2" s="181"/>
      <c r="Q2" s="181"/>
      <c r="R2" s="181"/>
      <c r="S2" s="181"/>
    </row>
    <row r="3" spans="1:19">
      <c r="A3" s="187"/>
      <c r="B3" s="188"/>
      <c r="C3" s="188"/>
      <c r="D3" s="188"/>
      <c r="E3" s="188"/>
      <c r="F3" s="188"/>
      <c r="G3" s="188"/>
      <c r="H3" s="188"/>
      <c r="I3" s="188"/>
      <c r="J3" s="188"/>
      <c r="K3" s="188"/>
      <c r="L3" s="188"/>
      <c r="M3" s="188"/>
      <c r="N3" s="188"/>
      <c r="O3" s="188"/>
      <c r="P3" s="188"/>
      <c r="Q3" s="188"/>
      <c r="R3" s="188"/>
      <c r="S3" s="188"/>
    </row>
    <row r="4" ht="27" customHeight="1" spans="1:8">
      <c r="A4" s="189" t="s">
        <v>350</v>
      </c>
      <c r="B4" s="189"/>
      <c r="C4" s="189"/>
      <c r="D4" s="189"/>
      <c r="E4" s="189"/>
      <c r="F4" s="189"/>
      <c r="G4" s="190"/>
      <c r="H4" s="190"/>
    </row>
    <row r="5" ht="51.75" customHeight="1" spans="1:8">
      <c r="A5" s="191" t="s">
        <v>2</v>
      </c>
      <c r="B5" s="191"/>
      <c r="C5" s="191"/>
      <c r="D5" s="191"/>
      <c r="E5" s="191"/>
      <c r="F5" s="191"/>
      <c r="G5" s="192"/>
      <c r="H5" s="192"/>
    </row>
    <row r="6" spans="1:3">
      <c r="A6" s="182"/>
      <c r="C6" s="182"/>
    </row>
    <row r="7" spans="1:6">
      <c r="A7" s="193" t="s">
        <v>351</v>
      </c>
      <c r="B7" s="194"/>
      <c r="C7" s="194"/>
      <c r="D7" s="194"/>
      <c r="E7" s="194"/>
      <c r="F7" s="195"/>
    </row>
    <row r="8" spans="1:6">
      <c r="A8" s="196" t="s">
        <v>352</v>
      </c>
      <c r="B8" s="196"/>
      <c r="C8" s="196"/>
      <c r="D8" s="196"/>
      <c r="E8" s="196"/>
      <c r="F8" s="196"/>
    </row>
    <row r="9" ht="30" spans="1:6">
      <c r="A9" s="197" t="s">
        <v>232</v>
      </c>
      <c r="B9" s="197" t="s">
        <v>353</v>
      </c>
      <c r="C9" s="197" t="s">
        <v>354</v>
      </c>
      <c r="D9" s="197" t="s">
        <v>184</v>
      </c>
      <c r="E9" s="197" t="s">
        <v>235</v>
      </c>
      <c r="F9" s="197" t="s">
        <v>355</v>
      </c>
    </row>
    <row r="10" ht="45" spans="1:6">
      <c r="A10" s="198">
        <v>1</v>
      </c>
      <c r="B10" s="199" t="s">
        <v>356</v>
      </c>
      <c r="C10" s="200">
        <v>1</v>
      </c>
      <c r="D10" s="201" t="s">
        <v>357</v>
      </c>
      <c r="E10" s="202">
        <v>6.48</v>
      </c>
      <c r="F10" s="202">
        <f>E10*C10</f>
        <v>6.48</v>
      </c>
    </row>
    <row r="11" ht="30" spans="1:6">
      <c r="A11" s="198">
        <v>2</v>
      </c>
      <c r="B11" s="199" t="s">
        <v>358</v>
      </c>
      <c r="C11" s="200">
        <v>6</v>
      </c>
      <c r="D11" s="201" t="s">
        <v>270</v>
      </c>
      <c r="E11" s="202">
        <v>3.93</v>
      </c>
      <c r="F11" s="202">
        <f>E11*C11</f>
        <v>23.58</v>
      </c>
    </row>
    <row r="12" ht="30" spans="1:6">
      <c r="A12" s="198">
        <v>3</v>
      </c>
      <c r="B12" s="199" t="s">
        <v>359</v>
      </c>
      <c r="C12" s="200">
        <v>2</v>
      </c>
      <c r="D12" s="201" t="s">
        <v>360</v>
      </c>
      <c r="E12" s="202">
        <v>5.1</v>
      </c>
      <c r="F12" s="202">
        <f t="shared" ref="F12:F25" si="0">E12*C12</f>
        <v>10.2</v>
      </c>
    </row>
    <row r="13" ht="75" spans="1:6">
      <c r="A13" s="198">
        <v>4</v>
      </c>
      <c r="B13" s="199" t="s">
        <v>361</v>
      </c>
      <c r="C13" s="200">
        <v>4</v>
      </c>
      <c r="D13" s="201" t="s">
        <v>270</v>
      </c>
      <c r="E13" s="202">
        <v>10.2</v>
      </c>
      <c r="F13" s="202">
        <f t="shared" si="0"/>
        <v>40.8</v>
      </c>
    </row>
    <row r="14" ht="45" spans="1:6">
      <c r="A14" s="198">
        <v>5</v>
      </c>
      <c r="B14" s="199" t="s">
        <v>362</v>
      </c>
      <c r="C14" s="200">
        <v>1</v>
      </c>
      <c r="D14" s="201" t="s">
        <v>363</v>
      </c>
      <c r="E14" s="202">
        <v>29.29</v>
      </c>
      <c r="F14" s="202">
        <f t="shared" si="0"/>
        <v>29.29</v>
      </c>
    </row>
    <row r="15" ht="45" spans="1:6">
      <c r="A15" s="198">
        <v>7</v>
      </c>
      <c r="B15" s="199" t="s">
        <v>364</v>
      </c>
      <c r="C15" s="200">
        <v>2</v>
      </c>
      <c r="D15" s="201" t="s">
        <v>270</v>
      </c>
      <c r="E15" s="202">
        <v>7.03</v>
      </c>
      <c r="F15" s="202">
        <f t="shared" si="0"/>
        <v>14.06</v>
      </c>
    </row>
    <row r="16" spans="1:6">
      <c r="A16" s="198">
        <v>9</v>
      </c>
      <c r="B16" s="199" t="s">
        <v>365</v>
      </c>
      <c r="C16" s="200">
        <v>2</v>
      </c>
      <c r="D16" s="201" t="s">
        <v>270</v>
      </c>
      <c r="E16" s="202">
        <v>4.47</v>
      </c>
      <c r="F16" s="202">
        <f t="shared" si="0"/>
        <v>8.94</v>
      </c>
    </row>
    <row r="17" ht="75" spans="1:7">
      <c r="A17" s="198">
        <v>10</v>
      </c>
      <c r="B17" s="199" t="s">
        <v>366</v>
      </c>
      <c r="C17" s="200">
        <v>2</v>
      </c>
      <c r="D17" s="201" t="s">
        <v>270</v>
      </c>
      <c r="E17" s="202">
        <v>10.96</v>
      </c>
      <c r="F17" s="202">
        <f t="shared" si="0"/>
        <v>21.92</v>
      </c>
      <c r="G17" s="203"/>
    </row>
    <row r="18" ht="45" spans="1:6">
      <c r="A18" s="198">
        <v>11</v>
      </c>
      <c r="B18" s="199" t="s">
        <v>367</v>
      </c>
      <c r="C18" s="200">
        <v>2</v>
      </c>
      <c r="D18" s="201" t="s">
        <v>270</v>
      </c>
      <c r="E18" s="202">
        <v>7.05</v>
      </c>
      <c r="F18" s="202">
        <f t="shared" si="0"/>
        <v>14.1</v>
      </c>
    </row>
    <row r="19" spans="1:6">
      <c r="A19" s="198">
        <v>13</v>
      </c>
      <c r="B19" s="199" t="s">
        <v>368</v>
      </c>
      <c r="C19" s="200">
        <v>1</v>
      </c>
      <c r="D19" s="201" t="s">
        <v>360</v>
      </c>
      <c r="E19" s="202">
        <v>8.19</v>
      </c>
      <c r="F19" s="202">
        <f t="shared" si="0"/>
        <v>8.19</v>
      </c>
    </row>
    <row r="20" ht="30" spans="1:6">
      <c r="A20" s="198">
        <v>14</v>
      </c>
      <c r="B20" s="199" t="s">
        <v>369</v>
      </c>
      <c r="C20" s="200">
        <v>10</v>
      </c>
      <c r="D20" s="201" t="s">
        <v>370</v>
      </c>
      <c r="E20" s="202">
        <v>3.25</v>
      </c>
      <c r="F20" s="202">
        <f t="shared" si="0"/>
        <v>32.5</v>
      </c>
    </row>
    <row r="21" ht="45" spans="1:6">
      <c r="A21" s="198">
        <v>15</v>
      </c>
      <c r="B21" s="199" t="s">
        <v>371</v>
      </c>
      <c r="C21" s="200">
        <v>5</v>
      </c>
      <c r="D21" s="201" t="s">
        <v>370</v>
      </c>
      <c r="E21" s="202">
        <v>4.48</v>
      </c>
      <c r="F21" s="202">
        <f t="shared" si="0"/>
        <v>22.4</v>
      </c>
    </row>
    <row r="22" ht="45" spans="1:6">
      <c r="A22" s="198">
        <v>16</v>
      </c>
      <c r="B22" s="199" t="s">
        <v>372</v>
      </c>
      <c r="C22" s="200">
        <v>5</v>
      </c>
      <c r="D22" s="201" t="s">
        <v>370</v>
      </c>
      <c r="E22" s="202">
        <v>2.15</v>
      </c>
      <c r="F22" s="202">
        <f t="shared" si="0"/>
        <v>10.75</v>
      </c>
    </row>
    <row r="23" ht="90" spans="1:6">
      <c r="A23" s="198">
        <v>17</v>
      </c>
      <c r="B23" s="199" t="s">
        <v>373</v>
      </c>
      <c r="C23" s="200">
        <v>22</v>
      </c>
      <c r="D23" s="201" t="s">
        <v>374</v>
      </c>
      <c r="E23" s="202">
        <v>22.68</v>
      </c>
      <c r="F23" s="202">
        <f t="shared" si="0"/>
        <v>498.96</v>
      </c>
    </row>
    <row r="24" ht="60" spans="1:6">
      <c r="A24" s="198">
        <v>18</v>
      </c>
      <c r="B24" s="199" t="s">
        <v>375</v>
      </c>
      <c r="C24" s="200">
        <v>3</v>
      </c>
      <c r="D24" s="201" t="s">
        <v>376</v>
      </c>
      <c r="E24" s="202">
        <v>4.76</v>
      </c>
      <c r="F24" s="202">
        <f t="shared" si="0"/>
        <v>14.28</v>
      </c>
    </row>
    <row r="25" ht="30" spans="1:6">
      <c r="A25" s="198">
        <v>19</v>
      </c>
      <c r="B25" s="199" t="s">
        <v>377</v>
      </c>
      <c r="C25" s="200">
        <v>1</v>
      </c>
      <c r="D25" s="201" t="s">
        <v>378</v>
      </c>
      <c r="E25" s="202">
        <v>9.58</v>
      </c>
      <c r="F25" s="202">
        <f t="shared" si="0"/>
        <v>9.58</v>
      </c>
    </row>
    <row r="26" spans="1:6">
      <c r="A26" s="204" t="s">
        <v>379</v>
      </c>
      <c r="B26" s="205"/>
      <c r="C26" s="205"/>
      <c r="D26" s="205"/>
      <c r="E26" s="206"/>
      <c r="F26" s="207">
        <f>SUM(F10:F25)</f>
        <v>766.03</v>
      </c>
    </row>
    <row r="27" spans="1:6">
      <c r="A27" s="204" t="s">
        <v>326</v>
      </c>
      <c r="B27" s="205"/>
      <c r="C27" s="205"/>
      <c r="D27" s="205"/>
      <c r="E27" s="206"/>
      <c r="F27" s="207">
        <f>12*F26</f>
        <v>9192.36</v>
      </c>
    </row>
    <row r="28" spans="1:6">
      <c r="A28" s="204" t="s">
        <v>380</v>
      </c>
      <c r="B28" s="205"/>
      <c r="C28" s="205"/>
      <c r="D28" s="205"/>
      <c r="E28" s="206"/>
      <c r="F28" s="207">
        <f>F26</f>
        <v>766.03</v>
      </c>
    </row>
    <row r="30" spans="1:6">
      <c r="A30" s="193" t="s">
        <v>381</v>
      </c>
      <c r="B30" s="194"/>
      <c r="C30" s="194"/>
      <c r="D30" s="194"/>
      <c r="E30" s="194"/>
      <c r="F30" s="195"/>
    </row>
    <row r="31" spans="1:6">
      <c r="A31" s="196" t="s">
        <v>352</v>
      </c>
      <c r="B31" s="196"/>
      <c r="C31" s="196"/>
      <c r="D31" s="196"/>
      <c r="E31" s="196"/>
      <c r="F31" s="196"/>
    </row>
    <row r="32" ht="30" spans="1:6">
      <c r="A32" s="197" t="s">
        <v>232</v>
      </c>
      <c r="B32" s="197" t="s">
        <v>353</v>
      </c>
      <c r="C32" s="197" t="s">
        <v>354</v>
      </c>
      <c r="D32" s="197" t="s">
        <v>184</v>
      </c>
      <c r="E32" s="197" t="s">
        <v>235</v>
      </c>
      <c r="F32" s="197" t="s">
        <v>355</v>
      </c>
    </row>
    <row r="33" ht="135" spans="1:6">
      <c r="A33" s="198">
        <v>1</v>
      </c>
      <c r="B33" s="199" t="s">
        <v>382</v>
      </c>
      <c r="C33" s="200">
        <v>1</v>
      </c>
      <c r="D33" s="208" t="s">
        <v>383</v>
      </c>
      <c r="E33" s="202">
        <v>1500</v>
      </c>
      <c r="F33" s="202">
        <f>E33*C33</f>
        <v>1500</v>
      </c>
    </row>
    <row r="34" spans="1:6">
      <c r="A34" s="204" t="s">
        <v>379</v>
      </c>
      <c r="B34" s="205"/>
      <c r="C34" s="205"/>
      <c r="D34" s="205"/>
      <c r="E34" s="206"/>
      <c r="F34" s="207">
        <f>SUM(F33:F33)</f>
        <v>1500</v>
      </c>
    </row>
    <row r="35" spans="1:6">
      <c r="A35" s="204" t="s">
        <v>326</v>
      </c>
      <c r="B35" s="205"/>
      <c r="C35" s="205"/>
      <c r="D35" s="205"/>
      <c r="E35" s="206"/>
      <c r="F35" s="207">
        <f>12*F34</f>
        <v>18000</v>
      </c>
    </row>
    <row r="36" spans="1:6">
      <c r="A36" s="204" t="s">
        <v>384</v>
      </c>
      <c r="B36" s="205"/>
      <c r="C36" s="205"/>
      <c r="D36" s="205"/>
      <c r="E36" s="206"/>
      <c r="F36" s="207">
        <f>F34</f>
        <v>1500</v>
      </c>
    </row>
  </sheetData>
  <mergeCells count="14">
    <mergeCell ref="A1:F1"/>
    <mergeCell ref="A2:F2"/>
    <mergeCell ref="A4:F4"/>
    <mergeCell ref="A5:F5"/>
    <mergeCell ref="A7:F7"/>
    <mergeCell ref="A8:F8"/>
    <mergeCell ref="A26:E26"/>
    <mergeCell ref="A27:E27"/>
    <mergeCell ref="A28:E28"/>
    <mergeCell ref="A30:F30"/>
    <mergeCell ref="A31:F31"/>
    <mergeCell ref="A34:E34"/>
    <mergeCell ref="A35:E35"/>
    <mergeCell ref="A36:E36"/>
  </mergeCells>
  <pageMargins left="0.511805555555556" right="0.511805555555556" top="0.869444444444444" bottom="0.786805555555556" header="0" footer="0"/>
  <pageSetup paperSize="9" scale="84" orientation="portrait" horizontalDpi="600"/>
  <headerFooter>
    <oddHeader>&amp;CNegrito itálico"Processo 23069.182202/2024-57
PE 90.005/2025</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0"/>
  <sheetViews>
    <sheetView view="pageLayout" zoomScaleNormal="100" workbookViewId="0">
      <selection activeCell="D89" sqref="D89"/>
    </sheetView>
  </sheetViews>
  <sheetFormatPr defaultColWidth="14.4285714285714" defaultRowHeight="15" customHeight="1"/>
  <cols>
    <col min="1" max="1" width="9.57142857142857" customWidth="1"/>
    <col min="2" max="2" width="52.1428571428571" customWidth="1"/>
    <col min="3" max="3" width="8.57142857142857" customWidth="1"/>
    <col min="4" max="6" width="12.1428571428571" customWidth="1"/>
    <col min="7" max="7" width="13.2857142857143" customWidth="1"/>
    <col min="8" max="9" width="13.7142857142857" customWidth="1"/>
    <col min="10" max="10" width="15.4285714285714" customWidth="1"/>
    <col min="11" max="24" width="8.85714285714286" customWidth="1"/>
  </cols>
  <sheetData>
    <row r="1" ht="18" customHeight="1" spans="1:24">
      <c r="A1" s="37" t="s">
        <v>0</v>
      </c>
      <c r="H1" s="38"/>
      <c r="I1" s="38"/>
      <c r="J1" s="38"/>
      <c r="K1" s="38"/>
      <c r="L1" s="38"/>
      <c r="M1" s="38"/>
      <c r="N1" s="38"/>
      <c r="O1" s="38"/>
      <c r="P1" s="38"/>
      <c r="Q1" s="38"/>
      <c r="R1" s="38"/>
      <c r="S1" s="38"/>
      <c r="T1" s="38"/>
      <c r="U1" s="38"/>
      <c r="V1" s="38"/>
      <c r="W1" s="38"/>
      <c r="X1" s="38"/>
    </row>
    <row r="2" ht="18.75" spans="1:24">
      <c r="A2" s="39" t="s">
        <v>1</v>
      </c>
      <c r="H2" s="38"/>
      <c r="I2" s="38"/>
      <c r="J2" s="38"/>
      <c r="K2" s="38"/>
      <c r="L2" s="38"/>
      <c r="M2" s="38"/>
      <c r="N2" s="38"/>
      <c r="O2" s="38"/>
      <c r="P2" s="38"/>
      <c r="Q2" s="38"/>
      <c r="R2" s="38"/>
      <c r="S2" s="38"/>
      <c r="T2" s="38"/>
      <c r="U2" s="38"/>
      <c r="V2" s="38"/>
      <c r="W2" s="38"/>
      <c r="X2" s="38"/>
    </row>
    <row r="3" spans="1:24">
      <c r="A3" s="38"/>
      <c r="B3" s="38"/>
      <c r="C3" s="38"/>
      <c r="D3" s="38"/>
      <c r="E3" s="38"/>
      <c r="F3" s="38"/>
      <c r="G3" s="38"/>
      <c r="H3" s="38"/>
      <c r="I3" s="38"/>
      <c r="J3" s="38"/>
      <c r="K3" s="38"/>
      <c r="L3" s="38"/>
      <c r="M3" s="38"/>
      <c r="N3" s="38"/>
      <c r="O3" s="38"/>
      <c r="P3" s="38"/>
      <c r="Q3" s="38"/>
      <c r="R3" s="38"/>
      <c r="S3" s="38"/>
      <c r="T3" s="38"/>
      <c r="U3" s="38"/>
      <c r="V3" s="38"/>
      <c r="W3" s="38"/>
      <c r="X3" s="38"/>
    </row>
    <row r="4" ht="14.25" customHeight="1" spans="1:24">
      <c r="A4" s="40" t="s">
        <v>385</v>
      </c>
      <c r="H4" s="38"/>
      <c r="I4" s="38"/>
      <c r="J4" s="38"/>
      <c r="K4" s="38"/>
      <c r="L4" s="38"/>
      <c r="M4" s="38"/>
      <c r="N4" s="38"/>
      <c r="O4" s="38"/>
      <c r="P4" s="38"/>
      <c r="Q4" s="38"/>
      <c r="R4" s="38"/>
      <c r="S4" s="38"/>
      <c r="T4" s="38"/>
      <c r="U4" s="38"/>
      <c r="V4" s="38"/>
      <c r="W4" s="38"/>
      <c r="X4" s="38"/>
    </row>
    <row r="5" ht="51" customHeight="1" spans="1:24">
      <c r="A5" s="41" t="s">
        <v>2</v>
      </c>
      <c r="H5" s="38"/>
      <c r="I5" s="38"/>
      <c r="J5" s="38"/>
      <c r="K5" s="38"/>
      <c r="L5" s="38"/>
      <c r="M5" s="38"/>
      <c r="N5" s="38"/>
      <c r="O5" s="38"/>
      <c r="P5" s="38"/>
      <c r="Q5" s="38"/>
      <c r="R5" s="38"/>
      <c r="S5" s="38"/>
      <c r="T5" s="38"/>
      <c r="U5" s="38"/>
      <c r="V5" s="38"/>
      <c r="W5" s="38"/>
      <c r="X5" s="38"/>
    </row>
    <row r="6" customHeight="1" spans="1:24">
      <c r="A6" s="42" t="s">
        <v>386</v>
      </c>
      <c r="B6" s="43"/>
      <c r="C6" s="43"/>
      <c r="D6" s="43"/>
      <c r="E6" s="43"/>
      <c r="F6" s="43"/>
      <c r="G6" s="43"/>
      <c r="H6" s="38"/>
      <c r="I6" s="38"/>
      <c r="J6" s="38"/>
      <c r="K6" s="38"/>
      <c r="L6" s="38"/>
      <c r="M6" s="38"/>
      <c r="N6" s="38"/>
      <c r="O6" s="38"/>
      <c r="P6" s="38"/>
      <c r="Q6" s="38"/>
      <c r="R6" s="38"/>
      <c r="S6" s="38"/>
      <c r="T6" s="38"/>
      <c r="U6" s="38"/>
      <c r="V6" s="38"/>
      <c r="W6" s="38"/>
      <c r="X6" s="38"/>
    </row>
    <row r="7" ht="15.75" customHeight="1" spans="1:24">
      <c r="A7" s="42" t="s">
        <v>387</v>
      </c>
      <c r="B7" s="43"/>
      <c r="C7" s="43"/>
      <c r="D7" s="43"/>
      <c r="E7" s="43"/>
      <c r="F7" s="43"/>
      <c r="G7" s="43"/>
      <c r="H7" s="38"/>
      <c r="I7" s="38"/>
      <c r="J7" s="38"/>
      <c r="K7" s="38"/>
      <c r="L7" s="38"/>
      <c r="M7" s="38"/>
      <c r="N7" s="38"/>
      <c r="O7" s="38"/>
      <c r="P7" s="38"/>
      <c r="Q7" s="38"/>
      <c r="R7" s="38"/>
      <c r="S7" s="38"/>
      <c r="T7" s="38"/>
      <c r="U7" s="38"/>
      <c r="V7" s="38"/>
      <c r="W7" s="38"/>
      <c r="X7" s="38"/>
    </row>
    <row r="8" spans="1:24">
      <c r="A8" s="44" t="s">
        <v>388</v>
      </c>
      <c r="B8" s="45"/>
      <c r="C8" s="46" t="s">
        <v>389</v>
      </c>
      <c r="D8" s="47"/>
      <c r="E8" s="47"/>
      <c r="F8" s="47"/>
      <c r="G8" s="48"/>
      <c r="H8" s="38"/>
      <c r="I8" s="38"/>
      <c r="J8" s="38"/>
      <c r="K8" s="38"/>
      <c r="L8" s="38"/>
      <c r="M8" s="38"/>
      <c r="N8" s="38"/>
      <c r="O8" s="38"/>
      <c r="P8" s="38"/>
      <c r="Q8" s="38"/>
      <c r="R8" s="38"/>
      <c r="S8" s="38"/>
      <c r="T8" s="38"/>
      <c r="U8" s="38"/>
      <c r="V8" s="38"/>
      <c r="W8" s="38"/>
      <c r="X8" s="38"/>
    </row>
    <row r="9" ht="15.75" spans="1:24">
      <c r="A9" s="49"/>
      <c r="B9" s="50"/>
      <c r="C9" s="51"/>
      <c r="D9" s="52"/>
      <c r="E9" s="52"/>
      <c r="F9" s="52"/>
      <c r="G9" s="53"/>
      <c r="H9" s="38"/>
      <c r="I9" s="38"/>
      <c r="J9" s="38"/>
      <c r="K9" s="38"/>
      <c r="L9" s="38"/>
      <c r="M9" s="38"/>
      <c r="N9" s="38"/>
      <c r="O9" s="38"/>
      <c r="P9" s="38"/>
      <c r="Q9" s="38"/>
      <c r="R9" s="38"/>
      <c r="S9" s="38"/>
      <c r="T9" s="38"/>
      <c r="U9" s="38"/>
      <c r="V9" s="38"/>
      <c r="W9" s="38"/>
      <c r="X9" s="38"/>
    </row>
    <row r="10" ht="15.75" spans="1:24">
      <c r="A10" s="8"/>
      <c r="B10" s="54"/>
      <c r="C10" s="55"/>
      <c r="D10" s="55"/>
      <c r="E10" s="55"/>
      <c r="F10" s="38"/>
      <c r="G10" s="38"/>
      <c r="H10" s="38"/>
      <c r="I10" s="38"/>
      <c r="J10" s="38"/>
      <c r="K10" s="38"/>
      <c r="L10" s="38"/>
      <c r="M10" s="38"/>
      <c r="N10" s="38"/>
      <c r="O10" s="38"/>
      <c r="P10" s="38"/>
      <c r="Q10" s="38"/>
      <c r="R10" s="38"/>
      <c r="S10" s="38"/>
      <c r="T10" s="38"/>
      <c r="U10" s="38"/>
      <c r="V10" s="38"/>
      <c r="W10" s="38"/>
      <c r="X10" s="38"/>
    </row>
    <row r="11" spans="1:24">
      <c r="A11" s="56" t="s">
        <v>390</v>
      </c>
      <c r="B11" s="47"/>
      <c r="C11" s="47"/>
      <c r="D11" s="47"/>
      <c r="E11" s="47"/>
      <c r="F11" s="47"/>
      <c r="G11" s="48"/>
      <c r="H11" s="38"/>
      <c r="I11" s="38"/>
      <c r="J11" s="38"/>
      <c r="K11" s="38"/>
      <c r="L11" s="38"/>
      <c r="M11" s="38"/>
      <c r="N11" s="38"/>
      <c r="O11" s="38"/>
      <c r="P11" s="38"/>
      <c r="Q11" s="38"/>
      <c r="R11" s="38"/>
      <c r="S11" s="38"/>
      <c r="T11" s="38"/>
      <c r="U11" s="38"/>
      <c r="V11" s="38"/>
      <c r="W11" s="38"/>
      <c r="X11" s="38"/>
    </row>
    <row r="12" spans="1:24">
      <c r="A12" s="57" t="s">
        <v>391</v>
      </c>
      <c r="B12" s="58"/>
      <c r="C12" s="59"/>
      <c r="D12" s="60"/>
      <c r="E12" s="60"/>
      <c r="F12" s="60"/>
      <c r="G12" s="61"/>
      <c r="H12" s="38"/>
      <c r="I12" s="38"/>
      <c r="J12" s="38"/>
      <c r="K12" s="38"/>
      <c r="L12" s="38"/>
      <c r="M12" s="38"/>
      <c r="N12" s="38"/>
      <c r="O12" s="38"/>
      <c r="P12" s="38"/>
      <c r="Q12" s="38"/>
      <c r="R12" s="38"/>
      <c r="S12" s="38"/>
      <c r="T12" s="38"/>
      <c r="U12" s="38"/>
      <c r="V12" s="38"/>
      <c r="W12" s="38"/>
      <c r="X12" s="38"/>
    </row>
    <row r="13" spans="1:24">
      <c r="A13" s="57" t="s">
        <v>392</v>
      </c>
      <c r="B13" s="58"/>
      <c r="C13" s="59"/>
      <c r="D13" s="60"/>
      <c r="E13" s="60"/>
      <c r="F13" s="60"/>
      <c r="G13" s="61"/>
      <c r="H13" s="38"/>
      <c r="I13" s="38"/>
      <c r="J13" s="38"/>
      <c r="K13" s="38"/>
      <c r="L13" s="38"/>
      <c r="M13" s="38"/>
      <c r="N13" s="38"/>
      <c r="O13" s="38"/>
      <c r="P13" s="38"/>
      <c r="Q13" s="38"/>
      <c r="R13" s="38"/>
      <c r="S13" s="38"/>
      <c r="T13" s="38"/>
      <c r="U13" s="38"/>
      <c r="V13" s="38"/>
      <c r="W13" s="38"/>
      <c r="X13" s="38"/>
    </row>
    <row r="14" spans="1:24">
      <c r="A14" s="62" t="s">
        <v>393</v>
      </c>
      <c r="B14" s="58"/>
      <c r="C14" s="59"/>
      <c r="D14" s="60"/>
      <c r="E14" s="60"/>
      <c r="F14" s="60"/>
      <c r="G14" s="61"/>
      <c r="H14" s="38"/>
      <c r="I14" s="38"/>
      <c r="J14" s="38"/>
      <c r="K14" s="38"/>
      <c r="L14" s="38"/>
      <c r="M14" s="38"/>
      <c r="N14" s="38"/>
      <c r="O14" s="38"/>
      <c r="P14" s="38"/>
      <c r="Q14" s="38"/>
      <c r="R14" s="38"/>
      <c r="S14" s="38"/>
      <c r="T14" s="38"/>
      <c r="U14" s="38"/>
      <c r="V14" s="38"/>
      <c r="W14" s="38"/>
      <c r="X14" s="38"/>
    </row>
    <row r="15" spans="1:24">
      <c r="A15" s="57" t="s">
        <v>394</v>
      </c>
      <c r="B15" s="58"/>
      <c r="C15" s="59"/>
      <c r="D15" s="60"/>
      <c r="E15" s="60"/>
      <c r="F15" s="60"/>
      <c r="G15" s="61"/>
      <c r="H15" s="38"/>
      <c r="I15" s="38"/>
      <c r="J15" s="38"/>
      <c r="K15" s="38"/>
      <c r="L15" s="38"/>
      <c r="M15" s="38"/>
      <c r="N15" s="38"/>
      <c r="O15" s="38"/>
      <c r="P15" s="38"/>
      <c r="Q15" s="38"/>
      <c r="R15" s="38"/>
      <c r="S15" s="38"/>
      <c r="T15" s="38"/>
      <c r="U15" s="38"/>
      <c r="V15" s="38"/>
      <c r="W15" s="38"/>
      <c r="X15" s="38"/>
    </row>
    <row r="16" ht="15.75" spans="1:24">
      <c r="A16" s="63" t="s">
        <v>395</v>
      </c>
      <c r="B16" s="50"/>
      <c r="C16" s="64"/>
      <c r="D16" s="52"/>
      <c r="E16" s="52"/>
      <c r="F16" s="52"/>
      <c r="G16" s="53"/>
      <c r="H16" s="38"/>
      <c r="I16" s="38"/>
      <c r="J16" s="38"/>
      <c r="K16" s="38"/>
      <c r="L16" s="38"/>
      <c r="M16" s="38"/>
      <c r="N16" s="38"/>
      <c r="O16" s="38"/>
      <c r="P16" s="38"/>
      <c r="Q16" s="38"/>
      <c r="R16" s="38"/>
      <c r="S16" s="38"/>
      <c r="T16" s="38"/>
      <c r="U16" s="38"/>
      <c r="V16" s="38"/>
      <c r="W16" s="38"/>
      <c r="X16" s="38"/>
    </row>
    <row r="17" ht="15.75" spans="1:24">
      <c r="A17" s="8"/>
      <c r="B17" s="54"/>
      <c r="C17" s="55"/>
      <c r="D17" s="55"/>
      <c r="E17" s="55"/>
      <c r="F17" s="38"/>
      <c r="G17" s="38"/>
      <c r="H17" s="38"/>
      <c r="I17" s="38"/>
      <c r="J17" s="38"/>
      <c r="K17" s="38"/>
      <c r="L17" s="38"/>
      <c r="M17" s="38"/>
      <c r="N17" s="38"/>
      <c r="O17" s="38"/>
      <c r="P17" s="38"/>
      <c r="Q17" s="38"/>
      <c r="R17" s="38"/>
      <c r="S17" s="38"/>
      <c r="T17" s="38"/>
      <c r="U17" s="38"/>
      <c r="V17" s="38"/>
      <c r="W17" s="38"/>
      <c r="X17" s="38"/>
    </row>
    <row r="18" spans="1:24">
      <c r="A18" s="65" t="s">
        <v>396</v>
      </c>
      <c r="B18" s="11"/>
      <c r="C18" s="11"/>
      <c r="D18" s="12"/>
      <c r="E18" s="66"/>
      <c r="F18" s="66"/>
      <c r="G18" s="66"/>
      <c r="H18" s="38"/>
      <c r="I18" s="38"/>
      <c r="J18" s="38"/>
      <c r="K18" s="38"/>
      <c r="L18" s="38"/>
      <c r="M18" s="38"/>
      <c r="N18" s="38"/>
      <c r="O18" s="38"/>
      <c r="P18" s="38"/>
      <c r="Q18" s="38"/>
      <c r="R18" s="38"/>
      <c r="S18" s="38"/>
      <c r="T18" s="38"/>
      <c r="U18" s="38"/>
      <c r="V18" s="38"/>
      <c r="W18" s="38"/>
      <c r="X18" s="38"/>
    </row>
    <row r="19" spans="1:24">
      <c r="A19" s="67" t="s">
        <v>397</v>
      </c>
      <c r="B19" s="68" t="s">
        <v>398</v>
      </c>
      <c r="C19" s="68" t="s">
        <v>181</v>
      </c>
      <c r="D19" s="69" t="s">
        <v>399</v>
      </c>
      <c r="E19" s="55"/>
      <c r="F19" s="38"/>
      <c r="G19" s="38"/>
      <c r="H19" s="38"/>
      <c r="I19" s="38"/>
      <c r="J19" s="38"/>
      <c r="K19" s="38"/>
      <c r="L19" s="38"/>
      <c r="M19" s="38"/>
      <c r="N19" s="38"/>
      <c r="O19" s="38"/>
      <c r="P19" s="38"/>
      <c r="Q19" s="38"/>
      <c r="R19" s="38"/>
      <c r="S19" s="38"/>
      <c r="T19" s="38"/>
      <c r="U19" s="38"/>
      <c r="V19" s="38"/>
      <c r="W19" s="38"/>
      <c r="X19" s="38"/>
    </row>
    <row r="20" ht="15.75" customHeight="1" spans="1:24">
      <c r="A20" s="70">
        <v>20.88</v>
      </c>
      <c r="B20" s="17" t="s">
        <v>159</v>
      </c>
      <c r="C20" s="17" t="s">
        <v>186</v>
      </c>
      <c r="D20" s="71">
        <f>'Anexo II-B Salários'!D8</f>
        <v>2293.7</v>
      </c>
      <c r="E20" s="55"/>
      <c r="F20" s="38"/>
      <c r="G20" s="38"/>
      <c r="H20" s="38"/>
      <c r="I20" s="38"/>
      <c r="J20" s="38"/>
      <c r="K20" s="38"/>
      <c r="L20" s="38"/>
      <c r="M20" s="38"/>
      <c r="N20" s="38"/>
      <c r="O20" s="38"/>
      <c r="P20" s="38"/>
      <c r="Q20" s="38"/>
      <c r="R20" s="38"/>
      <c r="S20" s="38"/>
      <c r="T20" s="38"/>
      <c r="U20" s="38"/>
      <c r="V20" s="38"/>
      <c r="W20" s="38"/>
      <c r="X20" s="38"/>
    </row>
    <row r="21" ht="15.75" customHeight="1" spans="1:24">
      <c r="A21" s="70">
        <v>20.88</v>
      </c>
      <c r="B21" s="17" t="s">
        <v>160</v>
      </c>
      <c r="C21" s="17" t="s">
        <v>186</v>
      </c>
      <c r="D21" s="71">
        <f>'Anexo II-B Salários'!D9</f>
        <v>2293.7</v>
      </c>
      <c r="E21" s="55"/>
      <c r="F21" s="38"/>
      <c r="G21" s="38"/>
      <c r="H21" s="38"/>
      <c r="I21" s="38"/>
      <c r="J21" s="38"/>
      <c r="K21" s="38"/>
      <c r="L21" s="38"/>
      <c r="M21" s="38"/>
      <c r="N21" s="38"/>
      <c r="O21" s="38"/>
      <c r="P21" s="38"/>
      <c r="Q21" s="38"/>
      <c r="R21" s="38"/>
      <c r="S21" s="38"/>
      <c r="T21" s="38"/>
      <c r="U21" s="38"/>
      <c r="V21" s="38"/>
      <c r="W21" s="38"/>
      <c r="X21" s="38"/>
    </row>
    <row r="22" ht="15.75" spans="1:24">
      <c r="A22" s="70">
        <v>20.88</v>
      </c>
      <c r="B22" s="17" t="s">
        <v>161</v>
      </c>
      <c r="C22" s="17" t="s">
        <v>186</v>
      </c>
      <c r="D22" s="71">
        <f>'Anexo II-B Salários'!D10</f>
        <v>1709.65</v>
      </c>
      <c r="E22" s="38"/>
      <c r="F22" s="38"/>
      <c r="G22" s="38"/>
      <c r="H22" s="38"/>
      <c r="I22" s="38"/>
      <c r="J22" s="38"/>
      <c r="K22" s="38"/>
      <c r="L22" s="38"/>
      <c r="M22" s="38"/>
      <c r="N22" s="38"/>
      <c r="O22" s="38"/>
      <c r="P22" s="38"/>
      <c r="Q22" s="38"/>
      <c r="R22" s="38"/>
      <c r="S22" s="38"/>
      <c r="T22" s="38"/>
      <c r="U22" s="38"/>
      <c r="V22" s="38"/>
      <c r="W22" s="38"/>
      <c r="X22" s="38"/>
    </row>
    <row r="23" ht="15.75" customHeight="1" spans="1:24">
      <c r="A23" s="70">
        <v>20.88</v>
      </c>
      <c r="B23" s="17" t="s">
        <v>162</v>
      </c>
      <c r="C23" s="17" t="s">
        <v>186</v>
      </c>
      <c r="D23" s="71">
        <f>'Anexo II-B Salários'!D11</f>
        <v>1709.65</v>
      </c>
      <c r="E23" s="9"/>
      <c r="F23" s="38"/>
      <c r="G23" s="38"/>
      <c r="H23" s="38"/>
      <c r="I23" s="38"/>
      <c r="J23" s="38"/>
      <c r="K23" s="38"/>
      <c r="L23" s="38"/>
      <c r="M23" s="38"/>
      <c r="N23" s="38"/>
      <c r="O23" s="38"/>
      <c r="P23" s="38"/>
      <c r="Q23" s="38"/>
      <c r="R23" s="38"/>
      <c r="S23" s="38"/>
      <c r="T23" s="38"/>
      <c r="U23" s="38"/>
      <c r="V23" s="38"/>
      <c r="W23" s="38"/>
      <c r="X23" s="38"/>
    </row>
    <row r="24" ht="15.75" customHeight="1" spans="1:24">
      <c r="A24" s="70">
        <v>20.88</v>
      </c>
      <c r="B24" s="17" t="s">
        <v>163</v>
      </c>
      <c r="C24" s="17" t="s">
        <v>202</v>
      </c>
      <c r="D24" s="71">
        <f>'Anexo II-B Salários'!D12</f>
        <v>1610</v>
      </c>
      <c r="E24" s="9"/>
      <c r="F24" s="38"/>
      <c r="G24" s="38"/>
      <c r="H24" s="38"/>
      <c r="I24" s="38"/>
      <c r="J24" s="38"/>
      <c r="K24" s="38"/>
      <c r="L24" s="38"/>
      <c r="M24" s="38"/>
      <c r="N24" s="38"/>
      <c r="O24" s="38"/>
      <c r="P24" s="38"/>
      <c r="Q24" s="38"/>
      <c r="R24" s="38"/>
      <c r="S24" s="38"/>
      <c r="T24" s="38"/>
      <c r="U24" s="38"/>
      <c r="V24" s="38"/>
      <c r="W24" s="38"/>
      <c r="X24" s="38"/>
    </row>
    <row r="25" ht="15.75" customHeight="1" spans="1:24">
      <c r="A25" s="70">
        <v>20.88</v>
      </c>
      <c r="B25" s="17" t="s">
        <v>164</v>
      </c>
      <c r="C25" s="17" t="s">
        <v>202</v>
      </c>
      <c r="D25" s="71">
        <v>1610</v>
      </c>
      <c r="E25" s="9"/>
      <c r="F25" s="38"/>
      <c r="G25" s="38"/>
      <c r="H25" s="38"/>
      <c r="I25" s="38"/>
      <c r="J25" s="38"/>
      <c r="K25" s="38"/>
      <c r="L25" s="38"/>
      <c r="M25" s="38"/>
      <c r="N25" s="38"/>
      <c r="O25" s="38"/>
      <c r="P25" s="38"/>
      <c r="Q25" s="38"/>
      <c r="R25" s="38"/>
      <c r="S25" s="38"/>
      <c r="T25" s="38"/>
      <c r="U25" s="38"/>
      <c r="V25" s="38"/>
      <c r="W25" s="38"/>
      <c r="X25" s="38"/>
    </row>
    <row r="26" ht="15.75" customHeight="1" spans="1:24">
      <c r="A26" s="74">
        <v>20.88</v>
      </c>
      <c r="B26" s="178" t="s">
        <v>165</v>
      </c>
      <c r="C26" s="178" t="s">
        <v>205</v>
      </c>
      <c r="D26" s="179">
        <f>'Anexo II-B Salários'!D14</f>
        <v>2304.13</v>
      </c>
      <c r="E26" s="9"/>
      <c r="F26" s="38"/>
      <c r="G26" s="38"/>
      <c r="H26" s="38"/>
      <c r="I26" s="38"/>
      <c r="J26" s="38"/>
      <c r="K26" s="38"/>
      <c r="L26" s="38"/>
      <c r="M26" s="38"/>
      <c r="N26" s="38"/>
      <c r="O26" s="38"/>
      <c r="P26" s="38"/>
      <c r="Q26" s="38"/>
      <c r="R26" s="38"/>
      <c r="S26" s="38"/>
      <c r="T26" s="38"/>
      <c r="U26" s="38"/>
      <c r="V26" s="38"/>
      <c r="W26" s="38"/>
      <c r="X26" s="38"/>
    </row>
    <row r="27" ht="15.75" customHeight="1" spans="1:24">
      <c r="A27" s="8"/>
      <c r="B27" s="8"/>
      <c r="C27" s="9"/>
      <c r="D27" s="9"/>
      <c r="E27" s="9"/>
      <c r="F27" s="38"/>
      <c r="G27" s="38"/>
      <c r="H27" s="38"/>
      <c r="I27" s="38"/>
      <c r="J27" s="38"/>
      <c r="K27" s="38"/>
      <c r="L27" s="38"/>
      <c r="M27" s="38"/>
      <c r="N27" s="38"/>
      <c r="O27" s="38"/>
      <c r="P27" s="38"/>
      <c r="Q27" s="38"/>
      <c r="R27" s="38"/>
      <c r="S27" s="38"/>
      <c r="T27" s="38"/>
      <c r="U27" s="38"/>
      <c r="V27" s="38"/>
      <c r="W27" s="38"/>
      <c r="X27" s="38"/>
    </row>
    <row r="28" ht="48.75" customHeight="1" spans="1:22">
      <c r="A28" s="65" t="s">
        <v>400</v>
      </c>
      <c r="B28" s="11"/>
      <c r="C28" s="11"/>
      <c r="D28" s="77" t="s">
        <v>159</v>
      </c>
      <c r="E28" s="77" t="s">
        <v>160</v>
      </c>
      <c r="F28" s="77" t="s">
        <v>161</v>
      </c>
      <c r="G28" s="77" t="s">
        <v>162</v>
      </c>
      <c r="H28" s="77" t="s">
        <v>163</v>
      </c>
      <c r="I28" s="77" t="s">
        <v>164</v>
      </c>
      <c r="J28" s="116" t="s">
        <v>165</v>
      </c>
      <c r="K28" s="38"/>
      <c r="L28" s="38"/>
      <c r="M28" s="38"/>
      <c r="N28" s="38"/>
      <c r="O28" s="38"/>
      <c r="P28" s="38"/>
      <c r="Q28" s="38"/>
      <c r="R28" s="38"/>
      <c r="S28" s="38"/>
      <c r="T28" s="38"/>
      <c r="U28" s="38"/>
      <c r="V28" s="38"/>
    </row>
    <row r="29" ht="15.75" customHeight="1" spans="1:22">
      <c r="A29" s="78">
        <v>1</v>
      </c>
      <c r="B29" s="79" t="s">
        <v>401</v>
      </c>
      <c r="C29" s="80"/>
      <c r="D29" s="81" t="s">
        <v>402</v>
      </c>
      <c r="E29" s="81" t="s">
        <v>402</v>
      </c>
      <c r="F29" s="81" t="s">
        <v>402</v>
      </c>
      <c r="G29" s="81" t="s">
        <v>402</v>
      </c>
      <c r="H29" s="81" t="s">
        <v>402</v>
      </c>
      <c r="I29" s="81" t="s">
        <v>402</v>
      </c>
      <c r="J29" s="117" t="s">
        <v>402</v>
      </c>
      <c r="K29" s="38"/>
      <c r="L29" s="38"/>
      <c r="M29" s="38"/>
      <c r="N29" s="38"/>
      <c r="O29" s="38"/>
      <c r="P29" s="38"/>
      <c r="Q29" s="38"/>
      <c r="R29" s="38"/>
      <c r="S29" s="38"/>
      <c r="T29" s="38"/>
      <c r="U29" s="38"/>
      <c r="V29" s="38"/>
    </row>
    <row r="30" ht="15.75" customHeight="1" spans="1:22">
      <c r="A30" s="82" t="s">
        <v>403</v>
      </c>
      <c r="B30" s="83" t="s">
        <v>404</v>
      </c>
      <c r="C30" s="80"/>
      <c r="D30" s="84">
        <f>D20</f>
        <v>2293.7</v>
      </c>
      <c r="E30" s="84">
        <f>D21</f>
        <v>2293.7</v>
      </c>
      <c r="F30" s="84">
        <f>D22</f>
        <v>1709.65</v>
      </c>
      <c r="G30" s="84">
        <f>D23</f>
        <v>1709.65</v>
      </c>
      <c r="H30" s="84">
        <f>D24</f>
        <v>1610</v>
      </c>
      <c r="I30" s="84">
        <f>D25</f>
        <v>1610</v>
      </c>
      <c r="J30" s="118">
        <f>D26</f>
        <v>2304.13</v>
      </c>
      <c r="K30" s="38"/>
      <c r="L30" s="38"/>
      <c r="M30" s="38"/>
      <c r="N30" s="38"/>
      <c r="O30" s="38"/>
      <c r="P30" s="38"/>
      <c r="Q30" s="38"/>
      <c r="R30" s="38"/>
      <c r="S30" s="38"/>
      <c r="T30" s="38"/>
      <c r="U30" s="38"/>
      <c r="V30" s="38"/>
    </row>
    <row r="31" ht="15.75" customHeight="1" spans="1:22">
      <c r="A31" s="82" t="s">
        <v>405</v>
      </c>
      <c r="B31" s="83" t="s">
        <v>406</v>
      </c>
      <c r="C31" s="80"/>
      <c r="D31" s="84"/>
      <c r="E31" s="84"/>
      <c r="F31" s="84"/>
      <c r="G31" s="84"/>
      <c r="H31" s="84"/>
      <c r="I31" s="84"/>
      <c r="J31" s="118"/>
      <c r="K31" s="38"/>
      <c r="L31" s="38"/>
      <c r="M31" s="38"/>
      <c r="N31" s="38"/>
      <c r="O31" s="38"/>
      <c r="P31" s="38"/>
      <c r="Q31" s="38"/>
      <c r="R31" s="38"/>
      <c r="S31" s="38"/>
      <c r="T31" s="38"/>
      <c r="U31" s="38"/>
      <c r="V31" s="38"/>
    </row>
    <row r="32" ht="15.75" customHeight="1" spans="1:22">
      <c r="A32" s="82" t="s">
        <v>407</v>
      </c>
      <c r="B32" s="83" t="s">
        <v>408</v>
      </c>
      <c r="C32" s="80"/>
      <c r="D32" s="85"/>
      <c r="E32" s="86"/>
      <c r="F32" s="86"/>
      <c r="G32" s="86"/>
      <c r="H32" s="86"/>
      <c r="I32" s="86"/>
      <c r="J32" s="119"/>
      <c r="K32" s="38"/>
      <c r="L32" s="38"/>
      <c r="M32" s="38"/>
      <c r="N32" s="38"/>
      <c r="O32" s="38"/>
      <c r="P32" s="38"/>
      <c r="Q32" s="38"/>
      <c r="R32" s="38"/>
      <c r="S32" s="38"/>
      <c r="T32" s="38"/>
      <c r="U32" s="38"/>
      <c r="V32" s="38"/>
    </row>
    <row r="33" ht="15.75" customHeight="1" spans="1:22">
      <c r="A33" s="82" t="s">
        <v>409</v>
      </c>
      <c r="B33" s="87" t="s">
        <v>410</v>
      </c>
      <c r="C33" s="80"/>
      <c r="D33" s="86"/>
      <c r="E33" s="18"/>
      <c r="F33" s="18"/>
      <c r="G33" s="18"/>
      <c r="H33" s="18"/>
      <c r="I33" s="18"/>
      <c r="J33" s="120"/>
      <c r="K33" s="38"/>
      <c r="L33" s="38"/>
      <c r="M33" s="38"/>
      <c r="N33" s="38"/>
      <c r="O33" s="38"/>
      <c r="P33" s="38"/>
      <c r="Q33" s="38"/>
      <c r="R33" s="38"/>
      <c r="S33" s="38"/>
      <c r="T33" s="38"/>
      <c r="U33" s="38"/>
      <c r="V33" s="38"/>
    </row>
    <row r="34" ht="15.75" customHeight="1" spans="1:22">
      <c r="A34" s="82" t="s">
        <v>411</v>
      </c>
      <c r="B34" s="87" t="s">
        <v>412</v>
      </c>
      <c r="C34" s="80"/>
      <c r="D34" s="86"/>
      <c r="E34" s="86"/>
      <c r="F34" s="86"/>
      <c r="G34" s="86"/>
      <c r="H34" s="86"/>
      <c r="I34" s="86"/>
      <c r="J34" s="119"/>
      <c r="K34" s="38"/>
      <c r="L34" s="38"/>
      <c r="M34" s="38"/>
      <c r="N34" s="38"/>
      <c r="O34" s="38"/>
      <c r="P34" s="38"/>
      <c r="Q34" s="38"/>
      <c r="R34" s="38"/>
      <c r="S34" s="38"/>
      <c r="T34" s="38"/>
      <c r="U34" s="38"/>
      <c r="V34" s="38"/>
    </row>
    <row r="35" ht="15.75" customHeight="1" spans="1:22">
      <c r="A35" s="82" t="s">
        <v>413</v>
      </c>
      <c r="B35" s="88" t="s">
        <v>414</v>
      </c>
      <c r="C35" s="80"/>
      <c r="D35" s="84"/>
      <c r="E35" s="84">
        <f>15%*1610</f>
        <v>241.5</v>
      </c>
      <c r="F35" s="84"/>
      <c r="G35" s="84">
        <f>15%*1610</f>
        <v>241.5</v>
      </c>
      <c r="H35" s="84"/>
      <c r="I35" s="84">
        <f>15%*1610</f>
        <v>241.5</v>
      </c>
      <c r="J35" s="118"/>
      <c r="K35" s="38"/>
      <c r="L35" s="38"/>
      <c r="M35" s="38"/>
      <c r="N35" s="38"/>
      <c r="O35" s="38"/>
      <c r="P35" s="38"/>
      <c r="Q35" s="38"/>
      <c r="R35" s="38"/>
      <c r="S35" s="38"/>
      <c r="T35" s="38"/>
      <c r="U35" s="38"/>
      <c r="V35" s="38"/>
    </row>
    <row r="36" ht="15.75" customHeight="1" spans="1:22">
      <c r="A36" s="74"/>
      <c r="B36" s="89" t="s">
        <v>415</v>
      </c>
      <c r="C36" s="31"/>
      <c r="D36" s="90">
        <f t="shared" ref="D36:G36" si="0">SUM(D30:D35)</f>
        <v>2293.7</v>
      </c>
      <c r="E36" s="90">
        <f t="shared" si="0"/>
        <v>2535.2</v>
      </c>
      <c r="F36" s="90">
        <f t="shared" si="0"/>
        <v>1709.65</v>
      </c>
      <c r="G36" s="90">
        <f t="shared" si="0"/>
        <v>1951.15</v>
      </c>
      <c r="H36" s="90">
        <f t="shared" ref="H36:J36" si="1">SUM(H30:H35)</f>
        <v>1610</v>
      </c>
      <c r="I36" s="90">
        <f t="shared" si="1"/>
        <v>1851.5</v>
      </c>
      <c r="J36" s="121">
        <f t="shared" si="1"/>
        <v>2304.13</v>
      </c>
      <c r="K36" s="38"/>
      <c r="L36" s="38"/>
      <c r="M36" s="38"/>
      <c r="N36" s="38"/>
      <c r="O36" s="38"/>
      <c r="P36" s="38"/>
      <c r="Q36" s="38"/>
      <c r="R36" s="38"/>
      <c r="S36" s="38"/>
      <c r="T36" s="38"/>
      <c r="U36" s="38"/>
      <c r="V36" s="38"/>
    </row>
    <row r="37" ht="15.75" customHeight="1" spans="1:24">
      <c r="A37" s="8"/>
      <c r="B37" s="91"/>
      <c r="E37" s="9"/>
      <c r="F37" s="38"/>
      <c r="G37" s="38"/>
      <c r="H37" s="38"/>
      <c r="I37" s="38"/>
      <c r="J37" s="38"/>
      <c r="K37" s="38"/>
      <c r="L37" s="38"/>
      <c r="M37" s="38"/>
      <c r="N37" s="38"/>
      <c r="O37" s="38"/>
      <c r="P37" s="38"/>
      <c r="Q37" s="38"/>
      <c r="R37" s="38"/>
      <c r="S37" s="38"/>
      <c r="T37" s="38"/>
      <c r="U37" s="38"/>
      <c r="V37" s="38"/>
      <c r="W37" s="38"/>
      <c r="X37" s="38"/>
    </row>
    <row r="38" ht="56.25" customHeight="1" spans="1:22">
      <c r="A38" s="92" t="s">
        <v>416</v>
      </c>
      <c r="B38" s="11"/>
      <c r="C38" s="11"/>
      <c r="D38" s="77" t="s">
        <v>159</v>
      </c>
      <c r="E38" s="77" t="s">
        <v>160</v>
      </c>
      <c r="F38" s="77" t="s">
        <v>161</v>
      </c>
      <c r="G38" s="77" t="s">
        <v>162</v>
      </c>
      <c r="H38" s="77" t="s">
        <v>163</v>
      </c>
      <c r="I38" s="77" t="s">
        <v>164</v>
      </c>
      <c r="J38" s="116" t="s">
        <v>165</v>
      </c>
      <c r="K38" s="38"/>
      <c r="L38" s="38"/>
      <c r="M38" s="38"/>
      <c r="N38" s="38"/>
      <c r="O38" s="38"/>
      <c r="P38" s="38"/>
      <c r="Q38" s="38"/>
      <c r="R38" s="38"/>
      <c r="S38" s="38"/>
      <c r="T38" s="38"/>
      <c r="U38" s="38"/>
      <c r="V38" s="38"/>
    </row>
    <row r="39" ht="40.5" customHeight="1" spans="1:22">
      <c r="A39" s="93" t="s">
        <v>417</v>
      </c>
      <c r="B39" s="94"/>
      <c r="C39" s="81"/>
      <c r="D39" s="81" t="s">
        <v>402</v>
      </c>
      <c r="E39" s="81" t="s">
        <v>402</v>
      </c>
      <c r="F39" s="81" t="s">
        <v>402</v>
      </c>
      <c r="G39" s="81" t="s">
        <v>402</v>
      </c>
      <c r="H39" s="81" t="s">
        <v>402</v>
      </c>
      <c r="I39" s="81" t="s">
        <v>402</v>
      </c>
      <c r="J39" s="117" t="s">
        <v>402</v>
      </c>
      <c r="K39" s="38"/>
      <c r="L39" s="38"/>
      <c r="M39" s="38"/>
      <c r="N39" s="38"/>
      <c r="O39" s="38"/>
      <c r="P39" s="38"/>
      <c r="Q39" s="38"/>
      <c r="R39" s="38"/>
      <c r="S39" s="38"/>
      <c r="T39" s="38"/>
      <c r="U39" s="38"/>
      <c r="V39" s="38"/>
    </row>
    <row r="40" ht="15.75" customHeight="1" spans="1:22">
      <c r="A40" s="82" t="s">
        <v>403</v>
      </c>
      <c r="B40" s="95" t="s">
        <v>418</v>
      </c>
      <c r="C40" s="95"/>
      <c r="D40" s="96">
        <f t="shared" ref="D40:J40" si="2">D36*8.33%</f>
        <v>191.06521</v>
      </c>
      <c r="E40" s="96">
        <f t="shared" si="2"/>
        <v>211.18216</v>
      </c>
      <c r="F40" s="96">
        <f t="shared" si="2"/>
        <v>142.413845</v>
      </c>
      <c r="G40" s="96">
        <f t="shared" si="2"/>
        <v>162.530795</v>
      </c>
      <c r="H40" s="96">
        <f t="shared" si="2"/>
        <v>134.113</v>
      </c>
      <c r="I40" s="96">
        <f t="shared" ref="I40" si="3">I36*8.33%</f>
        <v>154.22995</v>
      </c>
      <c r="J40" s="122">
        <f t="shared" si="2"/>
        <v>191.934029</v>
      </c>
      <c r="K40" s="38"/>
      <c r="L40" s="38"/>
      <c r="M40" s="38"/>
      <c r="N40" s="38"/>
      <c r="O40" s="38"/>
      <c r="P40" s="38"/>
      <c r="Q40" s="38"/>
      <c r="R40" s="38"/>
      <c r="S40" s="38"/>
      <c r="T40" s="38"/>
      <c r="U40" s="38"/>
      <c r="V40" s="38"/>
    </row>
    <row r="41" ht="15.75" customHeight="1" spans="1:22">
      <c r="A41" s="82" t="s">
        <v>405</v>
      </c>
      <c r="B41" s="95" t="s">
        <v>419</v>
      </c>
      <c r="C41" s="95"/>
      <c r="D41" s="96">
        <f t="shared" ref="D41:J41" si="4">D36*12.1%</f>
        <v>277.5377</v>
      </c>
      <c r="E41" s="96">
        <f t="shared" si="4"/>
        <v>306.7592</v>
      </c>
      <c r="F41" s="96">
        <f t="shared" si="4"/>
        <v>206.86765</v>
      </c>
      <c r="G41" s="96">
        <f t="shared" si="4"/>
        <v>236.08915</v>
      </c>
      <c r="H41" s="96">
        <f t="shared" si="4"/>
        <v>194.81</v>
      </c>
      <c r="I41" s="96">
        <f t="shared" ref="I41" si="5">I36*12.1%</f>
        <v>224.0315</v>
      </c>
      <c r="J41" s="122">
        <f t="shared" si="4"/>
        <v>278.79973</v>
      </c>
      <c r="K41" s="38"/>
      <c r="L41" s="38"/>
      <c r="M41" s="38"/>
      <c r="N41" s="38"/>
      <c r="O41" s="38"/>
      <c r="P41" s="38"/>
      <c r="Q41" s="38"/>
      <c r="R41" s="38"/>
      <c r="S41" s="38"/>
      <c r="T41" s="38"/>
      <c r="U41" s="38"/>
      <c r="V41" s="38"/>
    </row>
    <row r="42" ht="15.75" customHeight="1" spans="1:22">
      <c r="A42" s="82"/>
      <c r="B42" s="81" t="s">
        <v>420</v>
      </c>
      <c r="C42" s="81"/>
      <c r="D42" s="97">
        <f t="shared" ref="D42:G42" si="6">SUM(D40:D41)</f>
        <v>468.60291</v>
      </c>
      <c r="E42" s="97">
        <f t="shared" si="6"/>
        <v>517.94136</v>
      </c>
      <c r="F42" s="97">
        <f t="shared" si="6"/>
        <v>349.281495</v>
      </c>
      <c r="G42" s="97">
        <f t="shared" si="6"/>
        <v>398.619945</v>
      </c>
      <c r="H42" s="97">
        <f t="shared" ref="H42:J42" si="7">SUM(H40:H41)</f>
        <v>328.923</v>
      </c>
      <c r="I42" s="97">
        <f t="shared" ref="I42" si="8">SUM(I40:I41)</f>
        <v>378.26145</v>
      </c>
      <c r="J42" s="123">
        <f t="shared" si="7"/>
        <v>470.733759</v>
      </c>
      <c r="K42" s="38"/>
      <c r="L42" s="38"/>
      <c r="M42" s="38"/>
      <c r="N42" s="38"/>
      <c r="O42" s="38"/>
      <c r="P42" s="38"/>
      <c r="Q42" s="38"/>
      <c r="R42" s="38"/>
      <c r="S42" s="38"/>
      <c r="T42" s="38"/>
      <c r="U42" s="38"/>
      <c r="V42" s="38"/>
    </row>
    <row r="43" ht="48.75" customHeight="1" spans="1:22">
      <c r="A43" s="98" t="s">
        <v>407</v>
      </c>
      <c r="B43" s="99" t="s">
        <v>421</v>
      </c>
      <c r="C43" s="99"/>
      <c r="D43" s="100">
        <f t="shared" ref="D43:J43" si="9">D36*7.82%</f>
        <v>179.36734</v>
      </c>
      <c r="E43" s="100">
        <f t="shared" si="9"/>
        <v>198.25264</v>
      </c>
      <c r="F43" s="100">
        <f t="shared" si="9"/>
        <v>133.69463</v>
      </c>
      <c r="G43" s="100">
        <f t="shared" si="9"/>
        <v>152.57993</v>
      </c>
      <c r="H43" s="100">
        <f t="shared" si="9"/>
        <v>125.902</v>
      </c>
      <c r="I43" s="100">
        <f t="shared" ref="I43" si="10">I36*7.82%</f>
        <v>144.7873</v>
      </c>
      <c r="J43" s="124">
        <f t="shared" si="9"/>
        <v>180.182966</v>
      </c>
      <c r="K43" s="38"/>
      <c r="L43" s="38"/>
      <c r="M43" s="38"/>
      <c r="N43" s="38"/>
      <c r="O43" s="38"/>
      <c r="P43" s="38"/>
      <c r="Q43" s="38"/>
      <c r="R43" s="38"/>
      <c r="S43" s="38"/>
      <c r="T43" s="38"/>
      <c r="U43" s="38"/>
      <c r="V43" s="38"/>
    </row>
    <row r="44" ht="15.75" customHeight="1" spans="1:24">
      <c r="A44" s="8"/>
      <c r="B44" s="8"/>
      <c r="C44" s="8"/>
      <c r="D44" s="8"/>
      <c r="E44" s="9"/>
      <c r="F44" s="38"/>
      <c r="G44" s="38"/>
      <c r="H44" s="38"/>
      <c r="I44" s="38"/>
      <c r="J44" s="38"/>
      <c r="K44" s="38"/>
      <c r="L44" s="38"/>
      <c r="M44" s="38"/>
      <c r="N44" s="38"/>
      <c r="O44" s="38"/>
      <c r="P44" s="38"/>
      <c r="Q44" s="38"/>
      <c r="R44" s="38"/>
      <c r="S44" s="38"/>
      <c r="T44" s="38"/>
      <c r="U44" s="38"/>
      <c r="V44" s="38"/>
      <c r="W44" s="38"/>
      <c r="X44" s="38"/>
    </row>
    <row r="45" ht="53.25" customHeight="1" spans="1:22">
      <c r="A45" s="101" t="s">
        <v>422</v>
      </c>
      <c r="B45" s="11"/>
      <c r="C45" s="11"/>
      <c r="D45" s="77" t="s">
        <v>159</v>
      </c>
      <c r="E45" s="77" t="s">
        <v>160</v>
      </c>
      <c r="F45" s="77" t="s">
        <v>161</v>
      </c>
      <c r="G45" s="77" t="s">
        <v>162</v>
      </c>
      <c r="H45" s="77" t="s">
        <v>163</v>
      </c>
      <c r="I45" s="77" t="s">
        <v>164</v>
      </c>
      <c r="J45" s="116" t="s">
        <v>165</v>
      </c>
      <c r="K45" s="38"/>
      <c r="L45" s="38"/>
      <c r="M45" s="38"/>
      <c r="N45" s="38"/>
      <c r="O45" s="38"/>
      <c r="P45" s="38"/>
      <c r="Q45" s="38"/>
      <c r="R45" s="38"/>
      <c r="S45" s="38"/>
      <c r="T45" s="38"/>
      <c r="U45" s="38"/>
      <c r="V45" s="38"/>
    </row>
    <row r="46" ht="15.75" customHeight="1" spans="1:22">
      <c r="A46" s="78" t="s">
        <v>329</v>
      </c>
      <c r="B46" s="102" t="s">
        <v>423</v>
      </c>
      <c r="C46" s="103" t="s">
        <v>424</v>
      </c>
      <c r="D46" s="104" t="s">
        <v>402</v>
      </c>
      <c r="E46" s="104" t="s">
        <v>402</v>
      </c>
      <c r="F46" s="104" t="s">
        <v>402</v>
      </c>
      <c r="G46" s="104" t="s">
        <v>402</v>
      </c>
      <c r="H46" s="104" t="s">
        <v>402</v>
      </c>
      <c r="I46" s="104" t="s">
        <v>402</v>
      </c>
      <c r="J46" s="125" t="s">
        <v>402</v>
      </c>
      <c r="K46" s="38"/>
      <c r="L46" s="38"/>
      <c r="M46" s="38"/>
      <c r="N46" s="38"/>
      <c r="O46" s="38"/>
      <c r="P46" s="38"/>
      <c r="Q46" s="38"/>
      <c r="R46" s="38"/>
      <c r="S46" s="38"/>
      <c r="T46" s="38"/>
      <c r="U46" s="38"/>
      <c r="V46" s="38"/>
    </row>
    <row r="47" ht="15.75" customHeight="1" spans="1:22">
      <c r="A47" s="82" t="s">
        <v>403</v>
      </c>
      <c r="B47" s="87" t="s">
        <v>425</v>
      </c>
      <c r="C47" s="105">
        <v>20</v>
      </c>
      <c r="D47" s="96">
        <f t="shared" ref="D47:J47" si="11">(D36*($C$47/100))</f>
        <v>458.74</v>
      </c>
      <c r="E47" s="96">
        <f t="shared" si="11"/>
        <v>507.04</v>
      </c>
      <c r="F47" s="96">
        <f t="shared" si="11"/>
        <v>341.93</v>
      </c>
      <c r="G47" s="96">
        <f t="shared" si="11"/>
        <v>390.23</v>
      </c>
      <c r="H47" s="96">
        <f t="shared" si="11"/>
        <v>322</v>
      </c>
      <c r="I47" s="96">
        <f t="shared" ref="I47" si="12">(I36*($C$47/100))</f>
        <v>370.3</v>
      </c>
      <c r="J47" s="122">
        <f t="shared" si="11"/>
        <v>460.826</v>
      </c>
      <c r="K47" s="38"/>
      <c r="L47" s="38"/>
      <c r="M47" s="38"/>
      <c r="N47" s="38"/>
      <c r="O47" s="38"/>
      <c r="P47" s="38"/>
      <c r="Q47" s="38"/>
      <c r="R47" s="38"/>
      <c r="S47" s="38"/>
      <c r="T47" s="38"/>
      <c r="U47" s="38"/>
      <c r="V47" s="38"/>
    </row>
    <row r="48" ht="15.75" customHeight="1" spans="1:22">
      <c r="A48" s="82" t="s">
        <v>405</v>
      </c>
      <c r="B48" s="106" t="s">
        <v>426</v>
      </c>
      <c r="C48" s="107">
        <v>2.5</v>
      </c>
      <c r="D48" s="108">
        <f t="shared" ref="D48:J48" si="13">(D36*($C$48/100))</f>
        <v>57.3425</v>
      </c>
      <c r="E48" s="108">
        <f t="shared" si="13"/>
        <v>63.38</v>
      </c>
      <c r="F48" s="108">
        <f t="shared" si="13"/>
        <v>42.74125</v>
      </c>
      <c r="G48" s="108">
        <f t="shared" si="13"/>
        <v>48.77875</v>
      </c>
      <c r="H48" s="108">
        <f t="shared" si="13"/>
        <v>40.25</v>
      </c>
      <c r="I48" s="108">
        <f t="shared" ref="I48" si="14">(I36*($C$48/100))</f>
        <v>46.2875</v>
      </c>
      <c r="J48" s="126">
        <f t="shared" si="13"/>
        <v>57.60325</v>
      </c>
      <c r="K48" s="38"/>
      <c r="L48" s="38"/>
      <c r="M48" s="38"/>
      <c r="N48" s="38"/>
      <c r="O48" s="38"/>
      <c r="P48" s="38"/>
      <c r="Q48" s="38"/>
      <c r="R48" s="38"/>
      <c r="S48" s="38"/>
      <c r="T48" s="38"/>
      <c r="U48" s="38"/>
      <c r="V48" s="38"/>
    </row>
    <row r="49" ht="15.75" customHeight="1" spans="1:22">
      <c r="A49" s="82" t="s">
        <v>407</v>
      </c>
      <c r="B49" s="87" t="s">
        <v>427</v>
      </c>
      <c r="C49" s="105">
        <v>6</v>
      </c>
      <c r="D49" s="96">
        <f t="shared" ref="D49:J49" si="15">(D$36*($C$49/100))</f>
        <v>137.622</v>
      </c>
      <c r="E49" s="96">
        <f t="shared" si="15"/>
        <v>152.112</v>
      </c>
      <c r="F49" s="96">
        <f t="shared" si="15"/>
        <v>102.579</v>
      </c>
      <c r="G49" s="96">
        <f t="shared" si="15"/>
        <v>117.069</v>
      </c>
      <c r="H49" s="96">
        <f t="shared" si="15"/>
        <v>96.6</v>
      </c>
      <c r="I49" s="96">
        <f t="shared" si="15"/>
        <v>111.09</v>
      </c>
      <c r="J49" s="122">
        <f t="shared" si="15"/>
        <v>138.2478</v>
      </c>
      <c r="K49" s="38"/>
      <c r="L49" s="38"/>
      <c r="M49" s="38"/>
      <c r="N49" s="38"/>
      <c r="O49" s="38"/>
      <c r="P49" s="38"/>
      <c r="Q49" s="38"/>
      <c r="R49" s="38"/>
      <c r="S49" s="38"/>
      <c r="T49" s="38"/>
      <c r="U49" s="38"/>
      <c r="V49" s="38"/>
    </row>
    <row r="50" ht="15.75" customHeight="1" spans="1:22">
      <c r="A50" s="82" t="s">
        <v>409</v>
      </c>
      <c r="B50" s="106" t="s">
        <v>428</v>
      </c>
      <c r="C50" s="107">
        <v>1.5</v>
      </c>
      <c r="D50" s="96">
        <f t="shared" ref="D50:J50" si="16">(D$36*($C$50/100))</f>
        <v>34.4055</v>
      </c>
      <c r="E50" s="96">
        <f t="shared" si="16"/>
        <v>38.028</v>
      </c>
      <c r="F50" s="96">
        <f t="shared" si="16"/>
        <v>25.64475</v>
      </c>
      <c r="G50" s="96">
        <f t="shared" si="16"/>
        <v>29.26725</v>
      </c>
      <c r="H50" s="96">
        <f t="shared" si="16"/>
        <v>24.15</v>
      </c>
      <c r="I50" s="96">
        <f t="shared" si="16"/>
        <v>27.7725</v>
      </c>
      <c r="J50" s="122">
        <f t="shared" si="16"/>
        <v>34.56195</v>
      </c>
      <c r="K50" s="38"/>
      <c r="L50" s="38"/>
      <c r="M50" s="38"/>
      <c r="N50" s="38"/>
      <c r="O50" s="38"/>
      <c r="P50" s="38"/>
      <c r="Q50" s="38"/>
      <c r="R50" s="38"/>
      <c r="S50" s="38"/>
      <c r="T50" s="38"/>
      <c r="U50" s="38"/>
      <c r="V50" s="38"/>
    </row>
    <row r="51" ht="15.75" customHeight="1" spans="1:22">
      <c r="A51" s="82" t="s">
        <v>411</v>
      </c>
      <c r="B51" s="106" t="s">
        <v>429</v>
      </c>
      <c r="C51" s="107">
        <v>1</v>
      </c>
      <c r="D51" s="96">
        <f t="shared" ref="D51:J51" si="17">(D$36*($C$51/100))</f>
        <v>22.937</v>
      </c>
      <c r="E51" s="96">
        <f t="shared" si="17"/>
        <v>25.352</v>
      </c>
      <c r="F51" s="96">
        <f t="shared" si="17"/>
        <v>17.0965</v>
      </c>
      <c r="G51" s="96">
        <f t="shared" si="17"/>
        <v>19.5115</v>
      </c>
      <c r="H51" s="96">
        <f t="shared" si="17"/>
        <v>16.1</v>
      </c>
      <c r="I51" s="96">
        <f t="shared" si="17"/>
        <v>18.515</v>
      </c>
      <c r="J51" s="122">
        <f t="shared" si="17"/>
        <v>23.0413</v>
      </c>
      <c r="K51" s="38"/>
      <c r="L51" s="38"/>
      <c r="M51" s="38"/>
      <c r="N51" s="38"/>
      <c r="O51" s="38"/>
      <c r="P51" s="38"/>
      <c r="Q51" s="38"/>
      <c r="R51" s="38"/>
      <c r="S51" s="38"/>
      <c r="T51" s="38"/>
      <c r="U51" s="38"/>
      <c r="V51" s="38"/>
    </row>
    <row r="52" ht="15.75" customHeight="1" spans="1:22">
      <c r="A52" s="82" t="s">
        <v>413</v>
      </c>
      <c r="B52" s="106" t="s">
        <v>430</v>
      </c>
      <c r="C52" s="107">
        <v>0.6</v>
      </c>
      <c r="D52" s="96">
        <f t="shared" ref="D52:J52" si="18">(D$36*($C$52/100))</f>
        <v>13.7622</v>
      </c>
      <c r="E52" s="96">
        <f t="shared" si="18"/>
        <v>15.2112</v>
      </c>
      <c r="F52" s="96">
        <f t="shared" si="18"/>
        <v>10.2579</v>
      </c>
      <c r="G52" s="96">
        <f t="shared" si="18"/>
        <v>11.7069</v>
      </c>
      <c r="H52" s="96">
        <f t="shared" si="18"/>
        <v>9.66</v>
      </c>
      <c r="I52" s="96">
        <f t="shared" si="18"/>
        <v>11.109</v>
      </c>
      <c r="J52" s="122">
        <f t="shared" si="18"/>
        <v>13.82478</v>
      </c>
      <c r="K52" s="38"/>
      <c r="L52" s="38"/>
      <c r="M52" s="38"/>
      <c r="N52" s="38"/>
      <c r="O52" s="38"/>
      <c r="P52" s="38"/>
      <c r="Q52" s="38"/>
      <c r="R52" s="38"/>
      <c r="S52" s="38"/>
      <c r="T52" s="38"/>
      <c r="U52" s="38"/>
      <c r="V52" s="38"/>
    </row>
    <row r="53" ht="15.75" customHeight="1" spans="1:22">
      <c r="A53" s="82" t="s">
        <v>431</v>
      </c>
      <c r="B53" s="106" t="s">
        <v>432</v>
      </c>
      <c r="C53" s="107">
        <v>0.2</v>
      </c>
      <c r="D53" s="96">
        <f t="shared" ref="D53:J53" si="19">(D$36*($C$53/100))</f>
        <v>4.5874</v>
      </c>
      <c r="E53" s="96">
        <f t="shared" si="19"/>
        <v>5.0704</v>
      </c>
      <c r="F53" s="96">
        <f t="shared" si="19"/>
        <v>3.4193</v>
      </c>
      <c r="G53" s="96">
        <f t="shared" si="19"/>
        <v>3.9023</v>
      </c>
      <c r="H53" s="96">
        <f t="shared" si="19"/>
        <v>3.22</v>
      </c>
      <c r="I53" s="96">
        <f t="shared" si="19"/>
        <v>3.703</v>
      </c>
      <c r="J53" s="122">
        <f t="shared" si="19"/>
        <v>4.60826</v>
      </c>
      <c r="K53" s="38"/>
      <c r="L53" s="38"/>
      <c r="M53" s="38"/>
      <c r="N53" s="38"/>
      <c r="O53" s="38"/>
      <c r="P53" s="38"/>
      <c r="Q53" s="38"/>
      <c r="R53" s="38"/>
      <c r="S53" s="38"/>
      <c r="T53" s="38"/>
      <c r="U53" s="38"/>
      <c r="V53" s="38"/>
    </row>
    <row r="54" ht="15.75" customHeight="1" spans="1:22">
      <c r="A54" s="82" t="s">
        <v>433</v>
      </c>
      <c r="B54" s="87" t="s">
        <v>434</v>
      </c>
      <c r="C54" s="105">
        <v>8</v>
      </c>
      <c r="D54" s="96">
        <f t="shared" ref="D54:J54" si="20">(D$36*($C$54/100))</f>
        <v>183.496</v>
      </c>
      <c r="E54" s="96">
        <f t="shared" si="20"/>
        <v>202.816</v>
      </c>
      <c r="F54" s="96">
        <f t="shared" si="20"/>
        <v>136.772</v>
      </c>
      <c r="G54" s="96">
        <f t="shared" si="20"/>
        <v>156.092</v>
      </c>
      <c r="H54" s="96">
        <f t="shared" si="20"/>
        <v>128.8</v>
      </c>
      <c r="I54" s="96">
        <f t="shared" si="20"/>
        <v>148.12</v>
      </c>
      <c r="J54" s="122">
        <f t="shared" si="20"/>
        <v>184.3304</v>
      </c>
      <c r="K54" s="38"/>
      <c r="L54" s="38"/>
      <c r="M54" s="38"/>
      <c r="N54" s="38"/>
      <c r="O54" s="38"/>
      <c r="P54" s="38"/>
      <c r="Q54" s="38"/>
      <c r="R54" s="38"/>
      <c r="S54" s="38"/>
      <c r="T54" s="38"/>
      <c r="U54" s="38"/>
      <c r="V54" s="38"/>
    </row>
    <row r="55" ht="15.75" customHeight="1" spans="1:22">
      <c r="A55" s="74"/>
      <c r="B55" s="109" t="s">
        <v>176</v>
      </c>
      <c r="C55" s="110">
        <f t="shared" ref="C55:G55" si="21">SUM(C47:C54)</f>
        <v>39.8</v>
      </c>
      <c r="D55" s="111">
        <f t="shared" si="21"/>
        <v>912.8926</v>
      </c>
      <c r="E55" s="111">
        <f t="shared" si="21"/>
        <v>1009.0096</v>
      </c>
      <c r="F55" s="111">
        <f t="shared" si="21"/>
        <v>680.4407</v>
      </c>
      <c r="G55" s="111">
        <f t="shared" si="21"/>
        <v>776.5577</v>
      </c>
      <c r="H55" s="111">
        <f t="shared" ref="H55:J55" si="22">SUM(H47:H54)</f>
        <v>640.78</v>
      </c>
      <c r="I55" s="111">
        <f t="shared" ref="I55" si="23">SUM(I47:I54)</f>
        <v>736.897</v>
      </c>
      <c r="J55" s="127">
        <f t="shared" si="22"/>
        <v>917.04374</v>
      </c>
      <c r="K55" s="38"/>
      <c r="L55" s="38"/>
      <c r="M55" s="38"/>
      <c r="N55" s="38"/>
      <c r="O55" s="38"/>
      <c r="P55" s="38"/>
      <c r="Q55" s="38"/>
      <c r="R55" s="38"/>
      <c r="S55" s="38"/>
      <c r="T55" s="38"/>
      <c r="U55" s="38"/>
      <c r="V55" s="38"/>
    </row>
    <row r="56" ht="15.75" customHeight="1" spans="1:24">
      <c r="A56" s="8"/>
      <c r="B56" s="112" t="s">
        <v>435</v>
      </c>
      <c r="C56" s="8"/>
      <c r="D56" s="8"/>
      <c r="E56" s="9"/>
      <c r="F56" s="38"/>
      <c r="G56" s="38"/>
      <c r="H56" s="38"/>
      <c r="I56" s="38"/>
      <c r="J56" s="38"/>
      <c r="K56" s="38"/>
      <c r="L56" s="38"/>
      <c r="M56" s="38"/>
      <c r="N56" s="38"/>
      <c r="O56" s="38"/>
      <c r="P56" s="38"/>
      <c r="Q56" s="38"/>
      <c r="R56" s="38"/>
      <c r="S56" s="38"/>
      <c r="T56" s="38"/>
      <c r="U56" s="38"/>
      <c r="V56" s="38"/>
      <c r="W56" s="38"/>
      <c r="X56" s="38"/>
    </row>
    <row r="57" ht="15.75" customHeight="1" spans="1:24">
      <c r="A57" s="8"/>
      <c r="B57" s="112"/>
      <c r="C57" s="8"/>
      <c r="D57" s="8"/>
      <c r="E57" s="9"/>
      <c r="F57" s="38"/>
      <c r="G57" s="38"/>
      <c r="H57" s="38"/>
      <c r="I57" s="38"/>
      <c r="J57" s="38"/>
      <c r="K57" s="38"/>
      <c r="L57" s="38"/>
      <c r="M57" s="38"/>
      <c r="N57" s="38"/>
      <c r="O57" s="38"/>
      <c r="P57" s="38"/>
      <c r="Q57" s="38"/>
      <c r="R57" s="38"/>
      <c r="S57" s="38"/>
      <c r="T57" s="38"/>
      <c r="U57" s="38"/>
      <c r="V57" s="38"/>
      <c r="W57" s="38"/>
      <c r="X57" s="38"/>
    </row>
    <row r="58" ht="51" customHeight="1" spans="1:22">
      <c r="A58" s="113" t="s">
        <v>436</v>
      </c>
      <c r="B58" s="11"/>
      <c r="C58" s="11"/>
      <c r="D58" s="77" t="s">
        <v>159</v>
      </c>
      <c r="E58" s="77" t="s">
        <v>160</v>
      </c>
      <c r="F58" s="77" t="s">
        <v>161</v>
      </c>
      <c r="G58" s="77" t="s">
        <v>162</v>
      </c>
      <c r="H58" s="77" t="s">
        <v>163</v>
      </c>
      <c r="I58" s="77" t="s">
        <v>164</v>
      </c>
      <c r="J58" s="116" t="s">
        <v>165</v>
      </c>
      <c r="K58" s="38"/>
      <c r="L58" s="38"/>
      <c r="M58" s="38"/>
      <c r="N58" s="38"/>
      <c r="O58" s="38"/>
      <c r="P58" s="38"/>
      <c r="Q58" s="38"/>
      <c r="R58" s="38"/>
      <c r="S58" s="38"/>
      <c r="T58" s="38"/>
      <c r="U58" s="38"/>
      <c r="V58" s="38"/>
    </row>
    <row r="59" ht="15.75" customHeight="1" spans="1:22">
      <c r="A59" s="78" t="s">
        <v>330</v>
      </c>
      <c r="B59" s="79" t="s">
        <v>437</v>
      </c>
      <c r="C59" s="80"/>
      <c r="D59" s="81" t="s">
        <v>402</v>
      </c>
      <c r="E59" s="81" t="s">
        <v>402</v>
      </c>
      <c r="F59" s="81" t="s">
        <v>402</v>
      </c>
      <c r="G59" s="81" t="s">
        <v>402</v>
      </c>
      <c r="H59" s="81" t="s">
        <v>402</v>
      </c>
      <c r="I59" s="81" t="s">
        <v>402</v>
      </c>
      <c r="J59" s="117" t="s">
        <v>402</v>
      </c>
      <c r="K59" s="38"/>
      <c r="L59" s="38"/>
      <c r="M59" s="38"/>
      <c r="N59" s="38"/>
      <c r="O59" s="38"/>
      <c r="P59" s="38"/>
      <c r="Q59" s="38"/>
      <c r="R59" s="38"/>
      <c r="S59" s="38"/>
      <c r="T59" s="38"/>
      <c r="U59" s="38"/>
      <c r="V59" s="38"/>
    </row>
    <row r="60" ht="30" customHeight="1" spans="1:22">
      <c r="A60" s="82" t="s">
        <v>403</v>
      </c>
      <c r="B60" s="87" t="s">
        <v>438</v>
      </c>
      <c r="C60" s="80"/>
      <c r="D60" s="114">
        <f>(8.55*2*A20)-(6%*D20)</f>
        <v>219.426</v>
      </c>
      <c r="E60" s="114">
        <f>(8.55*2*A21)-(6%*D21)</f>
        <v>219.426</v>
      </c>
      <c r="F60" s="114">
        <f>(8.55*2*A22)-(6%*D22)</f>
        <v>254.469</v>
      </c>
      <c r="G60" s="114">
        <f>(8.55*2*A23)-(6%*D23)</f>
        <v>254.469</v>
      </c>
      <c r="H60" s="114">
        <f>(8.55*2*A24)-(6%*D24)</f>
        <v>260.448</v>
      </c>
      <c r="I60" s="114">
        <f>(8.55*2*A25)-(6%*D25)</f>
        <v>260.448</v>
      </c>
      <c r="J60" s="164">
        <f>(8.55*2*A26)-(6%*D26)</f>
        <v>218.8002</v>
      </c>
      <c r="K60" s="38"/>
      <c r="L60" s="38"/>
      <c r="M60" s="38"/>
      <c r="N60" s="38"/>
      <c r="O60" s="38"/>
      <c r="P60" s="38"/>
      <c r="Q60" s="38"/>
      <c r="R60" s="38"/>
      <c r="S60" s="38"/>
      <c r="T60" s="38"/>
      <c r="U60" s="38"/>
      <c r="V60" s="38"/>
    </row>
    <row r="61" ht="15.75" customHeight="1" spans="1:22">
      <c r="A61" s="82" t="s">
        <v>405</v>
      </c>
      <c r="B61" s="83" t="s">
        <v>439</v>
      </c>
      <c r="C61" s="80"/>
      <c r="D61" s="115">
        <f>(23.5*A20)-(23.5*A20*10%)</f>
        <v>441.612</v>
      </c>
      <c r="E61" s="115">
        <f>(23.5*A21)-(23.5*A21*10%)</f>
        <v>441.612</v>
      </c>
      <c r="F61" s="115">
        <f>(23.5*A22)-(23.5*A22*10%)</f>
        <v>441.612</v>
      </c>
      <c r="G61" s="115">
        <f>(23.5*A23)-(23.5*A23*10%)</f>
        <v>441.612</v>
      </c>
      <c r="H61" s="115">
        <f>(23.5*A24)-(23.5*A24*10%)</f>
        <v>441.612</v>
      </c>
      <c r="I61" s="115">
        <f>(23.5*A25)-(23.5*A25*10%)</f>
        <v>441.612</v>
      </c>
      <c r="J61" s="128">
        <f>(23.5*A24)-(23.5*A24*10%)</f>
        <v>441.612</v>
      </c>
      <c r="K61" s="38"/>
      <c r="L61" s="38"/>
      <c r="M61" s="38"/>
      <c r="N61" s="38"/>
      <c r="O61" s="38"/>
      <c r="P61" s="38"/>
      <c r="Q61" s="38"/>
      <c r="R61" s="38"/>
      <c r="S61" s="38"/>
      <c r="T61" s="38"/>
      <c r="U61" s="38"/>
      <c r="V61" s="38"/>
    </row>
    <row r="62" ht="15.75" customHeight="1" spans="1:22">
      <c r="A62" s="82" t="s">
        <v>407</v>
      </c>
      <c r="B62" s="83" t="s">
        <v>440</v>
      </c>
      <c r="C62" s="83"/>
      <c r="D62" s="129">
        <f>F56</f>
        <v>0</v>
      </c>
      <c r="E62" s="129">
        <f>G56</f>
        <v>0</v>
      </c>
      <c r="F62" s="129"/>
      <c r="G62" s="129">
        <f>H56</f>
        <v>0</v>
      </c>
      <c r="H62" s="129">
        <f>J56</f>
        <v>0</v>
      </c>
      <c r="I62" s="129">
        <f>K56</f>
        <v>0</v>
      </c>
      <c r="J62" s="163"/>
      <c r="K62" s="38"/>
      <c r="L62" s="38"/>
      <c r="M62" s="38"/>
      <c r="N62" s="38"/>
      <c r="O62" s="38"/>
      <c r="P62" s="38"/>
      <c r="Q62" s="38"/>
      <c r="R62" s="38"/>
      <c r="S62" s="38"/>
      <c r="T62" s="38"/>
      <c r="U62" s="38"/>
      <c r="V62" s="38"/>
    </row>
    <row r="63" ht="15.75" customHeight="1" spans="1:22">
      <c r="A63" s="82" t="s">
        <v>409</v>
      </c>
      <c r="B63" s="83" t="s">
        <v>441</v>
      </c>
      <c r="C63" s="80"/>
      <c r="D63" s="114">
        <v>20.15</v>
      </c>
      <c r="E63" s="114">
        <v>20.15</v>
      </c>
      <c r="F63" s="114">
        <v>20.15</v>
      </c>
      <c r="G63" s="114">
        <v>20.15</v>
      </c>
      <c r="H63" s="114">
        <v>20.15</v>
      </c>
      <c r="I63" s="114">
        <v>20.15</v>
      </c>
      <c r="J63" s="164">
        <v>20.15</v>
      </c>
      <c r="K63" s="38"/>
      <c r="L63" s="38"/>
      <c r="M63" s="38"/>
      <c r="N63" s="38"/>
      <c r="O63" s="38"/>
      <c r="P63" s="38"/>
      <c r="Q63" s="38"/>
      <c r="R63" s="38"/>
      <c r="S63" s="38"/>
      <c r="T63" s="38"/>
      <c r="U63" s="38"/>
      <c r="V63" s="38"/>
    </row>
    <row r="64" ht="15.75" customHeight="1" spans="1:22">
      <c r="A64" s="74"/>
      <c r="B64" s="89" t="s">
        <v>442</v>
      </c>
      <c r="C64" s="31"/>
      <c r="D64" s="90">
        <f t="shared" ref="D64:J64" si="24">SUM(D60:D63)</f>
        <v>681.188</v>
      </c>
      <c r="E64" s="90">
        <f t="shared" si="24"/>
        <v>681.188</v>
      </c>
      <c r="F64" s="90">
        <f t="shared" si="24"/>
        <v>716.231</v>
      </c>
      <c r="G64" s="90">
        <f t="shared" si="24"/>
        <v>716.231</v>
      </c>
      <c r="H64" s="90">
        <f t="shared" si="24"/>
        <v>722.21</v>
      </c>
      <c r="I64" s="90">
        <f t="shared" si="24"/>
        <v>722.21</v>
      </c>
      <c r="J64" s="121">
        <f t="shared" si="24"/>
        <v>680.5622</v>
      </c>
      <c r="K64" s="38"/>
      <c r="L64" s="38"/>
      <c r="M64" s="38"/>
      <c r="N64" s="38"/>
      <c r="O64" s="38"/>
      <c r="P64" s="38"/>
      <c r="Q64" s="38"/>
      <c r="R64" s="38"/>
      <c r="S64" s="38"/>
      <c r="T64" s="38"/>
      <c r="U64" s="38"/>
      <c r="V64" s="38"/>
    </row>
    <row r="65" ht="15.75" customHeight="1" spans="1:24">
      <c r="A65" s="8"/>
      <c r="B65" s="130"/>
      <c r="C65" s="131"/>
      <c r="D65" s="131"/>
      <c r="E65" s="9"/>
      <c r="F65" s="38"/>
      <c r="G65" s="38"/>
      <c r="H65" s="38"/>
      <c r="I65" s="38"/>
      <c r="J65" s="38"/>
      <c r="K65" s="38"/>
      <c r="L65" s="38"/>
      <c r="M65" s="38"/>
      <c r="N65" s="38"/>
      <c r="O65" s="38"/>
      <c r="P65" s="38"/>
      <c r="Q65" s="38"/>
      <c r="R65" s="38"/>
      <c r="S65" s="38"/>
      <c r="T65" s="38"/>
      <c r="U65" s="38"/>
      <c r="V65" s="38"/>
      <c r="W65" s="38"/>
      <c r="X65" s="38"/>
    </row>
    <row r="66" ht="54.75" customHeight="1" spans="1:22">
      <c r="A66" s="92" t="s">
        <v>443</v>
      </c>
      <c r="B66" s="11"/>
      <c r="C66" s="11"/>
      <c r="D66" s="77" t="s">
        <v>159</v>
      </c>
      <c r="E66" s="77" t="s">
        <v>160</v>
      </c>
      <c r="F66" s="77" t="s">
        <v>161</v>
      </c>
      <c r="G66" s="77" t="s">
        <v>162</v>
      </c>
      <c r="H66" s="77" t="s">
        <v>163</v>
      </c>
      <c r="I66" s="77" t="s">
        <v>164</v>
      </c>
      <c r="J66" s="116" t="s">
        <v>165</v>
      </c>
      <c r="K66" s="38"/>
      <c r="L66" s="38"/>
      <c r="M66" s="38"/>
      <c r="N66" s="38"/>
      <c r="O66" s="38"/>
      <c r="P66" s="38"/>
      <c r="Q66" s="38"/>
      <c r="R66" s="38"/>
      <c r="S66" s="38"/>
      <c r="T66" s="38"/>
      <c r="U66" s="38"/>
      <c r="V66" s="38"/>
    </row>
    <row r="67" ht="15.75" customHeight="1" spans="1:22">
      <c r="A67" s="132">
        <v>2</v>
      </c>
      <c r="B67" s="79" t="s">
        <v>444</v>
      </c>
      <c r="C67" s="80"/>
      <c r="D67" s="133" t="s">
        <v>445</v>
      </c>
      <c r="E67" s="133" t="s">
        <v>445</v>
      </c>
      <c r="F67" s="133" t="s">
        <v>445</v>
      </c>
      <c r="G67" s="133" t="s">
        <v>445</v>
      </c>
      <c r="H67" s="133" t="s">
        <v>445</v>
      </c>
      <c r="I67" s="133" t="s">
        <v>445</v>
      </c>
      <c r="J67" s="165" t="s">
        <v>445</v>
      </c>
      <c r="K67" s="38"/>
      <c r="L67" s="38"/>
      <c r="M67" s="38"/>
      <c r="N67" s="38"/>
      <c r="O67" s="38"/>
      <c r="P67" s="38"/>
      <c r="Q67" s="38"/>
      <c r="R67" s="38"/>
      <c r="S67" s="38"/>
      <c r="T67" s="38"/>
      <c r="U67" s="38"/>
      <c r="V67" s="38"/>
    </row>
    <row r="68" ht="15.75" customHeight="1" spans="1:22">
      <c r="A68" s="132" t="s">
        <v>327</v>
      </c>
      <c r="B68" s="83" t="s">
        <v>446</v>
      </c>
      <c r="C68" s="80"/>
      <c r="D68" s="129">
        <f t="shared" ref="D68:J68" si="25">D42</f>
        <v>468.60291</v>
      </c>
      <c r="E68" s="129">
        <f t="shared" si="25"/>
        <v>517.94136</v>
      </c>
      <c r="F68" s="129">
        <f t="shared" si="25"/>
        <v>349.281495</v>
      </c>
      <c r="G68" s="129">
        <f t="shared" si="25"/>
        <v>398.619945</v>
      </c>
      <c r="H68" s="129">
        <f t="shared" si="25"/>
        <v>328.923</v>
      </c>
      <c r="I68" s="129">
        <f t="shared" ref="I68" si="26">I42</f>
        <v>378.26145</v>
      </c>
      <c r="J68" s="163">
        <f t="shared" si="25"/>
        <v>470.733759</v>
      </c>
      <c r="K68" s="38"/>
      <c r="L68" s="38"/>
      <c r="M68" s="38"/>
      <c r="N68" s="38"/>
      <c r="O68" s="38"/>
      <c r="P68" s="38"/>
      <c r="Q68" s="38"/>
      <c r="R68" s="38"/>
      <c r="S68" s="38"/>
      <c r="T68" s="38"/>
      <c r="U68" s="38"/>
      <c r="V68" s="38"/>
    </row>
    <row r="69" ht="15.75" customHeight="1" spans="1:22">
      <c r="A69" s="132" t="s">
        <v>329</v>
      </c>
      <c r="B69" s="83" t="s">
        <v>423</v>
      </c>
      <c r="C69" s="80"/>
      <c r="D69" s="129">
        <f t="shared" ref="D69:J69" si="27">D55+D43</f>
        <v>1092.25994</v>
      </c>
      <c r="E69" s="129">
        <f t="shared" si="27"/>
        <v>1207.26224</v>
      </c>
      <c r="F69" s="129">
        <f t="shared" si="27"/>
        <v>814.13533</v>
      </c>
      <c r="G69" s="129">
        <f t="shared" si="27"/>
        <v>929.13763</v>
      </c>
      <c r="H69" s="129">
        <f t="shared" si="27"/>
        <v>766.682</v>
      </c>
      <c r="I69" s="129">
        <f t="shared" ref="I69" si="28">I55+I43</f>
        <v>881.6843</v>
      </c>
      <c r="J69" s="163">
        <f t="shared" si="27"/>
        <v>1097.226706</v>
      </c>
      <c r="K69" s="38"/>
      <c r="L69" s="38"/>
      <c r="M69" s="38"/>
      <c r="N69" s="38"/>
      <c r="O69" s="38"/>
      <c r="P69" s="38"/>
      <c r="Q69" s="38"/>
      <c r="R69" s="38"/>
      <c r="S69" s="38"/>
      <c r="T69" s="38"/>
      <c r="U69" s="38"/>
      <c r="V69" s="38"/>
    </row>
    <row r="70" ht="15.75" customHeight="1" spans="1:22">
      <c r="A70" s="132" t="s">
        <v>330</v>
      </c>
      <c r="B70" s="83" t="s">
        <v>437</v>
      </c>
      <c r="C70" s="80"/>
      <c r="D70" s="129">
        <f t="shared" ref="D70:J70" si="29">D64</f>
        <v>681.188</v>
      </c>
      <c r="E70" s="129">
        <f t="shared" si="29"/>
        <v>681.188</v>
      </c>
      <c r="F70" s="129">
        <f t="shared" si="29"/>
        <v>716.231</v>
      </c>
      <c r="G70" s="129">
        <f t="shared" si="29"/>
        <v>716.231</v>
      </c>
      <c r="H70" s="129">
        <f t="shared" si="29"/>
        <v>722.21</v>
      </c>
      <c r="I70" s="129">
        <f t="shared" ref="I70" si="30">I64</f>
        <v>722.21</v>
      </c>
      <c r="J70" s="163">
        <f t="shared" si="29"/>
        <v>680.5622</v>
      </c>
      <c r="K70" s="38"/>
      <c r="L70" s="38"/>
      <c r="M70" s="38"/>
      <c r="N70" s="38"/>
      <c r="O70" s="38"/>
      <c r="P70" s="38"/>
      <c r="Q70" s="38"/>
      <c r="R70" s="38"/>
      <c r="S70" s="38"/>
      <c r="T70" s="38"/>
      <c r="U70" s="38"/>
      <c r="V70" s="38"/>
    </row>
    <row r="71" ht="15.75" customHeight="1" spans="1:22">
      <c r="A71" s="134"/>
      <c r="B71" s="89" t="s">
        <v>420</v>
      </c>
      <c r="C71" s="31"/>
      <c r="D71" s="90">
        <f t="shared" ref="D71:G71" si="31">SUM(D68:D70)</f>
        <v>2242.05085</v>
      </c>
      <c r="E71" s="90">
        <f t="shared" si="31"/>
        <v>2406.3916</v>
      </c>
      <c r="F71" s="90">
        <f t="shared" si="31"/>
        <v>1879.647825</v>
      </c>
      <c r="G71" s="90">
        <f t="shared" si="31"/>
        <v>2043.988575</v>
      </c>
      <c r="H71" s="90">
        <f t="shared" ref="H71:J71" si="32">SUM(H68:H70)</f>
        <v>1817.815</v>
      </c>
      <c r="I71" s="90">
        <f t="shared" ref="I71" si="33">SUM(I68:I70)</f>
        <v>1982.15575</v>
      </c>
      <c r="J71" s="121">
        <f t="shared" si="32"/>
        <v>2248.522665</v>
      </c>
      <c r="K71" s="38"/>
      <c r="L71" s="38"/>
      <c r="M71" s="38"/>
      <c r="N71" s="38"/>
      <c r="O71" s="38"/>
      <c r="P71" s="38"/>
      <c r="Q71" s="38"/>
      <c r="R71" s="38"/>
      <c r="S71" s="38"/>
      <c r="T71" s="38"/>
      <c r="U71" s="38"/>
      <c r="V71" s="38"/>
    </row>
    <row r="72" ht="15.75" customHeight="1" spans="1:24">
      <c r="A72" s="8"/>
      <c r="B72" s="135"/>
      <c r="C72" s="131"/>
      <c r="D72" s="131"/>
      <c r="E72" s="9"/>
      <c r="F72" s="38"/>
      <c r="G72" s="38"/>
      <c r="H72" s="38"/>
      <c r="I72" s="38"/>
      <c r="J72" s="38"/>
      <c r="K72" s="38"/>
      <c r="L72" s="38"/>
      <c r="M72" s="38"/>
      <c r="N72" s="38"/>
      <c r="O72" s="38"/>
      <c r="P72" s="38"/>
      <c r="Q72" s="38"/>
      <c r="R72" s="38"/>
      <c r="S72" s="38"/>
      <c r="T72" s="38"/>
      <c r="U72" s="38"/>
      <c r="V72" s="38"/>
      <c r="W72" s="38"/>
      <c r="X72" s="38"/>
    </row>
    <row r="73" ht="57.75" customHeight="1" spans="1:22">
      <c r="A73" s="92" t="s">
        <v>447</v>
      </c>
      <c r="B73" s="11"/>
      <c r="C73" s="11"/>
      <c r="D73" s="77" t="s">
        <v>159</v>
      </c>
      <c r="E73" s="77" t="s">
        <v>160</v>
      </c>
      <c r="F73" s="77" t="s">
        <v>161</v>
      </c>
      <c r="G73" s="77" t="s">
        <v>162</v>
      </c>
      <c r="H73" s="77" t="s">
        <v>163</v>
      </c>
      <c r="I73" s="77" t="s">
        <v>164</v>
      </c>
      <c r="J73" s="116" t="s">
        <v>165</v>
      </c>
      <c r="K73" s="38"/>
      <c r="L73" s="38"/>
      <c r="M73" s="38"/>
      <c r="N73" s="38"/>
      <c r="O73" s="38"/>
      <c r="P73" s="38"/>
      <c r="Q73" s="38"/>
      <c r="R73" s="38"/>
      <c r="S73" s="38"/>
      <c r="T73" s="38"/>
      <c r="U73" s="38"/>
      <c r="V73" s="38"/>
    </row>
    <row r="74" ht="15.75" customHeight="1" spans="1:22">
      <c r="A74" s="78">
        <v>3</v>
      </c>
      <c r="B74" s="102" t="s">
        <v>448</v>
      </c>
      <c r="C74" s="80"/>
      <c r="D74" s="104" t="s">
        <v>402</v>
      </c>
      <c r="E74" s="104" t="s">
        <v>402</v>
      </c>
      <c r="F74" s="104" t="s">
        <v>402</v>
      </c>
      <c r="G74" s="104" t="s">
        <v>402</v>
      </c>
      <c r="H74" s="104" t="s">
        <v>402</v>
      </c>
      <c r="I74" s="104" t="s">
        <v>402</v>
      </c>
      <c r="J74" s="125" t="s">
        <v>402</v>
      </c>
      <c r="K74" s="38"/>
      <c r="L74" s="38"/>
      <c r="M74" s="38"/>
      <c r="N74" s="38"/>
      <c r="O74" s="38"/>
      <c r="P74" s="38"/>
      <c r="Q74" s="38"/>
      <c r="R74" s="38"/>
      <c r="S74" s="38"/>
      <c r="T74" s="38"/>
      <c r="U74" s="38"/>
      <c r="V74" s="38"/>
    </row>
    <row r="75" ht="15.75" customHeight="1" spans="1:22">
      <c r="A75" s="82" t="s">
        <v>403</v>
      </c>
      <c r="B75" s="87" t="s">
        <v>449</v>
      </c>
      <c r="C75" s="80"/>
      <c r="D75" s="136">
        <f t="shared" ref="D75:J75" si="34">((D36+D40+D41)/12)*5%</f>
        <v>11.5095954583333</v>
      </c>
      <c r="E75" s="136">
        <f t="shared" si="34"/>
        <v>12.7214223333333</v>
      </c>
      <c r="F75" s="136">
        <f t="shared" si="34"/>
        <v>8.57888122916667</v>
      </c>
      <c r="G75" s="136">
        <f t="shared" si="34"/>
        <v>9.79070810416667</v>
      </c>
      <c r="H75" s="136">
        <f t="shared" si="34"/>
        <v>8.07884583333333</v>
      </c>
      <c r="I75" s="136">
        <f t="shared" ref="I75" si="35">((I36+I40+I41)/12)*5%</f>
        <v>9.29067270833333</v>
      </c>
      <c r="J75" s="166">
        <f t="shared" si="34"/>
        <v>11.5619323291667</v>
      </c>
      <c r="K75" s="38"/>
      <c r="L75" s="38"/>
      <c r="M75" s="38"/>
      <c r="N75" s="38"/>
      <c r="O75" s="38"/>
      <c r="P75" s="38"/>
      <c r="Q75" s="38"/>
      <c r="R75" s="38"/>
      <c r="S75" s="38"/>
      <c r="T75" s="38"/>
      <c r="U75" s="38"/>
      <c r="V75" s="38"/>
    </row>
    <row r="76" ht="15.75" customHeight="1" spans="1:22">
      <c r="A76" s="82" t="s">
        <v>405</v>
      </c>
      <c r="B76" s="87" t="s">
        <v>450</v>
      </c>
      <c r="C76" s="80"/>
      <c r="D76" s="137">
        <f t="shared" ref="D76:J76" si="36">((D36+D40)/12)*5%*8%</f>
        <v>0.82825507</v>
      </c>
      <c r="E76" s="137">
        <f t="shared" si="36"/>
        <v>0.91546072</v>
      </c>
      <c r="F76" s="137">
        <f t="shared" si="36"/>
        <v>0.617354615</v>
      </c>
      <c r="G76" s="137">
        <f t="shared" si="36"/>
        <v>0.704560265</v>
      </c>
      <c r="H76" s="137">
        <f t="shared" si="36"/>
        <v>0.581371</v>
      </c>
      <c r="I76" s="137">
        <f t="shared" ref="I76" si="37">((I36+I40)/12)*5%*8%</f>
        <v>0.66857665</v>
      </c>
      <c r="J76" s="167">
        <f t="shared" si="36"/>
        <v>0.832021343</v>
      </c>
      <c r="K76" s="38"/>
      <c r="L76" s="38"/>
      <c r="M76" s="38"/>
      <c r="N76" s="38"/>
      <c r="O76" s="38"/>
      <c r="P76" s="38"/>
      <c r="Q76" s="38"/>
      <c r="R76" s="38"/>
      <c r="S76" s="38"/>
      <c r="T76" s="38"/>
      <c r="U76" s="38"/>
      <c r="V76" s="38"/>
    </row>
    <row r="77" ht="15.75" customHeight="1" spans="1:22">
      <c r="A77" s="82" t="s">
        <v>407</v>
      </c>
      <c r="B77" s="87" t="s">
        <v>451</v>
      </c>
      <c r="C77" s="80"/>
      <c r="D77" s="137">
        <v>0</v>
      </c>
      <c r="E77" s="137">
        <v>0</v>
      </c>
      <c r="F77" s="137">
        <v>0</v>
      </c>
      <c r="G77" s="137">
        <v>0</v>
      </c>
      <c r="H77" s="137">
        <v>0</v>
      </c>
      <c r="I77" s="137">
        <v>0</v>
      </c>
      <c r="J77" s="167">
        <v>0</v>
      </c>
      <c r="K77" s="38"/>
      <c r="L77" s="38"/>
      <c r="M77" s="38"/>
      <c r="N77" s="38"/>
      <c r="O77" s="38"/>
      <c r="P77" s="38"/>
      <c r="Q77" s="38"/>
      <c r="R77" s="38"/>
      <c r="S77" s="38"/>
      <c r="T77" s="38"/>
      <c r="U77" s="38"/>
      <c r="V77" s="38"/>
    </row>
    <row r="78" ht="15.75" customHeight="1" spans="1:22">
      <c r="A78" s="82" t="s">
        <v>409</v>
      </c>
      <c r="B78" s="87" t="s">
        <v>452</v>
      </c>
      <c r="C78" s="80"/>
      <c r="D78" s="137">
        <f t="shared" ref="D78:J78" si="38">(((D36+D62)/30/12)*7)</f>
        <v>44.5997222222222</v>
      </c>
      <c r="E78" s="137">
        <f t="shared" si="38"/>
        <v>49.2955555555556</v>
      </c>
      <c r="F78" s="137">
        <f t="shared" si="38"/>
        <v>33.2431944444444</v>
      </c>
      <c r="G78" s="137">
        <f t="shared" si="38"/>
        <v>37.9390277777778</v>
      </c>
      <c r="H78" s="137">
        <f t="shared" si="38"/>
        <v>31.3055555555556</v>
      </c>
      <c r="I78" s="137">
        <f t="shared" ref="I78" si="39">(((I36+I62)/30/12)*7)</f>
        <v>36.0013888888889</v>
      </c>
      <c r="J78" s="167">
        <f t="shared" si="38"/>
        <v>44.8025277777778</v>
      </c>
      <c r="K78" s="38"/>
      <c r="L78" s="38"/>
      <c r="M78" s="38"/>
      <c r="N78" s="38"/>
      <c r="O78" s="38"/>
      <c r="P78" s="38"/>
      <c r="Q78" s="38"/>
      <c r="R78" s="38"/>
      <c r="S78" s="38"/>
      <c r="T78" s="38"/>
      <c r="U78" s="38"/>
      <c r="V78" s="38"/>
    </row>
    <row r="79" ht="27.75" customHeight="1" spans="1:22">
      <c r="A79" s="82" t="s">
        <v>411</v>
      </c>
      <c r="B79" s="87" t="s">
        <v>453</v>
      </c>
      <c r="C79" s="80"/>
      <c r="D79" s="138">
        <f t="shared" ref="D79:J79" si="40">(D36/30/12*7)*8%</f>
        <v>3.56797777777778</v>
      </c>
      <c r="E79" s="138">
        <f t="shared" si="40"/>
        <v>3.94364444444444</v>
      </c>
      <c r="F79" s="138">
        <f t="shared" si="40"/>
        <v>2.65945555555556</v>
      </c>
      <c r="G79" s="138">
        <f t="shared" si="40"/>
        <v>3.03512222222222</v>
      </c>
      <c r="H79" s="138">
        <f t="shared" si="40"/>
        <v>2.50444444444444</v>
      </c>
      <c r="I79" s="138">
        <f t="shared" ref="I79" si="41">(I36/30/12*7)*8%</f>
        <v>2.88011111111111</v>
      </c>
      <c r="J79" s="168">
        <f t="shared" si="40"/>
        <v>3.58420222222222</v>
      </c>
      <c r="K79" s="38"/>
      <c r="L79" s="38"/>
      <c r="M79" s="38"/>
      <c r="N79" s="38"/>
      <c r="O79" s="38"/>
      <c r="P79" s="38"/>
      <c r="Q79" s="38"/>
      <c r="R79" s="38"/>
      <c r="S79" s="38"/>
      <c r="T79" s="38"/>
      <c r="U79" s="38"/>
      <c r="V79" s="38"/>
    </row>
    <row r="80" ht="27.75" customHeight="1" spans="1:22">
      <c r="A80" s="82" t="s">
        <v>413</v>
      </c>
      <c r="B80" s="87" t="s">
        <v>454</v>
      </c>
      <c r="C80" s="80"/>
      <c r="D80" s="137">
        <f t="shared" ref="D80:J80" si="42">D36*4%</f>
        <v>91.748</v>
      </c>
      <c r="E80" s="137">
        <f t="shared" si="42"/>
        <v>101.408</v>
      </c>
      <c r="F80" s="137">
        <f t="shared" si="42"/>
        <v>68.386</v>
      </c>
      <c r="G80" s="137">
        <f t="shared" si="42"/>
        <v>78.046</v>
      </c>
      <c r="H80" s="137">
        <f t="shared" si="42"/>
        <v>64.4</v>
      </c>
      <c r="I80" s="137">
        <f t="shared" ref="I80" si="43">I36*4%</f>
        <v>74.06</v>
      </c>
      <c r="J80" s="167">
        <f t="shared" si="42"/>
        <v>92.1652</v>
      </c>
      <c r="K80" s="38"/>
      <c r="L80" s="38"/>
      <c r="M80" s="38"/>
      <c r="N80" s="38"/>
      <c r="O80" s="38"/>
      <c r="P80" s="38"/>
      <c r="Q80" s="38"/>
      <c r="R80" s="38"/>
      <c r="S80" s="38"/>
      <c r="T80" s="38"/>
      <c r="U80" s="38"/>
      <c r="V80" s="38"/>
    </row>
    <row r="81" ht="15.75" customHeight="1" spans="1:22">
      <c r="A81" s="74"/>
      <c r="B81" s="109" t="s">
        <v>176</v>
      </c>
      <c r="C81" s="31"/>
      <c r="D81" s="111">
        <f t="shared" ref="D81:G81" si="44">SUM(D75:D80)</f>
        <v>152.253550528333</v>
      </c>
      <c r="E81" s="111">
        <f t="shared" si="44"/>
        <v>168.284083053333</v>
      </c>
      <c r="F81" s="111">
        <f t="shared" si="44"/>
        <v>113.484885844167</v>
      </c>
      <c r="G81" s="111">
        <f t="shared" si="44"/>
        <v>129.515418369167</v>
      </c>
      <c r="H81" s="111">
        <f t="shared" ref="H81:J81" si="45">SUM(H75:H80)</f>
        <v>106.870216833333</v>
      </c>
      <c r="I81" s="111">
        <f t="shared" ref="I81" si="46">SUM(I75:I80)</f>
        <v>122.900749358333</v>
      </c>
      <c r="J81" s="127">
        <f t="shared" si="45"/>
        <v>152.945883672167</v>
      </c>
      <c r="K81" s="38"/>
      <c r="L81" s="38"/>
      <c r="M81" s="38"/>
      <c r="N81" s="38"/>
      <c r="O81" s="38"/>
      <c r="P81" s="38"/>
      <c r="Q81" s="38"/>
      <c r="R81" s="38"/>
      <c r="S81" s="38"/>
      <c r="T81" s="38"/>
      <c r="U81" s="38"/>
      <c r="V81" s="38"/>
    </row>
    <row r="82" ht="15.75" customHeight="1" spans="1:24">
      <c r="A82" s="8"/>
      <c r="B82" s="8"/>
      <c r="C82" s="8"/>
      <c r="D82" s="8"/>
      <c r="E82" s="9"/>
      <c r="F82" s="38"/>
      <c r="G82" s="38"/>
      <c r="H82" s="38"/>
      <c r="I82" s="38"/>
      <c r="J82" s="38"/>
      <c r="K82" s="38"/>
      <c r="L82" s="38"/>
      <c r="M82" s="38"/>
      <c r="N82" s="38"/>
      <c r="O82" s="38"/>
      <c r="P82" s="38"/>
      <c r="Q82" s="38"/>
      <c r="R82" s="38"/>
      <c r="S82" s="38"/>
      <c r="T82" s="38"/>
      <c r="U82" s="38"/>
      <c r="V82" s="38"/>
      <c r="W82" s="38"/>
      <c r="X82" s="38"/>
    </row>
    <row r="83" ht="51" customHeight="1" spans="1:22">
      <c r="A83" s="92" t="s">
        <v>455</v>
      </c>
      <c r="B83" s="11"/>
      <c r="C83" s="11"/>
      <c r="D83" s="77" t="s">
        <v>159</v>
      </c>
      <c r="E83" s="77" t="s">
        <v>160</v>
      </c>
      <c r="F83" s="77" t="s">
        <v>161</v>
      </c>
      <c r="G83" s="77" t="s">
        <v>162</v>
      </c>
      <c r="H83" s="77" t="s">
        <v>163</v>
      </c>
      <c r="I83" s="77" t="s">
        <v>164</v>
      </c>
      <c r="J83" s="116" t="s">
        <v>165</v>
      </c>
      <c r="K83" s="38"/>
      <c r="L83" s="38"/>
      <c r="M83" s="38"/>
      <c r="N83" s="38"/>
      <c r="O83" s="38"/>
      <c r="P83" s="38"/>
      <c r="Q83" s="38"/>
      <c r="R83" s="38"/>
      <c r="S83" s="38"/>
      <c r="T83" s="38"/>
      <c r="U83" s="38"/>
      <c r="V83" s="38"/>
    </row>
    <row r="84" ht="15.75" customHeight="1" spans="1:22">
      <c r="A84" s="78" t="s">
        <v>456</v>
      </c>
      <c r="B84" s="102" t="s">
        <v>457</v>
      </c>
      <c r="C84" s="80"/>
      <c r="D84" s="104" t="s">
        <v>402</v>
      </c>
      <c r="E84" s="104" t="s">
        <v>402</v>
      </c>
      <c r="F84" s="104" t="s">
        <v>402</v>
      </c>
      <c r="G84" s="104" t="s">
        <v>402</v>
      </c>
      <c r="H84" s="104" t="s">
        <v>402</v>
      </c>
      <c r="I84" s="104" t="s">
        <v>402</v>
      </c>
      <c r="J84" s="125" t="s">
        <v>402</v>
      </c>
      <c r="K84" s="38"/>
      <c r="L84" s="38"/>
      <c r="M84" s="38"/>
      <c r="N84" s="38"/>
      <c r="O84" s="38"/>
      <c r="P84" s="38"/>
      <c r="Q84" s="38"/>
      <c r="R84" s="38"/>
      <c r="S84" s="38"/>
      <c r="T84" s="38"/>
      <c r="U84" s="38"/>
      <c r="V84" s="38"/>
    </row>
    <row r="85" ht="15.75" customHeight="1" spans="1:22">
      <c r="A85" s="82" t="s">
        <v>403</v>
      </c>
      <c r="B85" s="87" t="s">
        <v>458</v>
      </c>
      <c r="C85" s="80"/>
      <c r="D85" s="137">
        <v>0</v>
      </c>
      <c r="E85" s="137">
        <v>0</v>
      </c>
      <c r="F85" s="137">
        <v>0</v>
      </c>
      <c r="G85" s="137">
        <v>0</v>
      </c>
      <c r="H85" s="137">
        <v>0</v>
      </c>
      <c r="I85" s="137">
        <v>0</v>
      </c>
      <c r="J85" s="167">
        <v>0</v>
      </c>
      <c r="K85" s="38"/>
      <c r="L85" s="38"/>
      <c r="M85" s="38"/>
      <c r="N85" s="38"/>
      <c r="O85" s="38"/>
      <c r="P85" s="38"/>
      <c r="Q85" s="38"/>
      <c r="R85" s="38"/>
      <c r="S85" s="38"/>
      <c r="T85" s="38"/>
      <c r="U85" s="38"/>
      <c r="V85" s="38"/>
    </row>
    <row r="86" ht="15.75" customHeight="1" spans="1:22">
      <c r="A86" s="82" t="s">
        <v>405</v>
      </c>
      <c r="B86" s="87" t="s">
        <v>459</v>
      </c>
      <c r="C86" s="80"/>
      <c r="D86" s="137">
        <f t="shared" ref="D86:J86" si="47">(((D36+D71+D81+D89+D110)-(D60-D61-D107-D108))/30*2.96)/12</f>
        <v>40.4692687284663</v>
      </c>
      <c r="E86" s="137">
        <f t="shared" si="47"/>
        <v>43.9474532294613</v>
      </c>
      <c r="F86" s="137">
        <f t="shared" si="47"/>
        <v>32.4808151557702</v>
      </c>
      <c r="G86" s="137">
        <f t="shared" si="47"/>
        <v>35.9589996567652</v>
      </c>
      <c r="H86" s="137">
        <f t="shared" si="47"/>
        <v>31.2146354549571</v>
      </c>
      <c r="I86" s="137">
        <f t="shared" si="47"/>
        <v>47.2897577337299</v>
      </c>
      <c r="J86" s="167">
        <f t="shared" si="47"/>
        <v>40.6194859721325</v>
      </c>
      <c r="K86" s="38"/>
      <c r="L86" s="38"/>
      <c r="M86" s="38"/>
      <c r="N86" s="38"/>
      <c r="O86" s="38"/>
      <c r="P86" s="38"/>
      <c r="Q86" s="38"/>
      <c r="R86" s="38"/>
      <c r="S86" s="38"/>
      <c r="T86" s="38"/>
      <c r="U86" s="38"/>
      <c r="V86" s="38"/>
    </row>
    <row r="87" ht="15.75" customHeight="1" spans="1:22">
      <c r="A87" s="82" t="s">
        <v>407</v>
      </c>
      <c r="B87" s="87" t="s">
        <v>460</v>
      </c>
      <c r="C87" s="80"/>
      <c r="D87" s="137">
        <f t="shared" ref="D87:J87" si="48">(((D36+D71+D81+D89+D110)-(D60-D61-D107-D108))/30*5*1.5%)/12</f>
        <v>1.02540376845776</v>
      </c>
      <c r="E87" s="137">
        <f t="shared" si="48"/>
        <v>1.11353344331405</v>
      </c>
      <c r="F87" s="137">
        <f t="shared" si="48"/>
        <v>0.822993627257692</v>
      </c>
      <c r="G87" s="137">
        <f t="shared" si="48"/>
        <v>0.911123302113983</v>
      </c>
      <c r="H87" s="137">
        <f t="shared" si="48"/>
        <v>0.790911371324927</v>
      </c>
      <c r="I87" s="137">
        <f t="shared" si="48"/>
        <v>1.19822021284788</v>
      </c>
      <c r="J87" s="167">
        <f t="shared" si="48"/>
        <v>1.02920994861822</v>
      </c>
      <c r="K87" s="38"/>
      <c r="L87" s="38"/>
      <c r="M87" s="38"/>
      <c r="N87" s="38"/>
      <c r="O87" s="38"/>
      <c r="P87" s="38"/>
      <c r="Q87" s="38"/>
      <c r="R87" s="38"/>
      <c r="S87" s="38"/>
      <c r="T87" s="38"/>
      <c r="U87" s="38"/>
      <c r="V87" s="38"/>
    </row>
    <row r="88" ht="15.75" customHeight="1" spans="1:22">
      <c r="A88" s="82" t="s">
        <v>409</v>
      </c>
      <c r="B88" s="87" t="s">
        <v>461</v>
      </c>
      <c r="C88" s="80"/>
      <c r="D88" s="137">
        <f t="shared" ref="D88:J88" si="49">(((D36+D71+D81+D89+D110)-(D60-D61-D107-D108))/30*15*0.78%)/12</f>
        <v>1.59962987879411</v>
      </c>
      <c r="E88" s="137">
        <f t="shared" si="49"/>
        <v>1.73711217156992</v>
      </c>
      <c r="F88" s="137">
        <f t="shared" si="49"/>
        <v>1.283870058522</v>
      </c>
      <c r="G88" s="137">
        <f t="shared" si="49"/>
        <v>1.42135235129781</v>
      </c>
      <c r="H88" s="137">
        <f t="shared" si="49"/>
        <v>1.23382173926689</v>
      </c>
      <c r="I88" s="137">
        <f t="shared" si="49"/>
        <v>1.8692235320427</v>
      </c>
      <c r="J88" s="167">
        <f t="shared" si="49"/>
        <v>1.60556751984443</v>
      </c>
      <c r="K88" s="38"/>
      <c r="L88" s="38"/>
      <c r="M88" s="38"/>
      <c r="N88" s="38"/>
      <c r="O88" s="38"/>
      <c r="P88" s="38"/>
      <c r="Q88" s="38"/>
      <c r="R88" s="38"/>
      <c r="S88" s="38"/>
      <c r="T88" s="38"/>
      <c r="U88" s="38"/>
      <c r="V88" s="38"/>
    </row>
    <row r="89" ht="15.75" customHeight="1" spans="1:22">
      <c r="A89" s="82" t="s">
        <v>411</v>
      </c>
      <c r="B89" s="87" t="s">
        <v>462</v>
      </c>
      <c r="C89" s="80"/>
      <c r="D89" s="137">
        <f>(((D41*3.95/12)+(D63*3.95*1.02%))/12+((D36+D40)*39.8%*3.95)*1.02%/12)</f>
        <v>11.001021402256</v>
      </c>
      <c r="E89" s="137">
        <f t="shared" ref="E89:G89" si="50">(((E41*3.95/12)+(E63*3.95*1.02%))/12+((E36+E40)*39.8%*3.95)*1.02%/12)</f>
        <v>12.1521781874534</v>
      </c>
      <c r="F89" s="137">
        <f t="shared" si="50"/>
        <v>8.21703332608805</v>
      </c>
      <c r="G89" s="137">
        <f t="shared" si="50"/>
        <v>9.36819011128546</v>
      </c>
      <c r="H89" s="137">
        <f t="shared" ref="H89:J89" si="51">(((H41*3.95/12)+(H63*3.95*1.02%))/12+((H36+H40)*39.8%*3.95)*1.02%/12)</f>
        <v>7.74203219298278</v>
      </c>
      <c r="I89" s="137">
        <f t="shared" ref="I89" si="52">(((I41*3.95/12)+(I63*3.95*1.02%))/12+((I36+I40)*39.8%*3.95)*1.02%/12)</f>
        <v>8.89318897818019</v>
      </c>
      <c r="J89" s="167">
        <f t="shared" si="51"/>
        <v>11.0507380286312</v>
      </c>
      <c r="K89" s="38"/>
      <c r="L89" s="38"/>
      <c r="M89" s="38"/>
      <c r="N89" s="38"/>
      <c r="O89" s="38"/>
      <c r="P89" s="38"/>
      <c r="Q89" s="38"/>
      <c r="R89" s="38"/>
      <c r="S89" s="38"/>
      <c r="T89" s="38"/>
      <c r="U89" s="38"/>
      <c r="V89" s="38"/>
    </row>
    <row r="90" ht="15.75" customHeight="1" spans="1:22">
      <c r="A90" s="82" t="s">
        <v>413</v>
      </c>
      <c r="B90" s="87" t="s">
        <v>463</v>
      </c>
      <c r="C90" s="80"/>
      <c r="D90" s="137">
        <v>0</v>
      </c>
      <c r="E90" s="137">
        <v>0</v>
      </c>
      <c r="F90" s="137">
        <v>0</v>
      </c>
      <c r="G90" s="137">
        <v>0</v>
      </c>
      <c r="H90" s="137">
        <v>0</v>
      </c>
      <c r="I90" s="137">
        <v>0</v>
      </c>
      <c r="J90" s="167">
        <v>0</v>
      </c>
      <c r="K90" s="38"/>
      <c r="L90" s="38"/>
      <c r="M90" s="38"/>
      <c r="N90" s="38"/>
      <c r="O90" s="38"/>
      <c r="P90" s="38"/>
      <c r="Q90" s="38"/>
      <c r="R90" s="38"/>
      <c r="S90" s="38"/>
      <c r="T90" s="38"/>
      <c r="U90" s="38"/>
      <c r="V90" s="38"/>
    </row>
    <row r="91" ht="15.75" customHeight="1" spans="1:22">
      <c r="A91" s="74"/>
      <c r="B91" s="109" t="s">
        <v>176</v>
      </c>
      <c r="C91" s="31"/>
      <c r="D91" s="111">
        <f t="shared" ref="D91:G91" si="53">SUM(D85:D90)</f>
        <v>54.0953237779742</v>
      </c>
      <c r="E91" s="111">
        <f t="shared" si="53"/>
        <v>58.9502770317986</v>
      </c>
      <c r="F91" s="111">
        <f t="shared" si="53"/>
        <v>42.804712167638</v>
      </c>
      <c r="G91" s="111">
        <f t="shared" si="53"/>
        <v>47.6596654214625</v>
      </c>
      <c r="H91" s="111">
        <f t="shared" ref="H91:J91" si="54">SUM(H85:H90)</f>
        <v>40.9814007585317</v>
      </c>
      <c r="I91" s="111">
        <f t="shared" ref="I91" si="55">SUM(I85:I90)</f>
        <v>59.2503904568006</v>
      </c>
      <c r="J91" s="127">
        <f t="shared" si="54"/>
        <v>54.3050014692263</v>
      </c>
      <c r="K91" s="38"/>
      <c r="L91" s="38"/>
      <c r="M91" s="38"/>
      <c r="N91" s="38"/>
      <c r="O91" s="38"/>
      <c r="P91" s="38"/>
      <c r="Q91" s="38"/>
      <c r="R91" s="38"/>
      <c r="S91" s="38"/>
      <c r="T91" s="38"/>
      <c r="U91" s="38"/>
      <c r="V91" s="38"/>
    </row>
    <row r="92" ht="15.75" customHeight="1" spans="1:24">
      <c r="A92" s="8"/>
      <c r="B92" s="8"/>
      <c r="C92" s="8"/>
      <c r="D92" s="8"/>
      <c r="E92" s="9"/>
      <c r="F92" s="38"/>
      <c r="G92" s="38"/>
      <c r="H92" s="38"/>
      <c r="I92" s="38"/>
      <c r="J92" s="38"/>
      <c r="K92" s="38"/>
      <c r="L92" s="38"/>
      <c r="M92" s="38"/>
      <c r="N92" s="38"/>
      <c r="O92" s="38"/>
      <c r="P92" s="38"/>
      <c r="Q92" s="38"/>
      <c r="R92" s="38"/>
      <c r="S92" s="38"/>
      <c r="T92" s="38"/>
      <c r="U92" s="38"/>
      <c r="V92" s="38"/>
      <c r="W92" s="38"/>
      <c r="X92" s="38"/>
    </row>
    <row r="93" ht="51" customHeight="1" spans="1:22">
      <c r="A93" s="92" t="s">
        <v>464</v>
      </c>
      <c r="B93" s="11"/>
      <c r="C93" s="11"/>
      <c r="D93" s="77" t="s">
        <v>159</v>
      </c>
      <c r="E93" s="77" t="s">
        <v>160</v>
      </c>
      <c r="F93" s="77" t="s">
        <v>161</v>
      </c>
      <c r="G93" s="77" t="s">
        <v>162</v>
      </c>
      <c r="H93" s="77" t="s">
        <v>163</v>
      </c>
      <c r="I93" s="77" t="s">
        <v>164</v>
      </c>
      <c r="J93" s="116" t="s">
        <v>165</v>
      </c>
      <c r="K93" s="38"/>
      <c r="L93" s="38"/>
      <c r="M93" s="38"/>
      <c r="N93" s="38"/>
      <c r="O93" s="38"/>
      <c r="P93" s="38"/>
      <c r="Q93" s="38"/>
      <c r="R93" s="38"/>
      <c r="S93" s="38"/>
      <c r="T93" s="38"/>
      <c r="U93" s="38"/>
      <c r="V93" s="38"/>
    </row>
    <row r="94" ht="15.75" customHeight="1" spans="1:22">
      <c r="A94" s="78" t="s">
        <v>465</v>
      </c>
      <c r="B94" s="102" t="s">
        <v>466</v>
      </c>
      <c r="C94" s="80"/>
      <c r="D94" s="104" t="s">
        <v>402</v>
      </c>
      <c r="E94" s="104" t="s">
        <v>402</v>
      </c>
      <c r="F94" s="104" t="s">
        <v>402</v>
      </c>
      <c r="G94" s="104" t="s">
        <v>402</v>
      </c>
      <c r="H94" s="104" t="s">
        <v>402</v>
      </c>
      <c r="I94" s="104" t="s">
        <v>402</v>
      </c>
      <c r="J94" s="125" t="s">
        <v>402</v>
      </c>
      <c r="K94" s="38"/>
      <c r="L94" s="38"/>
      <c r="M94" s="38"/>
      <c r="N94" s="38"/>
      <c r="O94" s="38"/>
      <c r="P94" s="38"/>
      <c r="Q94" s="38"/>
      <c r="R94" s="38"/>
      <c r="S94" s="38"/>
      <c r="T94" s="38"/>
      <c r="U94" s="38"/>
      <c r="V94" s="38"/>
    </row>
    <row r="95" ht="15.75" customHeight="1" spans="1:22">
      <c r="A95" s="82" t="s">
        <v>403</v>
      </c>
      <c r="B95" s="139" t="s">
        <v>467</v>
      </c>
      <c r="C95" s="80"/>
      <c r="D95" s="140">
        <v>0</v>
      </c>
      <c r="E95" s="140">
        <v>0</v>
      </c>
      <c r="F95" s="140">
        <v>0</v>
      </c>
      <c r="G95" s="140">
        <v>0</v>
      </c>
      <c r="H95" s="140">
        <v>0</v>
      </c>
      <c r="I95" s="140">
        <v>0</v>
      </c>
      <c r="J95" s="169">
        <v>0</v>
      </c>
      <c r="K95" s="38"/>
      <c r="L95" s="38"/>
      <c r="M95" s="38"/>
      <c r="N95" s="38"/>
      <c r="O95" s="38"/>
      <c r="P95" s="38"/>
      <c r="Q95" s="38"/>
      <c r="R95" s="38"/>
      <c r="S95" s="38"/>
      <c r="T95" s="38"/>
      <c r="U95" s="38"/>
      <c r="V95" s="38"/>
    </row>
    <row r="96" ht="15.75" customHeight="1" spans="1:22">
      <c r="A96" s="98"/>
      <c r="B96" s="109" t="s">
        <v>176</v>
      </c>
      <c r="C96" s="31"/>
      <c r="D96" s="141">
        <v>0</v>
      </c>
      <c r="E96" s="141">
        <v>0</v>
      </c>
      <c r="F96" s="141">
        <v>0</v>
      </c>
      <c r="G96" s="141">
        <v>0</v>
      </c>
      <c r="H96" s="141">
        <v>0</v>
      </c>
      <c r="I96" s="141">
        <v>0</v>
      </c>
      <c r="J96" s="170">
        <v>0</v>
      </c>
      <c r="K96" s="38"/>
      <c r="L96" s="38"/>
      <c r="M96" s="38"/>
      <c r="N96" s="38"/>
      <c r="O96" s="38"/>
      <c r="P96" s="38"/>
      <c r="Q96" s="38"/>
      <c r="R96" s="38"/>
      <c r="S96" s="38"/>
      <c r="T96" s="38"/>
      <c r="U96" s="38"/>
      <c r="V96" s="38"/>
    </row>
    <row r="97" ht="15.75" customHeight="1" spans="1:24">
      <c r="A97" s="8"/>
      <c r="B97" s="8"/>
      <c r="C97" s="8"/>
      <c r="D97" s="8"/>
      <c r="E97" s="9"/>
      <c r="F97" s="38"/>
      <c r="G97" s="38"/>
      <c r="H97" s="38"/>
      <c r="I97" s="38"/>
      <c r="J97" s="38"/>
      <c r="K97" s="38"/>
      <c r="L97" s="38"/>
      <c r="M97" s="38"/>
      <c r="N97" s="38"/>
      <c r="O97" s="38"/>
      <c r="P97" s="38"/>
      <c r="Q97" s="38"/>
      <c r="R97" s="38"/>
      <c r="S97" s="38"/>
      <c r="T97" s="38"/>
      <c r="U97" s="38"/>
      <c r="V97" s="38"/>
      <c r="W97" s="38"/>
      <c r="X97" s="38"/>
    </row>
    <row r="98" ht="47.25" customHeight="1" spans="1:22">
      <c r="A98" s="92" t="s">
        <v>468</v>
      </c>
      <c r="B98" s="11"/>
      <c r="C98" s="11"/>
      <c r="D98" s="77" t="s">
        <v>159</v>
      </c>
      <c r="E98" s="77" t="s">
        <v>160</v>
      </c>
      <c r="F98" s="77" t="s">
        <v>161</v>
      </c>
      <c r="G98" s="77" t="s">
        <v>162</v>
      </c>
      <c r="H98" s="77" t="s">
        <v>163</v>
      </c>
      <c r="I98" s="77" t="s">
        <v>164</v>
      </c>
      <c r="J98" s="116" t="s">
        <v>165</v>
      </c>
      <c r="K98" s="38"/>
      <c r="L98" s="38"/>
      <c r="M98" s="38"/>
      <c r="N98" s="38"/>
      <c r="O98" s="38"/>
      <c r="P98" s="38"/>
      <c r="Q98" s="38"/>
      <c r="R98" s="38"/>
      <c r="S98" s="38"/>
      <c r="T98" s="38"/>
      <c r="U98" s="38"/>
      <c r="V98" s="38"/>
    </row>
    <row r="99" ht="15.75" customHeight="1" spans="1:22">
      <c r="A99" s="142">
        <v>4</v>
      </c>
      <c r="B99" s="79" t="s">
        <v>469</v>
      </c>
      <c r="C99" s="80"/>
      <c r="D99" s="133" t="s">
        <v>445</v>
      </c>
      <c r="E99" s="133" t="s">
        <v>445</v>
      </c>
      <c r="F99" s="133" t="s">
        <v>445</v>
      </c>
      <c r="G99" s="133" t="s">
        <v>445</v>
      </c>
      <c r="H99" s="133" t="s">
        <v>445</v>
      </c>
      <c r="I99" s="133" t="s">
        <v>445</v>
      </c>
      <c r="J99" s="165" t="s">
        <v>445</v>
      </c>
      <c r="K99" s="38"/>
      <c r="L99" s="38"/>
      <c r="M99" s="38"/>
      <c r="N99" s="38"/>
      <c r="O99" s="38"/>
      <c r="P99" s="38"/>
      <c r="Q99" s="38"/>
      <c r="R99" s="38"/>
      <c r="S99" s="38"/>
      <c r="T99" s="38"/>
      <c r="U99" s="38"/>
      <c r="V99" s="38"/>
    </row>
    <row r="100" ht="15.75" customHeight="1" spans="1:22">
      <c r="A100" s="132" t="s">
        <v>456</v>
      </c>
      <c r="B100" s="83" t="s">
        <v>470</v>
      </c>
      <c r="C100" s="80"/>
      <c r="D100" s="129">
        <f t="shared" ref="D100:J100" si="56">D91</f>
        <v>54.0953237779742</v>
      </c>
      <c r="E100" s="129">
        <f t="shared" si="56"/>
        <v>58.9502770317986</v>
      </c>
      <c r="F100" s="129">
        <f t="shared" si="56"/>
        <v>42.804712167638</v>
      </c>
      <c r="G100" s="129">
        <f t="shared" si="56"/>
        <v>47.6596654214625</v>
      </c>
      <c r="H100" s="129">
        <f t="shared" si="56"/>
        <v>40.9814007585317</v>
      </c>
      <c r="I100" s="129">
        <f t="shared" ref="I100" si="57">I91</f>
        <v>59.2503904568006</v>
      </c>
      <c r="J100" s="163">
        <f t="shared" si="56"/>
        <v>54.3050014692263</v>
      </c>
      <c r="K100" s="38"/>
      <c r="L100" s="38"/>
      <c r="M100" s="38"/>
      <c r="N100" s="38"/>
      <c r="O100" s="38"/>
      <c r="P100" s="38"/>
      <c r="Q100" s="38"/>
      <c r="R100" s="38"/>
      <c r="S100" s="38"/>
      <c r="T100" s="38"/>
      <c r="U100" s="38"/>
      <c r="V100" s="38"/>
    </row>
    <row r="101" ht="15.75" customHeight="1" spans="1:22">
      <c r="A101" s="132" t="s">
        <v>465</v>
      </c>
      <c r="B101" s="83" t="s">
        <v>466</v>
      </c>
      <c r="C101" s="80"/>
      <c r="D101" s="129">
        <v>0</v>
      </c>
      <c r="E101" s="129">
        <v>0</v>
      </c>
      <c r="F101" s="129">
        <v>0</v>
      </c>
      <c r="G101" s="129">
        <v>0</v>
      </c>
      <c r="H101" s="129">
        <v>0</v>
      </c>
      <c r="I101" s="129">
        <v>0</v>
      </c>
      <c r="J101" s="163">
        <v>0</v>
      </c>
      <c r="K101" s="38"/>
      <c r="L101" s="38"/>
      <c r="M101" s="38"/>
      <c r="N101" s="38"/>
      <c r="O101" s="38"/>
      <c r="P101" s="38"/>
      <c r="Q101" s="38"/>
      <c r="R101" s="38"/>
      <c r="S101" s="38"/>
      <c r="T101" s="38"/>
      <c r="U101" s="38"/>
      <c r="V101" s="38"/>
    </row>
    <row r="102" ht="15.75" customHeight="1" spans="1:22">
      <c r="A102" s="74"/>
      <c r="B102" s="89" t="s">
        <v>420</v>
      </c>
      <c r="C102" s="31"/>
      <c r="D102" s="90">
        <f t="shared" ref="D102:G102" si="58">SUM(D100:D101)</f>
        <v>54.0953237779742</v>
      </c>
      <c r="E102" s="90">
        <f t="shared" si="58"/>
        <v>58.9502770317986</v>
      </c>
      <c r="F102" s="90">
        <f t="shared" si="58"/>
        <v>42.804712167638</v>
      </c>
      <c r="G102" s="90">
        <f t="shared" si="58"/>
        <v>47.6596654214625</v>
      </c>
      <c r="H102" s="90">
        <f t="shared" ref="H102:J102" si="59">SUM(H100:H101)</f>
        <v>40.9814007585317</v>
      </c>
      <c r="I102" s="90">
        <f t="shared" ref="I102" si="60">SUM(I100:I101)</f>
        <v>59.2503904568006</v>
      </c>
      <c r="J102" s="121">
        <f t="shared" si="59"/>
        <v>54.3050014692263</v>
      </c>
      <c r="K102" s="38"/>
      <c r="L102" s="38"/>
      <c r="M102" s="38"/>
      <c r="N102" s="38"/>
      <c r="O102" s="38"/>
      <c r="P102" s="38"/>
      <c r="Q102" s="38"/>
      <c r="R102" s="38"/>
      <c r="S102" s="38"/>
      <c r="T102" s="38"/>
      <c r="U102" s="38"/>
      <c r="V102" s="38"/>
    </row>
    <row r="103" ht="15.75" customHeight="1" spans="1:24">
      <c r="A103" s="8"/>
      <c r="B103" s="8"/>
      <c r="C103" s="8"/>
      <c r="D103" s="8"/>
      <c r="E103" s="8"/>
      <c r="F103" s="38"/>
      <c r="G103" s="38"/>
      <c r="H103" s="38"/>
      <c r="I103" s="38"/>
      <c r="J103" s="38"/>
      <c r="K103" s="38"/>
      <c r="L103" s="38"/>
      <c r="M103" s="38"/>
      <c r="N103" s="38"/>
      <c r="O103" s="38"/>
      <c r="P103" s="38"/>
      <c r="Q103" s="38"/>
      <c r="R103" s="38"/>
      <c r="S103" s="38"/>
      <c r="T103" s="38"/>
      <c r="U103" s="38"/>
      <c r="V103" s="38"/>
      <c r="W103" s="38"/>
      <c r="X103" s="38"/>
    </row>
    <row r="104" ht="51.75" customHeight="1" spans="1:22">
      <c r="A104" s="92" t="s">
        <v>471</v>
      </c>
      <c r="B104" s="11"/>
      <c r="C104" s="11"/>
      <c r="D104" s="77" t="s">
        <v>159</v>
      </c>
      <c r="E104" s="77" t="s">
        <v>160</v>
      </c>
      <c r="F104" s="77" t="s">
        <v>161</v>
      </c>
      <c r="G104" s="77" t="s">
        <v>162</v>
      </c>
      <c r="H104" s="77" t="s">
        <v>163</v>
      </c>
      <c r="I104" s="77" t="s">
        <v>164</v>
      </c>
      <c r="J104" s="116" t="s">
        <v>165</v>
      </c>
      <c r="K104" s="38"/>
      <c r="L104" s="38"/>
      <c r="M104" s="38"/>
      <c r="N104" s="38"/>
      <c r="O104" s="38"/>
      <c r="P104" s="38"/>
      <c r="Q104" s="38"/>
      <c r="R104" s="38"/>
      <c r="S104" s="38"/>
      <c r="T104" s="38"/>
      <c r="U104" s="38"/>
      <c r="V104" s="38"/>
    </row>
    <row r="105" ht="15.75" customHeight="1" spans="1:22">
      <c r="A105" s="143">
        <v>5</v>
      </c>
      <c r="B105" s="79" t="s">
        <v>472</v>
      </c>
      <c r="C105" s="80"/>
      <c r="D105" s="81" t="s">
        <v>402</v>
      </c>
      <c r="E105" s="81" t="s">
        <v>402</v>
      </c>
      <c r="F105" s="81" t="s">
        <v>402</v>
      </c>
      <c r="G105" s="81" t="s">
        <v>402</v>
      </c>
      <c r="H105" s="81" t="s">
        <v>402</v>
      </c>
      <c r="I105" s="81" t="s">
        <v>402</v>
      </c>
      <c r="J105" s="117" t="s">
        <v>402</v>
      </c>
      <c r="K105" s="38"/>
      <c r="L105" s="38"/>
      <c r="M105" s="38"/>
      <c r="N105" s="38"/>
      <c r="O105" s="38"/>
      <c r="P105" s="38"/>
      <c r="Q105" s="38"/>
      <c r="R105" s="38"/>
      <c r="S105" s="38"/>
      <c r="T105" s="38"/>
      <c r="U105" s="38"/>
      <c r="V105" s="38"/>
    </row>
    <row r="106" ht="15.75" customHeight="1" spans="1:22">
      <c r="A106" s="144" t="s">
        <v>403</v>
      </c>
      <c r="B106" s="83" t="s">
        <v>473</v>
      </c>
      <c r="C106" s="80"/>
      <c r="D106" s="145">
        <f>'Anexo III-B Uniformes'!E57</f>
        <v>0.746666666666667</v>
      </c>
      <c r="E106" s="145">
        <f>'Anexo III-B Uniformes'!E57</f>
        <v>0.746666666666667</v>
      </c>
      <c r="F106" s="145">
        <f>'Anexo III-B Uniformes'!E18</f>
        <v>52.2266666666667</v>
      </c>
      <c r="G106" s="145">
        <f>'Anexo III-B Uniformes'!E18</f>
        <v>52.2266666666667</v>
      </c>
      <c r="H106" s="145">
        <f>'Anexo III-B Uniformes'!E31</f>
        <v>72.7833333333333</v>
      </c>
      <c r="I106" s="145">
        <f>'Anexo III-B Uniformes'!E31</f>
        <v>72.7833333333333</v>
      </c>
      <c r="J106" s="171">
        <f>'Anexo III-B Uniformes'!E57</f>
        <v>0.746666666666667</v>
      </c>
      <c r="K106" s="38"/>
      <c r="L106" s="38"/>
      <c r="M106" s="38"/>
      <c r="N106" s="38"/>
      <c r="O106" s="38"/>
      <c r="P106" s="38"/>
      <c r="Q106" s="38"/>
      <c r="R106" s="38"/>
      <c r="S106" s="38"/>
      <c r="T106" s="38"/>
      <c r="U106" s="38"/>
      <c r="V106" s="38"/>
    </row>
    <row r="107" ht="26.25" customHeight="1" spans="1:22">
      <c r="A107" s="144" t="s">
        <v>405</v>
      </c>
      <c r="B107" s="87" t="s">
        <v>474</v>
      </c>
      <c r="C107" s="80"/>
      <c r="D107" s="145"/>
      <c r="E107" s="145"/>
      <c r="F107" s="145"/>
      <c r="G107" s="145"/>
      <c r="H107" s="180"/>
      <c r="I107" s="145">
        <f>'Anexo III-C Materiais'!F28</f>
        <v>766.03</v>
      </c>
      <c r="J107" s="171"/>
      <c r="K107" s="38"/>
      <c r="L107" s="38"/>
      <c r="M107" s="38"/>
      <c r="N107" s="38"/>
      <c r="O107" s="38"/>
      <c r="P107" s="38"/>
      <c r="Q107" s="38"/>
      <c r="R107" s="38"/>
      <c r="S107" s="38"/>
      <c r="T107" s="38"/>
      <c r="U107" s="38"/>
      <c r="V107" s="38"/>
    </row>
    <row r="108" ht="15.75" customHeight="1" spans="1:22">
      <c r="A108" s="144" t="s">
        <v>407</v>
      </c>
      <c r="B108" s="83" t="s">
        <v>475</v>
      </c>
      <c r="C108" s="80"/>
      <c r="D108" s="146"/>
      <c r="E108" s="146"/>
      <c r="F108" s="146"/>
      <c r="G108" s="146"/>
      <c r="H108" s="146"/>
      <c r="I108" s="146"/>
      <c r="J108" s="172"/>
      <c r="K108" s="38"/>
      <c r="L108" s="38"/>
      <c r="M108" s="38"/>
      <c r="N108" s="38"/>
      <c r="O108" s="38"/>
      <c r="P108" s="38"/>
      <c r="Q108" s="38"/>
      <c r="R108" s="38"/>
      <c r="S108" s="38"/>
      <c r="T108" s="38"/>
      <c r="U108" s="38"/>
      <c r="V108" s="38"/>
    </row>
    <row r="109" ht="15.75" customHeight="1" spans="1:22">
      <c r="A109" s="144" t="s">
        <v>409</v>
      </c>
      <c r="B109" s="83" t="s">
        <v>476</v>
      </c>
      <c r="C109" s="80"/>
      <c r="D109" s="147"/>
      <c r="E109" s="147"/>
      <c r="F109" s="147"/>
      <c r="G109" s="147"/>
      <c r="H109" s="147"/>
      <c r="I109" s="147"/>
      <c r="J109" s="173"/>
      <c r="K109" s="38"/>
      <c r="L109" s="38"/>
      <c r="M109" s="38"/>
      <c r="N109" s="38"/>
      <c r="O109" s="38"/>
      <c r="P109" s="38"/>
      <c r="Q109" s="38"/>
      <c r="R109" s="38"/>
      <c r="S109" s="38"/>
      <c r="T109" s="38"/>
      <c r="U109" s="38"/>
      <c r="V109" s="38"/>
    </row>
    <row r="110" ht="15.75" customHeight="1" spans="1:22">
      <c r="A110" s="148"/>
      <c r="B110" s="89" t="s">
        <v>477</v>
      </c>
      <c r="C110" s="31"/>
      <c r="D110" s="149">
        <f t="shared" ref="D110:G110" si="61">SUM(D106:D109)</f>
        <v>0.746666666666667</v>
      </c>
      <c r="E110" s="149">
        <f t="shared" si="61"/>
        <v>0.746666666666667</v>
      </c>
      <c r="F110" s="149">
        <f t="shared" si="61"/>
        <v>52.2266666666667</v>
      </c>
      <c r="G110" s="149">
        <f t="shared" si="61"/>
        <v>52.2266666666667</v>
      </c>
      <c r="H110" s="149">
        <f t="shared" ref="H110:J110" si="62">SUM(H106:H109)</f>
        <v>72.7833333333333</v>
      </c>
      <c r="I110" s="149">
        <f t="shared" ref="I110" si="63">SUM(I106:I109)</f>
        <v>838.813333333333</v>
      </c>
      <c r="J110" s="174">
        <f t="shared" si="62"/>
        <v>0.746666666666667</v>
      </c>
      <c r="K110" s="38"/>
      <c r="L110" s="38"/>
      <c r="M110" s="38"/>
      <c r="N110" s="38"/>
      <c r="O110" s="38"/>
      <c r="P110" s="38"/>
      <c r="Q110" s="38"/>
      <c r="R110" s="38"/>
      <c r="S110" s="38"/>
      <c r="T110" s="38"/>
      <c r="U110" s="38"/>
      <c r="V110" s="38"/>
    </row>
    <row r="111" ht="15.75" customHeight="1" spans="1:24">
      <c r="A111" s="150"/>
      <c r="B111" s="151"/>
      <c r="C111" s="152"/>
      <c r="D111" s="152"/>
      <c r="E111" s="8"/>
      <c r="F111" s="38"/>
      <c r="G111" s="38"/>
      <c r="H111" s="38"/>
      <c r="I111" s="38"/>
      <c r="J111" s="38"/>
      <c r="K111" s="38"/>
      <c r="L111" s="38"/>
      <c r="M111" s="38"/>
      <c r="N111" s="38"/>
      <c r="O111" s="38"/>
      <c r="P111" s="38"/>
      <c r="Q111" s="38"/>
      <c r="R111" s="38"/>
      <c r="S111" s="38"/>
      <c r="T111" s="38"/>
      <c r="U111" s="38"/>
      <c r="V111" s="38"/>
      <c r="W111" s="38"/>
      <c r="X111" s="38"/>
    </row>
    <row r="112" ht="49.5" customHeight="1" spans="1:22">
      <c r="A112" s="101" t="s">
        <v>478</v>
      </c>
      <c r="B112" s="153"/>
      <c r="C112" s="154"/>
      <c r="D112" s="77" t="s">
        <v>159</v>
      </c>
      <c r="E112" s="77" t="s">
        <v>160</v>
      </c>
      <c r="F112" s="77" t="s">
        <v>161</v>
      </c>
      <c r="G112" s="77" t="s">
        <v>162</v>
      </c>
      <c r="H112" s="77" t="s">
        <v>163</v>
      </c>
      <c r="I112" s="77" t="s">
        <v>164</v>
      </c>
      <c r="J112" s="116" t="s">
        <v>165</v>
      </c>
      <c r="K112" s="38"/>
      <c r="L112" s="38"/>
      <c r="M112" s="38"/>
      <c r="N112" s="38"/>
      <c r="O112" s="38"/>
      <c r="P112" s="38"/>
      <c r="Q112" s="38"/>
      <c r="R112" s="38"/>
      <c r="S112" s="38"/>
      <c r="T112" s="38"/>
      <c r="U112" s="38"/>
      <c r="V112" s="38"/>
    </row>
    <row r="113" ht="15.75" customHeight="1" spans="1:22">
      <c r="A113" s="143">
        <v>6</v>
      </c>
      <c r="B113" s="102" t="s">
        <v>479</v>
      </c>
      <c r="C113" s="103" t="s">
        <v>424</v>
      </c>
      <c r="D113" s="104" t="s">
        <v>402</v>
      </c>
      <c r="E113" s="104" t="s">
        <v>402</v>
      </c>
      <c r="F113" s="104" t="s">
        <v>402</v>
      </c>
      <c r="G113" s="104" t="s">
        <v>402</v>
      </c>
      <c r="H113" s="104" t="s">
        <v>402</v>
      </c>
      <c r="I113" s="104" t="s">
        <v>402</v>
      </c>
      <c r="J113" s="125" t="s">
        <v>402</v>
      </c>
      <c r="K113" s="38"/>
      <c r="L113" s="38"/>
      <c r="M113" s="38"/>
      <c r="N113" s="38"/>
      <c r="O113" s="38"/>
      <c r="P113" s="38"/>
      <c r="Q113" s="38"/>
      <c r="R113" s="38"/>
      <c r="S113" s="38"/>
      <c r="T113" s="38"/>
      <c r="U113" s="38"/>
      <c r="V113" s="38"/>
    </row>
    <row r="114" ht="15.75" customHeight="1" spans="1:22">
      <c r="A114" s="144" t="s">
        <v>403</v>
      </c>
      <c r="B114" s="87" t="s">
        <v>480</v>
      </c>
      <c r="C114" s="155">
        <v>4.8</v>
      </c>
      <c r="D114" s="96">
        <f t="shared" ref="D114:J114" si="64">(D131)*$C$114/100</f>
        <v>227.656626766703</v>
      </c>
      <c r="E114" s="96">
        <f t="shared" si="64"/>
        <v>248.139486084086</v>
      </c>
      <c r="F114" s="96">
        <f t="shared" si="64"/>
        <v>182.295076304567</v>
      </c>
      <c r="G114" s="96">
        <f t="shared" si="64"/>
        <v>202.77793562195</v>
      </c>
      <c r="H114" s="96">
        <f t="shared" si="64"/>
        <v>175.12559764441</v>
      </c>
      <c r="I114" s="96">
        <f t="shared" ref="I114" si="65">(I131)*$C$114/100</f>
        <v>233.021770711126</v>
      </c>
      <c r="J114" s="122">
        <f t="shared" si="64"/>
        <v>228.511210406787</v>
      </c>
      <c r="K114" s="38"/>
      <c r="L114" s="38"/>
      <c r="M114" s="38"/>
      <c r="N114" s="38"/>
      <c r="O114" s="38"/>
      <c r="P114" s="38"/>
      <c r="Q114" s="38"/>
      <c r="R114" s="38"/>
      <c r="S114" s="38"/>
      <c r="T114" s="38"/>
      <c r="U114" s="38"/>
      <c r="V114" s="38"/>
    </row>
    <row r="115" ht="15.75" customHeight="1" spans="1:22">
      <c r="A115" s="144" t="s">
        <v>405</v>
      </c>
      <c r="B115" s="87" t="s">
        <v>481</v>
      </c>
      <c r="C115" s="155">
        <v>3.92</v>
      </c>
      <c r="D115" s="96">
        <f t="shared" ref="D115:J115" si="66">(D131+D114)*$C$115/100</f>
        <v>194.843718295395</v>
      </c>
      <c r="E115" s="96">
        <f t="shared" si="66"/>
        <v>212.374314823167</v>
      </c>
      <c r="F115" s="96">
        <f t="shared" si="66"/>
        <v>156.020279306535</v>
      </c>
      <c r="G115" s="96">
        <f t="shared" si="66"/>
        <v>173.550875834306</v>
      </c>
      <c r="H115" s="96">
        <f t="shared" si="66"/>
        <v>149.884161503929</v>
      </c>
      <c r="I115" s="96">
        <f t="shared" si="66"/>
        <v>199.435566159296</v>
      </c>
      <c r="J115" s="122">
        <f t="shared" si="66"/>
        <v>195.575127946822</v>
      </c>
      <c r="K115" s="38"/>
      <c r="L115" s="38"/>
      <c r="M115" s="38"/>
      <c r="N115" s="38"/>
      <c r="O115" s="38"/>
      <c r="P115" s="38"/>
      <c r="Q115" s="38"/>
      <c r="R115" s="38"/>
      <c r="S115" s="38"/>
      <c r="T115" s="38"/>
      <c r="U115" s="38"/>
      <c r="V115" s="38"/>
    </row>
    <row r="116" ht="15.75" customHeight="1" spans="1:22">
      <c r="A116" s="144" t="s">
        <v>407</v>
      </c>
      <c r="B116" s="87" t="s">
        <v>482</v>
      </c>
      <c r="C116" s="155"/>
      <c r="D116" s="96"/>
      <c r="E116" s="96"/>
      <c r="F116" s="96"/>
      <c r="G116" s="96"/>
      <c r="H116" s="96"/>
      <c r="I116" s="96"/>
      <c r="J116" s="122"/>
      <c r="K116" s="38"/>
      <c r="L116" s="38"/>
      <c r="M116" s="38"/>
      <c r="N116" s="38"/>
      <c r="O116" s="38"/>
      <c r="P116" s="38"/>
      <c r="Q116" s="38"/>
      <c r="R116" s="38"/>
      <c r="S116" s="38"/>
      <c r="T116" s="38"/>
      <c r="U116" s="38"/>
      <c r="V116" s="38"/>
    </row>
    <row r="117" ht="15.75" customHeight="1" spans="1:22">
      <c r="A117" s="144"/>
      <c r="B117" s="87" t="s">
        <v>483</v>
      </c>
      <c r="C117" s="155">
        <f>3+0.65</f>
        <v>3.65</v>
      </c>
      <c r="D117" s="96">
        <f t="shared" ref="D117:J117" si="67">((D131+D114+D115)/(1-($C$117+$C$119)/100))*$C$117/100</f>
        <v>206.387691149732</v>
      </c>
      <c r="E117" s="96">
        <f t="shared" si="67"/>
        <v>224.956928965031</v>
      </c>
      <c r="F117" s="96">
        <f t="shared" si="67"/>
        <v>165.264066505823</v>
      </c>
      <c r="G117" s="96">
        <f t="shared" si="67"/>
        <v>183.833304321122</v>
      </c>
      <c r="H117" s="96">
        <f t="shared" si="67"/>
        <v>158.764400019359</v>
      </c>
      <c r="I117" s="96">
        <f t="shared" ref="I117" si="68">((I131+I114+I115)/(1-($C$117+$C$119)/100))*$C$117/100</f>
        <v>211.251593804805</v>
      </c>
      <c r="J117" s="122">
        <f t="shared" si="67"/>
        <v>207.16243488057</v>
      </c>
      <c r="K117" s="38"/>
      <c r="L117" s="38"/>
      <c r="M117" s="38"/>
      <c r="N117" s="38"/>
      <c r="O117" s="38"/>
      <c r="P117" s="38"/>
      <c r="Q117" s="38"/>
      <c r="R117" s="38"/>
      <c r="S117" s="38"/>
      <c r="T117" s="38"/>
      <c r="U117" s="38"/>
      <c r="V117" s="38"/>
    </row>
    <row r="118" ht="15.75" customHeight="1" spans="1:22">
      <c r="A118" s="144"/>
      <c r="B118" s="87" t="s">
        <v>484</v>
      </c>
      <c r="C118" s="155"/>
      <c r="D118" s="96"/>
      <c r="E118" s="96"/>
      <c r="F118" s="96"/>
      <c r="G118" s="96"/>
      <c r="H118" s="96"/>
      <c r="I118" s="96"/>
      <c r="J118" s="122"/>
      <c r="K118" s="38"/>
      <c r="L118" s="38"/>
      <c r="M118" s="38"/>
      <c r="N118" s="38"/>
      <c r="O118" s="38"/>
      <c r="P118" s="38"/>
      <c r="Q118" s="38"/>
      <c r="R118" s="38"/>
      <c r="S118" s="38"/>
      <c r="T118" s="38"/>
      <c r="U118" s="38"/>
      <c r="V118" s="38"/>
    </row>
    <row r="119" ht="15.75" customHeight="1" spans="1:22">
      <c r="A119" s="144"/>
      <c r="B119" s="87" t="s">
        <v>485</v>
      </c>
      <c r="C119" s="156">
        <v>5</v>
      </c>
      <c r="D119" s="96">
        <f t="shared" ref="D119:J119" si="69">((D131+D114+D115)/(1-($C$117+$C$119)/100))*$C$119/100</f>
        <v>282.722864588674</v>
      </c>
      <c r="E119" s="96">
        <f t="shared" si="69"/>
        <v>308.160176664425</v>
      </c>
      <c r="F119" s="96">
        <f t="shared" si="69"/>
        <v>226.389132199758</v>
      </c>
      <c r="G119" s="96">
        <f t="shared" si="69"/>
        <v>251.826444275509</v>
      </c>
      <c r="H119" s="96">
        <f t="shared" si="69"/>
        <v>217.485479478573</v>
      </c>
      <c r="I119" s="96">
        <f t="shared" ref="I119" si="70">((I131+I114+I115)/(1-($C$117+$C$119)/100))*$C$119/100</f>
        <v>289.385744938089</v>
      </c>
      <c r="J119" s="122">
        <f t="shared" si="69"/>
        <v>283.784157370644</v>
      </c>
      <c r="K119" s="38"/>
      <c r="L119" s="38"/>
      <c r="M119" s="38"/>
      <c r="N119" s="38"/>
      <c r="O119" s="38"/>
      <c r="P119" s="38"/>
      <c r="Q119" s="38"/>
      <c r="R119" s="38"/>
      <c r="S119" s="38"/>
      <c r="T119" s="38"/>
      <c r="U119" s="38"/>
      <c r="V119" s="38"/>
    </row>
    <row r="120" ht="15.75" customHeight="1" spans="1:22">
      <c r="A120" s="144"/>
      <c r="B120" s="87" t="s">
        <v>486</v>
      </c>
      <c r="C120" s="155"/>
      <c r="D120" s="86"/>
      <c r="E120" s="86"/>
      <c r="F120" s="86"/>
      <c r="G120" s="86"/>
      <c r="H120" s="86"/>
      <c r="I120" s="86"/>
      <c r="J120" s="119"/>
      <c r="K120" s="38"/>
      <c r="L120" s="38"/>
      <c r="M120" s="38"/>
      <c r="N120" s="38"/>
      <c r="O120" s="38"/>
      <c r="P120" s="38"/>
      <c r="Q120" s="38"/>
      <c r="R120" s="38"/>
      <c r="S120" s="38"/>
      <c r="T120" s="38"/>
      <c r="U120" s="38"/>
      <c r="V120" s="38"/>
    </row>
    <row r="121" ht="15.75" customHeight="1" spans="1:22">
      <c r="A121" s="157"/>
      <c r="B121" s="109" t="s">
        <v>176</v>
      </c>
      <c r="C121" s="158">
        <f t="shared" ref="C121:G121" si="71">SUM(C114:C120)</f>
        <v>17.37</v>
      </c>
      <c r="D121" s="111">
        <f t="shared" si="71"/>
        <v>911.610900800504</v>
      </c>
      <c r="E121" s="111">
        <f t="shared" si="71"/>
        <v>993.630906536709</v>
      </c>
      <c r="F121" s="111">
        <f t="shared" si="71"/>
        <v>729.968554316683</v>
      </c>
      <c r="G121" s="111">
        <f t="shared" si="71"/>
        <v>811.988560052887</v>
      </c>
      <c r="H121" s="111">
        <f t="shared" ref="H121:J121" si="72">SUM(H114:H120)</f>
        <v>701.25963864627</v>
      </c>
      <c r="I121" s="111">
        <f t="shared" ref="I121" si="73">SUM(I114:I120)</f>
        <v>933.094675613317</v>
      </c>
      <c r="J121" s="127">
        <f t="shared" si="72"/>
        <v>915.032930604823</v>
      </c>
      <c r="K121" s="38"/>
      <c r="L121" s="38"/>
      <c r="M121" s="38"/>
      <c r="N121" s="38"/>
      <c r="O121" s="38"/>
      <c r="P121" s="38"/>
      <c r="Q121" s="38"/>
      <c r="R121" s="38"/>
      <c r="S121" s="38"/>
      <c r="T121" s="38"/>
      <c r="U121" s="38"/>
      <c r="V121" s="38"/>
    </row>
    <row r="122" ht="15.75" customHeight="1" spans="1:24">
      <c r="A122" s="150"/>
      <c r="B122" s="151"/>
      <c r="C122" s="152"/>
      <c r="D122" s="152"/>
      <c r="E122" s="8"/>
      <c r="F122" s="38"/>
      <c r="G122" s="38"/>
      <c r="H122" s="38"/>
      <c r="I122" s="38"/>
      <c r="J122" s="38"/>
      <c r="K122" s="38"/>
      <c r="L122" s="38"/>
      <c r="M122" s="38"/>
      <c r="N122" s="38"/>
      <c r="O122" s="38"/>
      <c r="P122" s="38"/>
      <c r="Q122" s="38"/>
      <c r="R122" s="38"/>
      <c r="S122" s="38"/>
      <c r="T122" s="38"/>
      <c r="U122" s="38"/>
      <c r="V122" s="38"/>
      <c r="W122" s="38"/>
      <c r="X122" s="38"/>
    </row>
    <row r="123" ht="15.75" customHeight="1" spans="1:24">
      <c r="A123" s="159" t="s">
        <v>487</v>
      </c>
      <c r="B123" s="160"/>
      <c r="C123" s="160"/>
      <c r="D123" s="160"/>
      <c r="E123" s="160"/>
      <c r="F123" s="160"/>
      <c r="G123" s="160"/>
      <c r="H123" s="160"/>
      <c r="I123" s="160"/>
      <c r="J123" s="160"/>
      <c r="K123" s="38"/>
      <c r="L123" s="38"/>
      <c r="M123" s="38"/>
      <c r="N123" s="38"/>
      <c r="O123" s="38"/>
      <c r="P123" s="38"/>
      <c r="Q123" s="38"/>
      <c r="R123" s="38"/>
      <c r="S123" s="38"/>
      <c r="T123" s="38"/>
      <c r="U123" s="38"/>
      <c r="V123" s="38"/>
      <c r="W123" s="38"/>
      <c r="X123" s="38"/>
    </row>
    <row r="124" ht="62.25" customHeight="1" spans="1:22">
      <c r="A124" s="65" t="s">
        <v>488</v>
      </c>
      <c r="B124" s="11"/>
      <c r="C124" s="11"/>
      <c r="D124" s="77" t="s">
        <v>159</v>
      </c>
      <c r="E124" s="77" t="s">
        <v>160</v>
      </c>
      <c r="F124" s="77" t="s">
        <v>161</v>
      </c>
      <c r="G124" s="77" t="s">
        <v>162</v>
      </c>
      <c r="H124" s="77" t="s">
        <v>163</v>
      </c>
      <c r="I124" s="77" t="s">
        <v>164</v>
      </c>
      <c r="J124" s="116" t="s">
        <v>165</v>
      </c>
      <c r="K124" s="38"/>
      <c r="L124" s="38"/>
      <c r="M124" s="38"/>
      <c r="N124" s="38"/>
      <c r="O124" s="38"/>
      <c r="P124" s="38"/>
      <c r="Q124" s="38"/>
      <c r="R124" s="38"/>
      <c r="S124" s="38"/>
      <c r="T124" s="38"/>
      <c r="U124" s="38"/>
      <c r="V124" s="38"/>
    </row>
    <row r="125" ht="15.75" customHeight="1" spans="1:22">
      <c r="A125" s="70"/>
      <c r="B125" s="102" t="s">
        <v>489</v>
      </c>
      <c r="C125" s="80"/>
      <c r="D125" s="104" t="s">
        <v>402</v>
      </c>
      <c r="E125" s="104" t="s">
        <v>402</v>
      </c>
      <c r="F125" s="104" t="s">
        <v>402</v>
      </c>
      <c r="G125" s="104" t="s">
        <v>402</v>
      </c>
      <c r="H125" s="104" t="s">
        <v>402</v>
      </c>
      <c r="I125" s="104" t="s">
        <v>402</v>
      </c>
      <c r="J125" s="125" t="s">
        <v>402</v>
      </c>
      <c r="K125" s="38"/>
      <c r="L125" s="38"/>
      <c r="M125" s="38"/>
      <c r="N125" s="38"/>
      <c r="O125" s="38"/>
      <c r="P125" s="38"/>
      <c r="Q125" s="38"/>
      <c r="R125" s="38"/>
      <c r="S125" s="38"/>
      <c r="T125" s="38"/>
      <c r="U125" s="38"/>
      <c r="V125" s="38"/>
    </row>
    <row r="126" ht="15.75" customHeight="1" spans="1:22">
      <c r="A126" s="70" t="s">
        <v>403</v>
      </c>
      <c r="B126" s="87" t="s">
        <v>490</v>
      </c>
      <c r="C126" s="80"/>
      <c r="D126" s="96">
        <f t="shared" ref="D126:J126" si="74">D36</f>
        <v>2293.7</v>
      </c>
      <c r="E126" s="96">
        <f t="shared" si="74"/>
        <v>2535.2</v>
      </c>
      <c r="F126" s="96">
        <f t="shared" si="74"/>
        <v>1709.65</v>
      </c>
      <c r="G126" s="96">
        <f t="shared" si="74"/>
        <v>1951.15</v>
      </c>
      <c r="H126" s="96">
        <f t="shared" si="74"/>
        <v>1610</v>
      </c>
      <c r="I126" s="96">
        <f t="shared" ref="I126" si="75">I36</f>
        <v>1851.5</v>
      </c>
      <c r="J126" s="122">
        <f t="shared" si="74"/>
        <v>2304.13</v>
      </c>
      <c r="K126" s="38"/>
      <c r="L126" s="38"/>
      <c r="M126" s="38"/>
      <c r="N126" s="38"/>
      <c r="O126" s="38"/>
      <c r="P126" s="38"/>
      <c r="Q126" s="38"/>
      <c r="R126" s="38"/>
      <c r="S126" s="38"/>
      <c r="T126" s="38"/>
      <c r="U126" s="38"/>
      <c r="V126" s="38"/>
    </row>
    <row r="127" ht="15.75" customHeight="1" spans="1:22">
      <c r="A127" s="70" t="s">
        <v>405</v>
      </c>
      <c r="B127" s="87" t="s">
        <v>491</v>
      </c>
      <c r="C127" s="80"/>
      <c r="D127" s="96">
        <f t="shared" ref="D127:J127" si="76">D71</f>
        <v>2242.05085</v>
      </c>
      <c r="E127" s="96">
        <f t="shared" si="76"/>
        <v>2406.3916</v>
      </c>
      <c r="F127" s="96">
        <f t="shared" si="76"/>
        <v>1879.647825</v>
      </c>
      <c r="G127" s="96">
        <f t="shared" si="76"/>
        <v>2043.988575</v>
      </c>
      <c r="H127" s="96">
        <f t="shared" si="76"/>
        <v>1817.815</v>
      </c>
      <c r="I127" s="96">
        <f t="shared" ref="I127" si="77">I71</f>
        <v>1982.15575</v>
      </c>
      <c r="J127" s="122">
        <f t="shared" si="76"/>
        <v>2248.522665</v>
      </c>
      <c r="K127" s="38"/>
      <c r="L127" s="38"/>
      <c r="M127" s="38"/>
      <c r="N127" s="38"/>
      <c r="O127" s="38"/>
      <c r="P127" s="38"/>
      <c r="Q127" s="38"/>
      <c r="R127" s="38"/>
      <c r="S127" s="38"/>
      <c r="T127" s="38"/>
      <c r="U127" s="38"/>
      <c r="V127" s="38"/>
    </row>
    <row r="128" ht="15.75" customHeight="1" spans="1:22">
      <c r="A128" s="70" t="s">
        <v>407</v>
      </c>
      <c r="B128" s="87" t="s">
        <v>492</v>
      </c>
      <c r="C128" s="80"/>
      <c r="D128" s="96">
        <f t="shared" ref="D128:J128" si="78">D81</f>
        <v>152.253550528333</v>
      </c>
      <c r="E128" s="96">
        <f t="shared" si="78"/>
        <v>168.284083053333</v>
      </c>
      <c r="F128" s="96">
        <f t="shared" si="78"/>
        <v>113.484885844167</v>
      </c>
      <c r="G128" s="96">
        <f t="shared" si="78"/>
        <v>129.515418369167</v>
      </c>
      <c r="H128" s="96">
        <f t="shared" si="78"/>
        <v>106.870216833333</v>
      </c>
      <c r="I128" s="96">
        <f t="shared" ref="I128" si="79">I81</f>
        <v>122.900749358333</v>
      </c>
      <c r="J128" s="122">
        <f t="shared" si="78"/>
        <v>152.945883672167</v>
      </c>
      <c r="K128" s="38"/>
      <c r="L128" s="38"/>
      <c r="M128" s="38"/>
      <c r="N128" s="38"/>
      <c r="O128" s="38"/>
      <c r="P128" s="38"/>
      <c r="Q128" s="38"/>
      <c r="R128" s="38"/>
      <c r="S128" s="38"/>
      <c r="T128" s="38"/>
      <c r="U128" s="38"/>
      <c r="V128" s="38"/>
    </row>
    <row r="129" ht="15.75" customHeight="1" spans="1:22">
      <c r="A129" s="70" t="s">
        <v>409</v>
      </c>
      <c r="B129" s="87" t="s">
        <v>493</v>
      </c>
      <c r="C129" s="80"/>
      <c r="D129" s="96">
        <f t="shared" ref="D129:J129" si="80">D102</f>
        <v>54.0953237779742</v>
      </c>
      <c r="E129" s="96">
        <f t="shared" si="80"/>
        <v>58.9502770317986</v>
      </c>
      <c r="F129" s="96">
        <f t="shared" si="80"/>
        <v>42.804712167638</v>
      </c>
      <c r="G129" s="96">
        <f t="shared" si="80"/>
        <v>47.6596654214625</v>
      </c>
      <c r="H129" s="96">
        <f t="shared" si="80"/>
        <v>40.9814007585317</v>
      </c>
      <c r="I129" s="96">
        <f t="shared" ref="I129" si="81">I102</f>
        <v>59.2503904568006</v>
      </c>
      <c r="J129" s="122">
        <f t="shared" si="80"/>
        <v>54.3050014692263</v>
      </c>
      <c r="K129" s="38"/>
      <c r="L129" s="38"/>
      <c r="M129" s="38"/>
      <c r="N129" s="38"/>
      <c r="O129" s="38"/>
      <c r="P129" s="38"/>
      <c r="Q129" s="38"/>
      <c r="R129" s="38"/>
      <c r="S129" s="38"/>
      <c r="T129" s="38"/>
      <c r="U129" s="38"/>
      <c r="V129" s="38"/>
    </row>
    <row r="130" ht="15.75" customHeight="1" spans="1:22">
      <c r="A130" s="70" t="s">
        <v>411</v>
      </c>
      <c r="B130" s="87" t="s">
        <v>494</v>
      </c>
      <c r="C130" s="80"/>
      <c r="D130" s="96">
        <f t="shared" ref="D130:J130" si="82">D110</f>
        <v>0.746666666666667</v>
      </c>
      <c r="E130" s="96">
        <f t="shared" si="82"/>
        <v>0.746666666666667</v>
      </c>
      <c r="F130" s="96">
        <f t="shared" si="82"/>
        <v>52.2266666666667</v>
      </c>
      <c r="G130" s="96">
        <f t="shared" si="82"/>
        <v>52.2266666666667</v>
      </c>
      <c r="H130" s="96">
        <f t="shared" si="82"/>
        <v>72.7833333333333</v>
      </c>
      <c r="I130" s="96">
        <f t="shared" ref="I130" si="83">I110</f>
        <v>838.813333333333</v>
      </c>
      <c r="J130" s="122">
        <f t="shared" si="82"/>
        <v>0.746666666666667</v>
      </c>
      <c r="K130" s="38"/>
      <c r="L130" s="38"/>
      <c r="M130" s="38"/>
      <c r="N130" s="38"/>
      <c r="O130" s="38"/>
      <c r="P130" s="38"/>
      <c r="Q130" s="38"/>
      <c r="R130" s="38"/>
      <c r="S130" s="38"/>
      <c r="T130" s="38"/>
      <c r="U130" s="38"/>
      <c r="V130" s="38"/>
    </row>
    <row r="131" ht="15.75" customHeight="1" spans="1:22">
      <c r="A131" s="70"/>
      <c r="B131" s="102" t="s">
        <v>495</v>
      </c>
      <c r="C131" s="80"/>
      <c r="D131" s="97">
        <f t="shared" ref="D131:G131" si="84">SUM(D126:D130)</f>
        <v>4742.84639097297</v>
      </c>
      <c r="E131" s="97">
        <f t="shared" si="84"/>
        <v>5169.5726267518</v>
      </c>
      <c r="F131" s="97">
        <f t="shared" si="84"/>
        <v>3797.81408967847</v>
      </c>
      <c r="G131" s="97">
        <f t="shared" si="84"/>
        <v>4224.5403254573</v>
      </c>
      <c r="H131" s="97">
        <f t="shared" ref="H131:J131" si="85">SUM(H126:H130)</f>
        <v>3648.4499509252</v>
      </c>
      <c r="I131" s="97">
        <f t="shared" ref="I131" si="86">SUM(I126:I130)</f>
        <v>4854.62022314847</v>
      </c>
      <c r="J131" s="123">
        <f t="shared" si="85"/>
        <v>4760.65021680806</v>
      </c>
      <c r="K131" s="38"/>
      <c r="L131" s="38"/>
      <c r="M131" s="38"/>
      <c r="N131" s="38"/>
      <c r="O131" s="38"/>
      <c r="P131" s="38"/>
      <c r="Q131" s="38"/>
      <c r="R131" s="38"/>
      <c r="S131" s="38"/>
      <c r="T131" s="38"/>
      <c r="U131" s="38"/>
      <c r="V131" s="38"/>
    </row>
    <row r="132" ht="15.75" customHeight="1" spans="1:22">
      <c r="A132" s="70" t="s">
        <v>413</v>
      </c>
      <c r="B132" s="87" t="s">
        <v>496</v>
      </c>
      <c r="C132" s="80"/>
      <c r="D132" s="96">
        <f t="shared" ref="D132:J132" si="87">D121</f>
        <v>911.610900800504</v>
      </c>
      <c r="E132" s="96">
        <f t="shared" si="87"/>
        <v>993.630906536709</v>
      </c>
      <c r="F132" s="96">
        <f t="shared" si="87"/>
        <v>729.968554316683</v>
      </c>
      <c r="G132" s="96">
        <f t="shared" si="87"/>
        <v>811.988560052887</v>
      </c>
      <c r="H132" s="96">
        <f t="shared" si="87"/>
        <v>701.25963864627</v>
      </c>
      <c r="I132" s="96">
        <f t="shared" ref="I132" si="88">I121</f>
        <v>933.094675613317</v>
      </c>
      <c r="J132" s="122">
        <f t="shared" si="87"/>
        <v>915.032930604823</v>
      </c>
      <c r="K132" s="38"/>
      <c r="L132" s="38"/>
      <c r="M132" s="38"/>
      <c r="N132" s="38"/>
      <c r="O132" s="38"/>
      <c r="P132" s="38"/>
      <c r="Q132" s="38"/>
      <c r="R132" s="38"/>
      <c r="S132" s="38"/>
      <c r="T132" s="38"/>
      <c r="U132" s="38"/>
      <c r="V132" s="38"/>
    </row>
    <row r="133" ht="15.75" customHeight="1" spans="1:22">
      <c r="A133" s="70"/>
      <c r="B133" s="102" t="s">
        <v>497</v>
      </c>
      <c r="C133" s="80"/>
      <c r="D133" s="97">
        <f t="shared" ref="D133:G133" si="89">SUM(D131:D132)</f>
        <v>5654.45729177348</v>
      </c>
      <c r="E133" s="97">
        <f t="shared" si="89"/>
        <v>6163.20353328851</v>
      </c>
      <c r="F133" s="97">
        <f t="shared" si="89"/>
        <v>4527.78264399515</v>
      </c>
      <c r="G133" s="97">
        <f t="shared" si="89"/>
        <v>5036.52888551018</v>
      </c>
      <c r="H133" s="97">
        <f t="shared" ref="H133:J133" si="90">SUM(H131:H132)</f>
        <v>4349.70958957147</v>
      </c>
      <c r="I133" s="97">
        <f t="shared" ref="I133" si="91">SUM(I131:I132)</f>
        <v>5787.71489876178</v>
      </c>
      <c r="J133" s="123">
        <f t="shared" si="90"/>
        <v>5675.68314741288</v>
      </c>
      <c r="K133" s="38"/>
      <c r="L133" s="38"/>
      <c r="M133" s="38"/>
      <c r="N133" s="38"/>
      <c r="O133" s="38"/>
      <c r="P133" s="38"/>
      <c r="Q133" s="38"/>
      <c r="R133" s="38"/>
      <c r="S133" s="38"/>
      <c r="T133" s="38"/>
      <c r="U133" s="38"/>
      <c r="V133" s="38"/>
    </row>
    <row r="134" ht="15.75" customHeight="1" spans="1:22">
      <c r="A134" s="74"/>
      <c r="B134" s="109" t="s">
        <v>498</v>
      </c>
      <c r="C134" s="31"/>
      <c r="D134" s="110">
        <f t="shared" ref="D134:J134" si="92">D133/D36</f>
        <v>2.4652122299226</v>
      </c>
      <c r="E134" s="110">
        <f t="shared" si="92"/>
        <v>2.43105219836246</v>
      </c>
      <c r="F134" s="110">
        <f t="shared" si="92"/>
        <v>2.64836817126029</v>
      </c>
      <c r="G134" s="110">
        <f t="shared" si="92"/>
        <v>2.58131301310006</v>
      </c>
      <c r="H134" s="110">
        <f t="shared" si="92"/>
        <v>2.70168297488911</v>
      </c>
      <c r="I134" s="110">
        <f t="shared" si="92"/>
        <v>3.12595997772713</v>
      </c>
      <c r="J134" s="177">
        <f t="shared" si="92"/>
        <v>2.46326515752708</v>
      </c>
      <c r="K134" s="38"/>
      <c r="L134" s="38"/>
      <c r="M134" s="38"/>
      <c r="N134" s="38"/>
      <c r="O134" s="38"/>
      <c r="P134" s="38"/>
      <c r="Q134" s="38"/>
      <c r="R134" s="38"/>
      <c r="S134" s="38"/>
      <c r="T134" s="38"/>
      <c r="U134" s="38"/>
      <c r="V134" s="38"/>
    </row>
    <row r="135" ht="15.75" customHeight="1" spans="1:24">
      <c r="A135" s="8"/>
      <c r="B135" s="176"/>
      <c r="C135" s="8"/>
      <c r="D135" s="8"/>
      <c r="E135" s="8"/>
      <c r="F135" s="38"/>
      <c r="G135" s="38"/>
      <c r="H135" s="38"/>
      <c r="I135" s="38"/>
      <c r="J135" s="38"/>
      <c r="K135" s="38"/>
      <c r="L135" s="38"/>
      <c r="M135" s="38"/>
      <c r="N135" s="38"/>
      <c r="O135" s="38"/>
      <c r="P135" s="38"/>
      <c r="Q135" s="38"/>
      <c r="R135" s="38"/>
      <c r="S135" s="38"/>
      <c r="T135" s="38"/>
      <c r="U135" s="38"/>
      <c r="V135" s="38"/>
      <c r="W135" s="38"/>
      <c r="X135" s="38"/>
    </row>
    <row r="136" ht="15.75" customHeight="1" spans="1:24">
      <c r="A136" s="8"/>
      <c r="B136" s="8"/>
      <c r="C136" s="8"/>
      <c r="D136" s="8"/>
      <c r="E136" s="8"/>
      <c r="F136" s="38"/>
      <c r="G136" s="38"/>
      <c r="H136" s="38"/>
      <c r="I136" s="38"/>
      <c r="J136" s="38"/>
      <c r="K136" s="38"/>
      <c r="L136" s="38"/>
      <c r="M136" s="38"/>
      <c r="N136" s="38"/>
      <c r="O136" s="38"/>
      <c r="P136" s="38"/>
      <c r="Q136" s="38"/>
      <c r="R136" s="38"/>
      <c r="S136" s="38"/>
      <c r="T136" s="38"/>
      <c r="U136" s="38"/>
      <c r="V136" s="38"/>
      <c r="W136" s="38"/>
      <c r="X136" s="38"/>
    </row>
    <row r="137" ht="58.5" customHeight="1" spans="1:22">
      <c r="A137" s="92" t="s">
        <v>499</v>
      </c>
      <c r="B137" s="11"/>
      <c r="C137" s="154"/>
      <c r="D137" s="77" t="s">
        <v>159</v>
      </c>
      <c r="E137" s="77" t="s">
        <v>160</v>
      </c>
      <c r="F137" s="77" t="s">
        <v>161</v>
      </c>
      <c r="G137" s="77" t="s">
        <v>162</v>
      </c>
      <c r="H137" s="77" t="s">
        <v>163</v>
      </c>
      <c r="I137" s="77" t="s">
        <v>164</v>
      </c>
      <c r="J137" s="116" t="s">
        <v>165</v>
      </c>
      <c r="K137" s="38"/>
      <c r="L137" s="38"/>
      <c r="M137" s="38"/>
      <c r="N137" s="38"/>
      <c r="O137" s="38"/>
      <c r="P137" s="38"/>
      <c r="Q137" s="38"/>
      <c r="R137" s="38"/>
      <c r="S137" s="38"/>
      <c r="T137" s="38"/>
      <c r="U137" s="38"/>
      <c r="V137" s="38"/>
    </row>
    <row r="138" ht="15.75" customHeight="1" spans="1:22">
      <c r="A138" s="143">
        <v>6</v>
      </c>
      <c r="B138" s="102" t="s">
        <v>479</v>
      </c>
      <c r="C138" s="103" t="s">
        <v>424</v>
      </c>
      <c r="D138" s="104" t="s">
        <v>402</v>
      </c>
      <c r="E138" s="104" t="s">
        <v>402</v>
      </c>
      <c r="F138" s="104" t="s">
        <v>402</v>
      </c>
      <c r="G138" s="104" t="s">
        <v>402</v>
      </c>
      <c r="H138" s="104" t="s">
        <v>402</v>
      </c>
      <c r="I138" s="104" t="s">
        <v>402</v>
      </c>
      <c r="J138" s="125" t="s">
        <v>402</v>
      </c>
      <c r="K138" s="38"/>
      <c r="L138" s="38"/>
      <c r="M138" s="38"/>
      <c r="N138" s="38"/>
      <c r="O138" s="38"/>
      <c r="P138" s="38"/>
      <c r="Q138" s="38"/>
      <c r="R138" s="38"/>
      <c r="S138" s="38"/>
      <c r="T138" s="38"/>
      <c r="U138" s="38"/>
      <c r="V138" s="38"/>
    </row>
    <row r="139" ht="15.75" customHeight="1" spans="1:22">
      <c r="A139" s="144" t="s">
        <v>403</v>
      </c>
      <c r="B139" s="87" t="s">
        <v>480</v>
      </c>
      <c r="C139" s="155">
        <v>4.8</v>
      </c>
      <c r="D139" s="96">
        <f t="shared" ref="D139:J139" si="93">(D156)*$C$139/100</f>
        <v>227.656626766703</v>
      </c>
      <c r="E139" s="96">
        <f t="shared" si="93"/>
        <v>248.139486084086</v>
      </c>
      <c r="F139" s="96">
        <f t="shared" si="93"/>
        <v>182.295076304567</v>
      </c>
      <c r="G139" s="96">
        <f t="shared" si="93"/>
        <v>202.77793562195</v>
      </c>
      <c r="H139" s="96">
        <f t="shared" si="93"/>
        <v>175.12559764441</v>
      </c>
      <c r="I139" s="96">
        <f t="shared" ref="I139" si="94">(I156)*$C$139/100</f>
        <v>233.021770711126</v>
      </c>
      <c r="J139" s="122">
        <f t="shared" si="93"/>
        <v>228.511210406787</v>
      </c>
      <c r="K139" s="38"/>
      <c r="L139" s="38"/>
      <c r="M139" s="38"/>
      <c r="N139" s="38"/>
      <c r="O139" s="38"/>
      <c r="P139" s="38"/>
      <c r="Q139" s="38"/>
      <c r="R139" s="38"/>
      <c r="S139" s="38"/>
      <c r="T139" s="38"/>
      <c r="U139" s="38"/>
      <c r="V139" s="38"/>
    </row>
    <row r="140" ht="15.75" customHeight="1" spans="1:22">
      <c r="A140" s="144" t="s">
        <v>405</v>
      </c>
      <c r="B140" s="87" t="s">
        <v>481</v>
      </c>
      <c r="C140" s="155">
        <v>3.92</v>
      </c>
      <c r="D140" s="96">
        <f t="shared" ref="D140:J140" si="95">(D156+D139)*$C$140/100</f>
        <v>194.843718295395</v>
      </c>
      <c r="E140" s="96">
        <f t="shared" si="95"/>
        <v>212.374314823167</v>
      </c>
      <c r="F140" s="96">
        <f t="shared" si="95"/>
        <v>156.020279306535</v>
      </c>
      <c r="G140" s="96">
        <f t="shared" si="95"/>
        <v>173.550875834306</v>
      </c>
      <c r="H140" s="96">
        <f t="shared" si="95"/>
        <v>149.884161503929</v>
      </c>
      <c r="I140" s="96">
        <f t="shared" si="95"/>
        <v>199.435566159296</v>
      </c>
      <c r="J140" s="122">
        <f t="shared" si="95"/>
        <v>195.575127946822</v>
      </c>
      <c r="K140" s="38"/>
      <c r="L140" s="38"/>
      <c r="M140" s="38"/>
      <c r="N140" s="38"/>
      <c r="O140" s="38"/>
      <c r="P140" s="38"/>
      <c r="Q140" s="38"/>
      <c r="R140" s="38"/>
      <c r="S140" s="38"/>
      <c r="T140" s="38"/>
      <c r="U140" s="38"/>
      <c r="V140" s="38"/>
    </row>
    <row r="141" ht="15.75" customHeight="1" spans="1:22">
      <c r="A141" s="144" t="s">
        <v>407</v>
      </c>
      <c r="B141" s="87" t="s">
        <v>482</v>
      </c>
      <c r="C141" s="155"/>
      <c r="D141" s="96"/>
      <c r="E141" s="96"/>
      <c r="F141" s="96"/>
      <c r="G141" s="96"/>
      <c r="H141" s="96"/>
      <c r="I141" s="96"/>
      <c r="J141" s="122"/>
      <c r="K141" s="38"/>
      <c r="L141" s="38"/>
      <c r="M141" s="38"/>
      <c r="N141" s="38"/>
      <c r="O141" s="38"/>
      <c r="P141" s="38"/>
      <c r="Q141" s="38"/>
      <c r="R141" s="38"/>
      <c r="S141" s="38"/>
      <c r="T141" s="38"/>
      <c r="U141" s="38"/>
      <c r="V141" s="38"/>
    </row>
    <row r="142" ht="15.75" customHeight="1" spans="1:22">
      <c r="A142" s="144"/>
      <c r="B142" s="87" t="s">
        <v>500</v>
      </c>
      <c r="C142" s="105">
        <v>9.25</v>
      </c>
      <c r="D142" s="96">
        <f t="shared" ref="D142:J142" si="96">((D156+D139+D140)/(1-($C$142+$C$144)/100))*$C$142/100</f>
        <v>557.194837414862</v>
      </c>
      <c r="E142" s="96">
        <f t="shared" si="96"/>
        <v>607.327107356807</v>
      </c>
      <c r="F142" s="96">
        <f t="shared" si="96"/>
        <v>446.17139788838</v>
      </c>
      <c r="G142" s="96">
        <f t="shared" si="96"/>
        <v>496.303667830325</v>
      </c>
      <c r="H142" s="96">
        <f t="shared" si="96"/>
        <v>428.623933739711</v>
      </c>
      <c r="I142" s="96">
        <f t="shared" ref="I142" si="97">((I156+I139+I140)/(1-($C$142+$C$144)/100))*$C$142/100</f>
        <v>570.32615078921</v>
      </c>
      <c r="J142" s="122">
        <f t="shared" si="96"/>
        <v>559.286450556798</v>
      </c>
      <c r="K142" s="38"/>
      <c r="L142" s="38"/>
      <c r="M142" s="38"/>
      <c r="N142" s="38"/>
      <c r="O142" s="38"/>
      <c r="P142" s="38"/>
      <c r="Q142" s="38"/>
      <c r="R142" s="38"/>
      <c r="S142" s="38"/>
      <c r="T142" s="38"/>
      <c r="U142" s="38"/>
      <c r="V142" s="38"/>
    </row>
    <row r="143" ht="15.75" customHeight="1" spans="1:22">
      <c r="A143" s="144"/>
      <c r="B143" s="87" t="s">
        <v>484</v>
      </c>
      <c r="C143" s="155"/>
      <c r="D143" s="96"/>
      <c r="E143" s="96"/>
      <c r="F143" s="96"/>
      <c r="G143" s="96"/>
      <c r="H143" s="96"/>
      <c r="I143" s="96"/>
      <c r="J143" s="122"/>
      <c r="K143" s="38"/>
      <c r="L143" s="38"/>
      <c r="M143" s="38"/>
      <c r="N143" s="38"/>
      <c r="O143" s="38"/>
      <c r="P143" s="38"/>
      <c r="Q143" s="38"/>
      <c r="R143" s="38"/>
      <c r="S143" s="38"/>
      <c r="T143" s="38"/>
      <c r="U143" s="38"/>
      <c r="V143" s="38"/>
    </row>
    <row r="144" ht="15.75" customHeight="1" spans="1:22">
      <c r="A144" s="144"/>
      <c r="B144" s="87" t="s">
        <v>485</v>
      </c>
      <c r="C144" s="156">
        <v>5</v>
      </c>
      <c r="D144" s="96">
        <f t="shared" ref="D144:J144" si="98">((D156+D139+D140)/(1-($C$142+$C$144)/100))*$C$144/100</f>
        <v>301.186398602628</v>
      </c>
      <c r="E144" s="96">
        <f t="shared" si="98"/>
        <v>328.284922895572</v>
      </c>
      <c r="F144" s="96">
        <f t="shared" si="98"/>
        <v>241.173728588313</v>
      </c>
      <c r="G144" s="96">
        <f t="shared" si="98"/>
        <v>268.272252881257</v>
      </c>
      <c r="H144" s="96">
        <f t="shared" si="98"/>
        <v>231.688612832276</v>
      </c>
      <c r="I144" s="96">
        <f t="shared" ref="I144" si="99">((I156+I139+I140)/(1-($C$142+$C$144)/100))*$C$144/100</f>
        <v>308.284405832005</v>
      </c>
      <c r="J144" s="122">
        <f t="shared" si="98"/>
        <v>302.317000300972</v>
      </c>
      <c r="K144" s="38"/>
      <c r="L144" s="38"/>
      <c r="M144" s="38"/>
      <c r="N144" s="38"/>
      <c r="O144" s="38"/>
      <c r="P144" s="38"/>
      <c r="Q144" s="38"/>
      <c r="R144" s="38"/>
      <c r="S144" s="38"/>
      <c r="T144" s="38"/>
      <c r="U144" s="38"/>
      <c r="V144" s="38"/>
    </row>
    <row r="145" ht="15.75" customHeight="1" spans="1:22">
      <c r="A145" s="144"/>
      <c r="B145" s="87" t="s">
        <v>486</v>
      </c>
      <c r="C145" s="155"/>
      <c r="D145" s="96"/>
      <c r="E145" s="96"/>
      <c r="F145" s="96"/>
      <c r="G145" s="96"/>
      <c r="H145" s="96"/>
      <c r="I145" s="96"/>
      <c r="J145" s="122"/>
      <c r="K145" s="38"/>
      <c r="L145" s="38"/>
      <c r="M145" s="38"/>
      <c r="N145" s="38"/>
      <c r="O145" s="38"/>
      <c r="P145" s="38"/>
      <c r="Q145" s="38"/>
      <c r="R145" s="38"/>
      <c r="S145" s="38"/>
      <c r="T145" s="38"/>
      <c r="U145" s="38"/>
      <c r="V145" s="38"/>
    </row>
    <row r="146" ht="15.75" customHeight="1" spans="1:22">
      <c r="A146" s="157"/>
      <c r="B146" s="109" t="s">
        <v>176</v>
      </c>
      <c r="C146" s="158">
        <f t="shared" ref="C146:G146" si="100">SUM(C139:C145)</f>
        <v>22.97</v>
      </c>
      <c r="D146" s="111">
        <f t="shared" si="100"/>
        <v>1280.88158107959</v>
      </c>
      <c r="E146" s="111">
        <f t="shared" si="100"/>
        <v>1396.12583115963</v>
      </c>
      <c r="F146" s="111">
        <f t="shared" si="100"/>
        <v>1025.66048208779</v>
      </c>
      <c r="G146" s="111">
        <f t="shared" si="100"/>
        <v>1140.90473216784</v>
      </c>
      <c r="H146" s="111">
        <f t="shared" ref="H146:J146" si="101">SUM(H139:H145)</f>
        <v>985.322305720325</v>
      </c>
      <c r="I146" s="111">
        <f t="shared" ref="I146" si="102">SUM(I139:I145)</f>
        <v>1311.06789349164</v>
      </c>
      <c r="J146" s="127">
        <f t="shared" si="101"/>
        <v>1285.68978921138</v>
      </c>
      <c r="K146" s="38"/>
      <c r="L146" s="38"/>
      <c r="M146" s="38"/>
      <c r="N146" s="38"/>
      <c r="O146" s="38"/>
      <c r="P146" s="38"/>
      <c r="Q146" s="38"/>
      <c r="R146" s="38"/>
      <c r="S146" s="38"/>
      <c r="T146" s="38"/>
      <c r="U146" s="38"/>
      <c r="V146" s="38"/>
    </row>
    <row r="147" ht="15.75" customHeight="1" spans="1:24">
      <c r="A147" s="8"/>
      <c r="B147" s="8"/>
      <c r="C147" s="8"/>
      <c r="D147" s="8"/>
      <c r="E147" s="8"/>
      <c r="F147" s="38"/>
      <c r="G147" s="38"/>
      <c r="H147" s="38"/>
      <c r="I147" s="38"/>
      <c r="J147" s="38"/>
      <c r="K147" s="38"/>
      <c r="L147" s="38"/>
      <c r="M147" s="38"/>
      <c r="N147" s="38"/>
      <c r="O147" s="38"/>
      <c r="P147" s="38"/>
      <c r="Q147" s="38"/>
      <c r="R147" s="38"/>
      <c r="S147" s="38"/>
      <c r="T147" s="38"/>
      <c r="U147" s="38"/>
      <c r="V147" s="38"/>
      <c r="W147" s="38"/>
      <c r="X147" s="38"/>
    </row>
    <row r="148" ht="15.75" customHeight="1" spans="1:24">
      <c r="A148" s="160" t="s">
        <v>501</v>
      </c>
      <c r="B148" s="160"/>
      <c r="C148" s="160"/>
      <c r="D148" s="160"/>
      <c r="E148" s="160"/>
      <c r="F148" s="160"/>
      <c r="G148" s="160"/>
      <c r="H148" s="160"/>
      <c r="I148" s="160"/>
      <c r="J148" s="160"/>
      <c r="K148" s="38"/>
      <c r="L148" s="38"/>
      <c r="M148" s="38"/>
      <c r="N148" s="38"/>
      <c r="O148" s="38"/>
      <c r="P148" s="38"/>
      <c r="Q148" s="38"/>
      <c r="R148" s="38"/>
      <c r="S148" s="38"/>
      <c r="T148" s="38"/>
      <c r="U148" s="38"/>
      <c r="V148" s="38"/>
      <c r="W148" s="38"/>
      <c r="X148" s="38"/>
    </row>
    <row r="149" ht="55.5" customHeight="1" spans="1:22">
      <c r="A149" s="65" t="s">
        <v>502</v>
      </c>
      <c r="B149" s="11"/>
      <c r="C149" s="11"/>
      <c r="D149" s="77" t="s">
        <v>159</v>
      </c>
      <c r="E149" s="77" t="s">
        <v>160</v>
      </c>
      <c r="F149" s="77" t="s">
        <v>161</v>
      </c>
      <c r="G149" s="77" t="s">
        <v>162</v>
      </c>
      <c r="H149" s="77" t="s">
        <v>163</v>
      </c>
      <c r="I149" s="77" t="s">
        <v>164</v>
      </c>
      <c r="J149" s="116" t="s">
        <v>165</v>
      </c>
      <c r="K149" s="38"/>
      <c r="L149" s="38"/>
      <c r="M149" s="38"/>
      <c r="N149" s="38"/>
      <c r="O149" s="38"/>
      <c r="P149" s="38"/>
      <c r="Q149" s="38"/>
      <c r="R149" s="38"/>
      <c r="S149" s="38"/>
      <c r="T149" s="38"/>
      <c r="U149" s="38"/>
      <c r="V149" s="38"/>
    </row>
    <row r="150" ht="15.75" customHeight="1" spans="1:22">
      <c r="A150" s="70"/>
      <c r="B150" s="102" t="s">
        <v>489</v>
      </c>
      <c r="C150" s="80"/>
      <c r="D150" s="104" t="s">
        <v>402</v>
      </c>
      <c r="E150" s="104" t="s">
        <v>402</v>
      </c>
      <c r="F150" s="86"/>
      <c r="G150" s="86"/>
      <c r="H150" s="86"/>
      <c r="I150" s="86"/>
      <c r="J150" s="119"/>
      <c r="K150" s="38"/>
      <c r="L150" s="38"/>
      <c r="M150" s="38"/>
      <c r="N150" s="38"/>
      <c r="O150" s="38"/>
      <c r="P150" s="38"/>
      <c r="Q150" s="38"/>
      <c r="R150" s="38"/>
      <c r="S150" s="38"/>
      <c r="T150" s="38"/>
      <c r="U150" s="38"/>
      <c r="V150" s="38"/>
    </row>
    <row r="151" ht="15.75" customHeight="1" spans="1:22">
      <c r="A151" s="70" t="s">
        <v>403</v>
      </c>
      <c r="B151" s="87" t="s">
        <v>490</v>
      </c>
      <c r="C151" s="80"/>
      <c r="D151" s="96">
        <f t="shared" ref="D151:G155" si="103">D126</f>
        <v>2293.7</v>
      </c>
      <c r="E151" s="96">
        <f t="shared" si="103"/>
        <v>2535.2</v>
      </c>
      <c r="F151" s="96">
        <f t="shared" si="103"/>
        <v>1709.65</v>
      </c>
      <c r="G151" s="96">
        <f t="shared" si="103"/>
        <v>1951.15</v>
      </c>
      <c r="H151" s="96">
        <f t="shared" ref="H151:J151" si="104">H126</f>
        <v>1610</v>
      </c>
      <c r="I151" s="96">
        <f t="shared" ref="I151" si="105">I126</f>
        <v>1851.5</v>
      </c>
      <c r="J151" s="122">
        <f t="shared" si="104"/>
        <v>2304.13</v>
      </c>
      <c r="K151" s="38"/>
      <c r="L151" s="38"/>
      <c r="M151" s="38"/>
      <c r="N151" s="38"/>
      <c r="O151" s="38"/>
      <c r="P151" s="38"/>
      <c r="Q151" s="38"/>
      <c r="R151" s="38"/>
      <c r="S151" s="38"/>
      <c r="T151" s="38"/>
      <c r="U151" s="38"/>
      <c r="V151" s="38"/>
    </row>
    <row r="152" ht="15.75" customHeight="1" spans="1:22">
      <c r="A152" s="70" t="s">
        <v>405</v>
      </c>
      <c r="B152" s="87" t="s">
        <v>491</v>
      </c>
      <c r="C152" s="80"/>
      <c r="D152" s="96">
        <f t="shared" si="103"/>
        <v>2242.05085</v>
      </c>
      <c r="E152" s="96">
        <f t="shared" si="103"/>
        <v>2406.3916</v>
      </c>
      <c r="F152" s="96">
        <f t="shared" si="103"/>
        <v>1879.647825</v>
      </c>
      <c r="G152" s="96">
        <f t="shared" si="103"/>
        <v>2043.988575</v>
      </c>
      <c r="H152" s="96">
        <f t="shared" ref="H152:J152" si="106">H127</f>
        <v>1817.815</v>
      </c>
      <c r="I152" s="96">
        <f t="shared" ref="I152" si="107">I127</f>
        <v>1982.15575</v>
      </c>
      <c r="J152" s="122">
        <f t="shared" si="106"/>
        <v>2248.522665</v>
      </c>
      <c r="K152" s="38"/>
      <c r="L152" s="38"/>
      <c r="M152" s="38"/>
      <c r="N152" s="38"/>
      <c r="O152" s="38"/>
      <c r="P152" s="38"/>
      <c r="Q152" s="38"/>
      <c r="R152" s="38"/>
      <c r="S152" s="38"/>
      <c r="T152" s="38"/>
      <c r="U152" s="38"/>
      <c r="V152" s="38"/>
    </row>
    <row r="153" ht="15.75" customHeight="1" spans="1:22">
      <c r="A153" s="70" t="s">
        <v>407</v>
      </c>
      <c r="B153" s="87" t="s">
        <v>492</v>
      </c>
      <c r="C153" s="80"/>
      <c r="D153" s="96">
        <f t="shared" si="103"/>
        <v>152.253550528333</v>
      </c>
      <c r="E153" s="96">
        <f t="shared" si="103"/>
        <v>168.284083053333</v>
      </c>
      <c r="F153" s="96">
        <f t="shared" si="103"/>
        <v>113.484885844167</v>
      </c>
      <c r="G153" s="96">
        <f t="shared" si="103"/>
        <v>129.515418369167</v>
      </c>
      <c r="H153" s="96">
        <f t="shared" ref="H153:J153" si="108">H128</f>
        <v>106.870216833333</v>
      </c>
      <c r="I153" s="96">
        <f t="shared" ref="I153" si="109">I128</f>
        <v>122.900749358333</v>
      </c>
      <c r="J153" s="122">
        <f t="shared" si="108"/>
        <v>152.945883672167</v>
      </c>
      <c r="K153" s="38"/>
      <c r="L153" s="38"/>
      <c r="M153" s="38"/>
      <c r="N153" s="38"/>
      <c r="O153" s="38"/>
      <c r="P153" s="38"/>
      <c r="Q153" s="38"/>
      <c r="R153" s="38"/>
      <c r="S153" s="38"/>
      <c r="T153" s="38"/>
      <c r="U153" s="38"/>
      <c r="V153" s="38"/>
    </row>
    <row r="154" ht="15.75" customHeight="1" spans="1:22">
      <c r="A154" s="70" t="s">
        <v>409</v>
      </c>
      <c r="B154" s="87" t="s">
        <v>493</v>
      </c>
      <c r="C154" s="80"/>
      <c r="D154" s="96">
        <f t="shared" si="103"/>
        <v>54.0953237779742</v>
      </c>
      <c r="E154" s="96">
        <f t="shared" si="103"/>
        <v>58.9502770317986</v>
      </c>
      <c r="F154" s="96">
        <f t="shared" si="103"/>
        <v>42.804712167638</v>
      </c>
      <c r="G154" s="96">
        <f t="shared" si="103"/>
        <v>47.6596654214625</v>
      </c>
      <c r="H154" s="96">
        <f t="shared" ref="H154:J154" si="110">H129</f>
        <v>40.9814007585317</v>
      </c>
      <c r="I154" s="96">
        <f t="shared" ref="I154" si="111">I129</f>
        <v>59.2503904568006</v>
      </c>
      <c r="J154" s="122">
        <f t="shared" si="110"/>
        <v>54.3050014692263</v>
      </c>
      <c r="K154" s="38"/>
      <c r="L154" s="38"/>
      <c r="M154" s="38"/>
      <c r="N154" s="38"/>
      <c r="O154" s="38"/>
      <c r="P154" s="38"/>
      <c r="Q154" s="38"/>
      <c r="R154" s="38"/>
      <c r="S154" s="38"/>
      <c r="T154" s="38"/>
      <c r="U154" s="38"/>
      <c r="V154" s="38"/>
    </row>
    <row r="155" ht="15.75" customHeight="1" spans="1:22">
      <c r="A155" s="70" t="s">
        <v>411</v>
      </c>
      <c r="B155" s="87" t="s">
        <v>494</v>
      </c>
      <c r="C155" s="80"/>
      <c r="D155" s="96">
        <f t="shared" si="103"/>
        <v>0.746666666666667</v>
      </c>
      <c r="E155" s="96">
        <f t="shared" si="103"/>
        <v>0.746666666666667</v>
      </c>
      <c r="F155" s="96">
        <f t="shared" si="103"/>
        <v>52.2266666666667</v>
      </c>
      <c r="G155" s="96">
        <f t="shared" si="103"/>
        <v>52.2266666666667</v>
      </c>
      <c r="H155" s="96">
        <f t="shared" ref="H155:J155" si="112">H130</f>
        <v>72.7833333333333</v>
      </c>
      <c r="I155" s="96">
        <f t="shared" ref="I155" si="113">I130</f>
        <v>838.813333333333</v>
      </c>
      <c r="J155" s="122">
        <f t="shared" si="112"/>
        <v>0.746666666666667</v>
      </c>
      <c r="K155" s="38"/>
      <c r="L155" s="38"/>
      <c r="M155" s="38"/>
      <c r="N155" s="38"/>
      <c r="O155" s="38"/>
      <c r="P155" s="38"/>
      <c r="Q155" s="38"/>
      <c r="R155" s="38"/>
      <c r="S155" s="38"/>
      <c r="T155" s="38"/>
      <c r="U155" s="38"/>
      <c r="V155" s="38"/>
    </row>
    <row r="156" ht="15.75" customHeight="1" spans="1:22">
      <c r="A156" s="70"/>
      <c r="B156" s="102" t="s">
        <v>495</v>
      </c>
      <c r="C156" s="80"/>
      <c r="D156" s="97">
        <f t="shared" ref="D156:G156" si="114">SUM(D151:D155)</f>
        <v>4742.84639097297</v>
      </c>
      <c r="E156" s="97">
        <f t="shared" si="114"/>
        <v>5169.5726267518</v>
      </c>
      <c r="F156" s="97">
        <f t="shared" si="114"/>
        <v>3797.81408967847</v>
      </c>
      <c r="G156" s="97">
        <f t="shared" si="114"/>
        <v>4224.5403254573</v>
      </c>
      <c r="H156" s="97">
        <f t="shared" ref="H156:J156" si="115">SUM(H151:H155)</f>
        <v>3648.4499509252</v>
      </c>
      <c r="I156" s="97">
        <f t="shared" ref="I156" si="116">SUM(I151:I155)</f>
        <v>4854.62022314847</v>
      </c>
      <c r="J156" s="123">
        <f t="shared" si="115"/>
        <v>4760.65021680806</v>
      </c>
      <c r="K156" s="38"/>
      <c r="L156" s="38"/>
      <c r="M156" s="38"/>
      <c r="N156" s="38"/>
      <c r="O156" s="38"/>
      <c r="P156" s="38"/>
      <c r="Q156" s="38"/>
      <c r="R156" s="38"/>
      <c r="S156" s="38"/>
      <c r="T156" s="38"/>
      <c r="U156" s="38"/>
      <c r="V156" s="38"/>
    </row>
    <row r="157" ht="15.75" customHeight="1" spans="1:22">
      <c r="A157" s="70" t="s">
        <v>413</v>
      </c>
      <c r="B157" s="87" t="s">
        <v>496</v>
      </c>
      <c r="C157" s="80"/>
      <c r="D157" s="96">
        <f t="shared" ref="D157:J157" si="117">D146</f>
        <v>1280.88158107959</v>
      </c>
      <c r="E157" s="96">
        <f t="shared" si="117"/>
        <v>1396.12583115963</v>
      </c>
      <c r="F157" s="96">
        <f t="shared" si="117"/>
        <v>1025.66048208779</v>
      </c>
      <c r="G157" s="96">
        <f t="shared" si="117"/>
        <v>1140.90473216784</v>
      </c>
      <c r="H157" s="96">
        <f t="shared" si="117"/>
        <v>985.322305720325</v>
      </c>
      <c r="I157" s="96">
        <f t="shared" ref="I157" si="118">I146</f>
        <v>1311.06789349164</v>
      </c>
      <c r="J157" s="122">
        <f t="shared" si="117"/>
        <v>1285.68978921138</v>
      </c>
      <c r="K157" s="38"/>
      <c r="L157" s="38"/>
      <c r="M157" s="38"/>
      <c r="N157" s="38"/>
      <c r="O157" s="38"/>
      <c r="P157" s="38"/>
      <c r="Q157" s="38"/>
      <c r="R157" s="38"/>
      <c r="S157" s="38"/>
      <c r="T157" s="38"/>
      <c r="U157" s="38"/>
      <c r="V157" s="38"/>
    </row>
    <row r="158" ht="15.75" customHeight="1" spans="1:22">
      <c r="A158" s="70"/>
      <c r="B158" s="102" t="s">
        <v>497</v>
      </c>
      <c r="C158" s="80"/>
      <c r="D158" s="97">
        <f t="shared" ref="D158:G158" si="119">SUM(D156:D157)</f>
        <v>6023.72797205256</v>
      </c>
      <c r="E158" s="97">
        <f t="shared" si="119"/>
        <v>6565.69845791143</v>
      </c>
      <c r="F158" s="97">
        <f t="shared" si="119"/>
        <v>4823.47457176627</v>
      </c>
      <c r="G158" s="97">
        <f t="shared" si="119"/>
        <v>5365.44505762513</v>
      </c>
      <c r="H158" s="97">
        <f t="shared" ref="H158:J158" si="120">SUM(H156:H157)</f>
        <v>4633.77225664552</v>
      </c>
      <c r="I158" s="97">
        <f t="shared" ref="I158" si="121">SUM(I156:I157)</f>
        <v>6165.68811664011</v>
      </c>
      <c r="J158" s="123">
        <f t="shared" si="120"/>
        <v>6046.34000601944</v>
      </c>
      <c r="K158" s="38"/>
      <c r="L158" s="38"/>
      <c r="M158" s="38"/>
      <c r="N158" s="38"/>
      <c r="O158" s="38"/>
      <c r="P158" s="38"/>
      <c r="Q158" s="38"/>
      <c r="R158" s="38"/>
      <c r="S158" s="38"/>
      <c r="T158" s="38"/>
      <c r="U158" s="38"/>
      <c r="V158" s="38"/>
    </row>
    <row r="159" ht="15.75" customHeight="1" spans="1:22">
      <c r="A159" s="74"/>
      <c r="B159" s="109" t="s">
        <v>498</v>
      </c>
      <c r="C159" s="31"/>
      <c r="D159" s="110">
        <f t="shared" ref="D159:J159" si="122">D158/D36</f>
        <v>2.62620568167265</v>
      </c>
      <c r="E159" s="110">
        <f t="shared" si="122"/>
        <v>2.58981479090858</v>
      </c>
      <c r="F159" s="110">
        <f t="shared" si="122"/>
        <v>2.82132282734259</v>
      </c>
      <c r="G159" s="110">
        <f t="shared" si="122"/>
        <v>2.74988855681272</v>
      </c>
      <c r="H159" s="110">
        <f t="shared" si="122"/>
        <v>2.87811941406554</v>
      </c>
      <c r="I159" s="110">
        <f t="shared" si="122"/>
        <v>3.33010430280319</v>
      </c>
      <c r="J159" s="177">
        <f t="shared" si="122"/>
        <v>2.62413145352885</v>
      </c>
      <c r="K159" s="38"/>
      <c r="L159" s="38"/>
      <c r="M159" s="38"/>
      <c r="N159" s="38"/>
      <c r="O159" s="38"/>
      <c r="P159" s="38"/>
      <c r="Q159" s="38"/>
      <c r="R159" s="38"/>
      <c r="S159" s="38"/>
      <c r="T159" s="38"/>
      <c r="U159" s="38"/>
      <c r="V159" s="38"/>
    </row>
    <row r="160" ht="15.75" customHeight="1" spans="1:24">
      <c r="A160" s="38"/>
      <c r="B160" s="38"/>
      <c r="C160" s="38"/>
      <c r="D160" s="38"/>
      <c r="E160" s="38"/>
      <c r="F160" s="38"/>
      <c r="G160" s="38"/>
      <c r="H160" s="38"/>
      <c r="I160" s="38"/>
      <c r="J160" s="38"/>
      <c r="K160" s="38"/>
      <c r="L160" s="38"/>
      <c r="M160" s="38"/>
      <c r="N160" s="38"/>
      <c r="O160" s="38"/>
      <c r="P160" s="38"/>
      <c r="Q160" s="38"/>
      <c r="R160" s="38"/>
      <c r="S160" s="38"/>
      <c r="T160" s="38"/>
      <c r="U160" s="38"/>
      <c r="V160" s="38"/>
      <c r="W160" s="38"/>
      <c r="X160" s="38"/>
    </row>
    <row r="161" ht="15.75" customHeight="1" spans="1:24">
      <c r="A161" s="38"/>
      <c r="B161" s="38"/>
      <c r="C161" s="38"/>
      <c r="D161" s="38"/>
      <c r="E161" s="38"/>
      <c r="F161" s="38"/>
      <c r="G161" s="38"/>
      <c r="H161" s="38"/>
      <c r="I161" s="38"/>
      <c r="J161" s="38"/>
      <c r="K161" s="38"/>
      <c r="L161" s="38"/>
      <c r="M161" s="38"/>
      <c r="N161" s="38"/>
      <c r="O161" s="38"/>
      <c r="P161" s="38"/>
      <c r="Q161" s="38"/>
      <c r="R161" s="38"/>
      <c r="S161" s="38"/>
      <c r="T161" s="38"/>
      <c r="U161" s="38"/>
      <c r="V161" s="38"/>
      <c r="W161" s="38"/>
      <c r="X161" s="38"/>
    </row>
    <row r="162" ht="15.75" customHeight="1" spans="1:24">
      <c r="A162" s="38"/>
      <c r="B162" s="38"/>
      <c r="C162" s="38"/>
      <c r="D162" s="38"/>
      <c r="E162" s="38"/>
      <c r="F162" s="38"/>
      <c r="G162" s="38"/>
      <c r="H162" s="38"/>
      <c r="I162" s="38"/>
      <c r="J162" s="38"/>
      <c r="K162" s="38"/>
      <c r="L162" s="38"/>
      <c r="M162" s="38"/>
      <c r="N162" s="38"/>
      <c r="O162" s="38"/>
      <c r="P162" s="38"/>
      <c r="Q162" s="38"/>
      <c r="R162" s="38"/>
      <c r="S162" s="38"/>
      <c r="T162" s="38"/>
      <c r="U162" s="38"/>
      <c r="V162" s="38"/>
      <c r="W162" s="38"/>
      <c r="X162" s="38"/>
    </row>
    <row r="163" ht="15.75" customHeight="1" spans="1:24">
      <c r="A163" s="38"/>
      <c r="B163" s="38"/>
      <c r="C163" s="38"/>
      <c r="D163" s="38"/>
      <c r="E163" s="38"/>
      <c r="F163" s="38"/>
      <c r="G163" s="38"/>
      <c r="H163" s="38"/>
      <c r="I163" s="38"/>
      <c r="J163" s="38"/>
      <c r="K163" s="38"/>
      <c r="L163" s="38"/>
      <c r="M163" s="38"/>
      <c r="N163" s="38"/>
      <c r="O163" s="38"/>
      <c r="P163" s="38"/>
      <c r="Q163" s="38"/>
      <c r="R163" s="38"/>
      <c r="S163" s="38"/>
      <c r="T163" s="38"/>
      <c r="U163" s="38"/>
      <c r="V163" s="38"/>
      <c r="W163" s="38"/>
      <c r="X163" s="38"/>
    </row>
    <row r="164" ht="15.75" customHeight="1" spans="1:24">
      <c r="A164" s="38"/>
      <c r="B164" s="38"/>
      <c r="C164" s="38"/>
      <c r="D164" s="38"/>
      <c r="E164" s="38"/>
      <c r="F164" s="38"/>
      <c r="G164" s="38"/>
      <c r="H164" s="38"/>
      <c r="I164" s="38"/>
      <c r="J164" s="38"/>
      <c r="K164" s="38"/>
      <c r="L164" s="38"/>
      <c r="M164" s="38"/>
      <c r="N164" s="38"/>
      <c r="O164" s="38"/>
      <c r="P164" s="38"/>
      <c r="Q164" s="38"/>
      <c r="R164" s="38"/>
      <c r="S164" s="38"/>
      <c r="T164" s="38"/>
      <c r="U164" s="38"/>
      <c r="V164" s="38"/>
      <c r="W164" s="38"/>
      <c r="X164" s="38"/>
    </row>
    <row r="165" ht="15.75" customHeight="1" spans="1:24">
      <c r="A165" s="38"/>
      <c r="B165" s="38"/>
      <c r="C165" s="38"/>
      <c r="D165" s="38"/>
      <c r="E165" s="38"/>
      <c r="F165" s="38"/>
      <c r="G165" s="38"/>
      <c r="H165" s="38"/>
      <c r="I165" s="38"/>
      <c r="J165" s="38"/>
      <c r="K165" s="38"/>
      <c r="L165" s="38"/>
      <c r="M165" s="38"/>
      <c r="N165" s="38"/>
      <c r="O165" s="38"/>
      <c r="P165" s="38"/>
      <c r="Q165" s="38"/>
      <c r="R165" s="38"/>
      <c r="S165" s="38"/>
      <c r="T165" s="38"/>
      <c r="U165" s="38"/>
      <c r="V165" s="38"/>
      <c r="W165" s="38"/>
      <c r="X165" s="38"/>
    </row>
    <row r="166" ht="15.75" customHeight="1" spans="1:24">
      <c r="A166" s="38"/>
      <c r="B166" s="38"/>
      <c r="C166" s="38"/>
      <c r="D166" s="38"/>
      <c r="E166" s="38"/>
      <c r="F166" s="38"/>
      <c r="G166" s="38"/>
      <c r="H166" s="38"/>
      <c r="I166" s="38"/>
      <c r="J166" s="38"/>
      <c r="K166" s="38"/>
      <c r="L166" s="38"/>
      <c r="M166" s="38"/>
      <c r="N166" s="38"/>
      <c r="O166" s="38"/>
      <c r="P166" s="38"/>
      <c r="Q166" s="38"/>
      <c r="R166" s="38"/>
      <c r="S166" s="38"/>
      <c r="T166" s="38"/>
      <c r="U166" s="38"/>
      <c r="V166" s="38"/>
      <c r="W166" s="38"/>
      <c r="X166" s="38"/>
    </row>
    <row r="167" ht="15.75" customHeight="1" spans="1:24">
      <c r="A167" s="38"/>
      <c r="B167" s="38"/>
      <c r="C167" s="38"/>
      <c r="D167" s="38"/>
      <c r="E167" s="38"/>
      <c r="F167" s="38"/>
      <c r="G167" s="38"/>
      <c r="H167" s="38"/>
      <c r="I167" s="38"/>
      <c r="J167" s="38"/>
      <c r="K167" s="38"/>
      <c r="L167" s="38"/>
      <c r="M167" s="38"/>
      <c r="N167" s="38"/>
      <c r="O167" s="38"/>
      <c r="P167" s="38"/>
      <c r="Q167" s="38"/>
      <c r="R167" s="38"/>
      <c r="S167" s="38"/>
      <c r="T167" s="38"/>
      <c r="U167" s="38"/>
      <c r="V167" s="38"/>
      <c r="W167" s="38"/>
      <c r="X167" s="38"/>
    </row>
    <row r="168" ht="15.75" customHeight="1" spans="1:24">
      <c r="A168" s="38"/>
      <c r="B168" s="38"/>
      <c r="C168" s="38"/>
      <c r="D168" s="38"/>
      <c r="E168" s="38"/>
      <c r="F168" s="38"/>
      <c r="G168" s="38"/>
      <c r="H168" s="38"/>
      <c r="I168" s="38"/>
      <c r="J168" s="38"/>
      <c r="K168" s="38"/>
      <c r="L168" s="38"/>
      <c r="M168" s="38"/>
      <c r="N168" s="38"/>
      <c r="O168" s="38"/>
      <c r="P168" s="38"/>
      <c r="Q168" s="38"/>
      <c r="R168" s="38"/>
      <c r="S168" s="38"/>
      <c r="T168" s="38"/>
      <c r="U168" s="38"/>
      <c r="V168" s="38"/>
      <c r="W168" s="38"/>
      <c r="X168" s="38"/>
    </row>
    <row r="169" ht="15.75" customHeight="1" spans="1:24">
      <c r="A169" s="38"/>
      <c r="B169" s="38"/>
      <c r="C169" s="38"/>
      <c r="D169" s="38"/>
      <c r="E169" s="38"/>
      <c r="F169" s="38"/>
      <c r="G169" s="38"/>
      <c r="H169" s="38"/>
      <c r="I169" s="38"/>
      <c r="J169" s="38"/>
      <c r="K169" s="38"/>
      <c r="L169" s="38"/>
      <c r="M169" s="38"/>
      <c r="N169" s="38"/>
      <c r="O169" s="38"/>
      <c r="P169" s="38"/>
      <c r="Q169" s="38"/>
      <c r="R169" s="38"/>
      <c r="S169" s="38"/>
      <c r="T169" s="38"/>
      <c r="U169" s="38"/>
      <c r="V169" s="38"/>
      <c r="W169" s="38"/>
      <c r="X169" s="38"/>
    </row>
    <row r="170" ht="15.75" customHeight="1" spans="1:24">
      <c r="A170" s="38"/>
      <c r="B170" s="38"/>
      <c r="C170" s="38"/>
      <c r="D170" s="38"/>
      <c r="E170" s="38"/>
      <c r="F170" s="38"/>
      <c r="G170" s="38"/>
      <c r="H170" s="38"/>
      <c r="I170" s="38"/>
      <c r="J170" s="38"/>
      <c r="K170" s="38"/>
      <c r="L170" s="38"/>
      <c r="M170" s="38"/>
      <c r="N170" s="38"/>
      <c r="O170" s="38"/>
      <c r="P170" s="38"/>
      <c r="Q170" s="38"/>
      <c r="R170" s="38"/>
      <c r="S170" s="38"/>
      <c r="T170" s="38"/>
      <c r="U170" s="38"/>
      <c r="V170" s="38"/>
      <c r="W170" s="38"/>
      <c r="X170" s="38"/>
    </row>
    <row r="171" ht="15.75" customHeight="1" spans="1:24">
      <c r="A171" s="38"/>
      <c r="B171" s="38"/>
      <c r="C171" s="38"/>
      <c r="D171" s="38"/>
      <c r="E171" s="38"/>
      <c r="F171" s="38"/>
      <c r="G171" s="38"/>
      <c r="H171" s="38"/>
      <c r="I171" s="38"/>
      <c r="J171" s="38"/>
      <c r="K171" s="38"/>
      <c r="L171" s="38"/>
      <c r="M171" s="38"/>
      <c r="N171" s="38"/>
      <c r="O171" s="38"/>
      <c r="P171" s="38"/>
      <c r="Q171" s="38"/>
      <c r="R171" s="38"/>
      <c r="S171" s="38"/>
      <c r="T171" s="38"/>
      <c r="U171" s="38"/>
      <c r="V171" s="38"/>
      <c r="W171" s="38"/>
      <c r="X171" s="38"/>
    </row>
    <row r="172" ht="15.75" customHeight="1" spans="1:24">
      <c r="A172" s="38"/>
      <c r="B172" s="38"/>
      <c r="C172" s="38"/>
      <c r="D172" s="38"/>
      <c r="E172" s="38"/>
      <c r="F172" s="38"/>
      <c r="G172" s="38"/>
      <c r="H172" s="38"/>
      <c r="I172" s="38"/>
      <c r="J172" s="38"/>
      <c r="K172" s="38"/>
      <c r="L172" s="38"/>
      <c r="M172" s="38"/>
      <c r="N172" s="38"/>
      <c r="O172" s="38"/>
      <c r="P172" s="38"/>
      <c r="Q172" s="38"/>
      <c r="R172" s="38"/>
      <c r="S172" s="38"/>
      <c r="T172" s="38"/>
      <c r="U172" s="38"/>
      <c r="V172" s="38"/>
      <c r="W172" s="38"/>
      <c r="X172" s="38"/>
    </row>
    <row r="173" ht="15.75" customHeight="1" spans="1:24">
      <c r="A173" s="38"/>
      <c r="B173" s="38"/>
      <c r="C173" s="38"/>
      <c r="D173" s="38"/>
      <c r="E173" s="38"/>
      <c r="F173" s="38"/>
      <c r="G173" s="38"/>
      <c r="H173" s="38"/>
      <c r="I173" s="38"/>
      <c r="J173" s="38"/>
      <c r="K173" s="38"/>
      <c r="L173" s="38"/>
      <c r="M173" s="38"/>
      <c r="N173" s="38"/>
      <c r="O173" s="38"/>
      <c r="P173" s="38"/>
      <c r="Q173" s="38"/>
      <c r="R173" s="38"/>
      <c r="S173" s="38"/>
      <c r="T173" s="38"/>
      <c r="U173" s="38"/>
      <c r="V173" s="38"/>
      <c r="W173" s="38"/>
      <c r="X173" s="38"/>
    </row>
    <row r="174" ht="15.75" customHeight="1" spans="1:24">
      <c r="A174" s="38"/>
      <c r="B174" s="38"/>
      <c r="C174" s="38"/>
      <c r="D174" s="38"/>
      <c r="E174" s="38"/>
      <c r="F174" s="38"/>
      <c r="G174" s="38"/>
      <c r="H174" s="38"/>
      <c r="I174" s="38"/>
      <c r="J174" s="38"/>
      <c r="K174" s="38"/>
      <c r="L174" s="38"/>
      <c r="M174" s="38"/>
      <c r="N174" s="38"/>
      <c r="O174" s="38"/>
      <c r="P174" s="38"/>
      <c r="Q174" s="38"/>
      <c r="R174" s="38"/>
      <c r="S174" s="38"/>
      <c r="T174" s="38"/>
      <c r="U174" s="38"/>
      <c r="V174" s="38"/>
      <c r="W174" s="38"/>
      <c r="X174" s="38"/>
    </row>
    <row r="175" ht="15.75" customHeight="1" spans="1:24">
      <c r="A175" s="38"/>
      <c r="B175" s="38"/>
      <c r="C175" s="38"/>
      <c r="D175" s="38"/>
      <c r="E175" s="38"/>
      <c r="F175" s="38"/>
      <c r="G175" s="38"/>
      <c r="H175" s="38"/>
      <c r="I175" s="38"/>
      <c r="J175" s="38"/>
      <c r="K175" s="38"/>
      <c r="L175" s="38"/>
      <c r="M175" s="38"/>
      <c r="N175" s="38"/>
      <c r="O175" s="38"/>
      <c r="P175" s="38"/>
      <c r="Q175" s="38"/>
      <c r="R175" s="38"/>
      <c r="S175" s="38"/>
      <c r="T175" s="38"/>
      <c r="U175" s="38"/>
      <c r="V175" s="38"/>
      <c r="W175" s="38"/>
      <c r="X175" s="38"/>
    </row>
    <row r="176" ht="15.75" customHeight="1" spans="1:24">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row>
    <row r="177" ht="15.75" customHeight="1" spans="1:24">
      <c r="A177" s="38"/>
      <c r="B177" s="38"/>
      <c r="C177" s="38"/>
      <c r="D177" s="38"/>
      <c r="E177" s="38"/>
      <c r="F177" s="38"/>
      <c r="G177" s="38"/>
      <c r="H177" s="38"/>
      <c r="I177" s="38"/>
      <c r="J177" s="38"/>
      <c r="K177" s="38"/>
      <c r="L177" s="38"/>
      <c r="M177" s="38"/>
      <c r="N177" s="38"/>
      <c r="O177" s="38"/>
      <c r="P177" s="38"/>
      <c r="Q177" s="38"/>
      <c r="R177" s="38"/>
      <c r="S177" s="38"/>
      <c r="T177" s="38"/>
      <c r="U177" s="38"/>
      <c r="V177" s="38"/>
      <c r="W177" s="38"/>
      <c r="X177" s="38"/>
    </row>
    <row r="178" ht="15.75" customHeight="1" spans="1:24">
      <c r="A178" s="38"/>
      <c r="B178" s="38"/>
      <c r="C178" s="38"/>
      <c r="D178" s="38"/>
      <c r="E178" s="38"/>
      <c r="F178" s="38"/>
      <c r="G178" s="38"/>
      <c r="H178" s="38"/>
      <c r="I178" s="38"/>
      <c r="J178" s="38"/>
      <c r="K178" s="38"/>
      <c r="L178" s="38"/>
      <c r="M178" s="38"/>
      <c r="N178" s="38"/>
      <c r="O178" s="38"/>
      <c r="P178" s="38"/>
      <c r="Q178" s="38"/>
      <c r="R178" s="38"/>
      <c r="S178" s="38"/>
      <c r="T178" s="38"/>
      <c r="U178" s="38"/>
      <c r="V178" s="38"/>
      <c r="W178" s="38"/>
      <c r="X178" s="38"/>
    </row>
    <row r="179" ht="15.75" customHeight="1" spans="1:24">
      <c r="A179" s="38"/>
      <c r="B179" s="38"/>
      <c r="C179" s="38"/>
      <c r="D179" s="38"/>
      <c r="E179" s="38"/>
      <c r="F179" s="38"/>
      <c r="G179" s="38"/>
      <c r="H179" s="38"/>
      <c r="I179" s="38"/>
      <c r="J179" s="38"/>
      <c r="K179" s="38"/>
      <c r="L179" s="38"/>
      <c r="M179" s="38"/>
      <c r="N179" s="38"/>
      <c r="O179" s="38"/>
      <c r="P179" s="38"/>
      <c r="Q179" s="38"/>
      <c r="R179" s="38"/>
      <c r="S179" s="38"/>
      <c r="T179" s="38"/>
      <c r="U179" s="38"/>
      <c r="V179" s="38"/>
      <c r="W179" s="38"/>
      <c r="X179" s="38"/>
    </row>
    <row r="180" ht="15.75" customHeight="1" spans="1:24">
      <c r="A180" s="38"/>
      <c r="B180" s="38"/>
      <c r="C180" s="38"/>
      <c r="D180" s="38"/>
      <c r="E180" s="38"/>
      <c r="F180" s="38"/>
      <c r="G180" s="38"/>
      <c r="H180" s="38"/>
      <c r="I180" s="38"/>
      <c r="J180" s="38"/>
      <c r="K180" s="38"/>
      <c r="L180" s="38"/>
      <c r="M180" s="38"/>
      <c r="N180" s="38"/>
      <c r="O180" s="38"/>
      <c r="P180" s="38"/>
      <c r="Q180" s="38"/>
      <c r="R180" s="38"/>
      <c r="S180" s="38"/>
      <c r="T180" s="38"/>
      <c r="U180" s="38"/>
      <c r="V180" s="38"/>
      <c r="W180" s="38"/>
      <c r="X180" s="38"/>
    </row>
    <row r="181" ht="15.75" customHeight="1" spans="1:24">
      <c r="A181" s="38"/>
      <c r="B181" s="38"/>
      <c r="C181" s="38"/>
      <c r="D181" s="38"/>
      <c r="E181" s="38"/>
      <c r="F181" s="38"/>
      <c r="G181" s="38"/>
      <c r="H181" s="38"/>
      <c r="I181" s="38"/>
      <c r="J181" s="38"/>
      <c r="K181" s="38"/>
      <c r="L181" s="38"/>
      <c r="M181" s="38"/>
      <c r="N181" s="38"/>
      <c r="O181" s="38"/>
      <c r="P181" s="38"/>
      <c r="Q181" s="38"/>
      <c r="R181" s="38"/>
      <c r="S181" s="38"/>
      <c r="T181" s="38"/>
      <c r="U181" s="38"/>
      <c r="V181" s="38"/>
      <c r="W181" s="38"/>
      <c r="X181" s="38"/>
    </row>
    <row r="182" ht="15.75" customHeight="1" spans="1:24">
      <c r="A182" s="38"/>
      <c r="B182" s="38"/>
      <c r="C182" s="38"/>
      <c r="D182" s="38"/>
      <c r="E182" s="38"/>
      <c r="F182" s="38"/>
      <c r="G182" s="38"/>
      <c r="H182" s="38"/>
      <c r="I182" s="38"/>
      <c r="J182" s="38"/>
      <c r="K182" s="38"/>
      <c r="L182" s="38"/>
      <c r="M182" s="38"/>
      <c r="N182" s="38"/>
      <c r="O182" s="38"/>
      <c r="P182" s="38"/>
      <c r="Q182" s="38"/>
      <c r="R182" s="38"/>
      <c r="S182" s="38"/>
      <c r="T182" s="38"/>
      <c r="U182" s="38"/>
      <c r="V182" s="38"/>
      <c r="W182" s="38"/>
      <c r="X182" s="38"/>
    </row>
    <row r="183" ht="15.75" customHeight="1" spans="1:24">
      <c r="A183" s="38"/>
      <c r="B183" s="38"/>
      <c r="C183" s="38"/>
      <c r="D183" s="38"/>
      <c r="E183" s="38"/>
      <c r="F183" s="38"/>
      <c r="G183" s="38"/>
      <c r="H183" s="38"/>
      <c r="I183" s="38"/>
      <c r="J183" s="38"/>
      <c r="K183" s="38"/>
      <c r="L183" s="38"/>
      <c r="M183" s="38"/>
      <c r="N183" s="38"/>
      <c r="O183" s="38"/>
      <c r="P183" s="38"/>
      <c r="Q183" s="38"/>
      <c r="R183" s="38"/>
      <c r="S183" s="38"/>
      <c r="T183" s="38"/>
      <c r="U183" s="38"/>
      <c r="V183" s="38"/>
      <c r="W183" s="38"/>
      <c r="X183" s="38"/>
    </row>
    <row r="184" ht="15.75" customHeight="1" spans="1:24">
      <c r="A184" s="38"/>
      <c r="B184" s="38"/>
      <c r="C184" s="38"/>
      <c r="D184" s="38"/>
      <c r="E184" s="38"/>
      <c r="F184" s="38"/>
      <c r="G184" s="38"/>
      <c r="H184" s="38"/>
      <c r="I184" s="38"/>
      <c r="J184" s="38"/>
      <c r="K184" s="38"/>
      <c r="L184" s="38"/>
      <c r="M184" s="38"/>
      <c r="N184" s="38"/>
      <c r="O184" s="38"/>
      <c r="P184" s="38"/>
      <c r="Q184" s="38"/>
      <c r="R184" s="38"/>
      <c r="S184" s="38"/>
      <c r="T184" s="38"/>
      <c r="U184" s="38"/>
      <c r="V184" s="38"/>
      <c r="W184" s="38"/>
      <c r="X184" s="38"/>
    </row>
    <row r="185" ht="15.75" customHeight="1" spans="1:24">
      <c r="A185" s="38"/>
      <c r="B185" s="38"/>
      <c r="C185" s="38"/>
      <c r="D185" s="38"/>
      <c r="E185" s="38"/>
      <c r="F185" s="38"/>
      <c r="G185" s="38"/>
      <c r="H185" s="38"/>
      <c r="I185" s="38"/>
      <c r="J185" s="38"/>
      <c r="K185" s="38"/>
      <c r="L185" s="38"/>
      <c r="M185" s="38"/>
      <c r="N185" s="38"/>
      <c r="O185" s="38"/>
      <c r="P185" s="38"/>
      <c r="Q185" s="38"/>
      <c r="R185" s="38"/>
      <c r="S185" s="38"/>
      <c r="T185" s="38"/>
      <c r="U185" s="38"/>
      <c r="V185" s="38"/>
      <c r="W185" s="38"/>
      <c r="X185" s="38"/>
    </row>
    <row r="186" ht="15.75" customHeight="1" spans="1:24">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row>
    <row r="187" ht="15.75" customHeight="1" spans="1:24">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row>
    <row r="188" ht="15.75" customHeight="1" spans="1:24">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row>
    <row r="189" ht="15.75" customHeight="1" spans="1:24">
      <c r="A189" s="38"/>
      <c r="B189" s="38"/>
      <c r="C189" s="38"/>
      <c r="D189" s="38"/>
      <c r="E189" s="38"/>
      <c r="F189" s="38"/>
      <c r="G189" s="38"/>
      <c r="H189" s="38"/>
      <c r="I189" s="38"/>
      <c r="J189" s="38"/>
      <c r="K189" s="38"/>
      <c r="L189" s="38"/>
      <c r="M189" s="38"/>
      <c r="N189" s="38"/>
      <c r="O189" s="38"/>
      <c r="P189" s="38"/>
      <c r="Q189" s="38"/>
      <c r="R189" s="38"/>
      <c r="S189" s="38"/>
      <c r="T189" s="38"/>
      <c r="U189" s="38"/>
      <c r="V189" s="38"/>
      <c r="W189" s="38"/>
      <c r="X189" s="38"/>
    </row>
    <row r="190" ht="15.75" customHeight="1" spans="1:24">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row>
    <row r="191" ht="15.75" customHeight="1" spans="1:24">
      <c r="A191" s="38"/>
      <c r="B191" s="38"/>
      <c r="C191" s="38"/>
      <c r="D191" s="38"/>
      <c r="E191" s="38"/>
      <c r="F191" s="38"/>
      <c r="G191" s="38"/>
      <c r="H191" s="38"/>
      <c r="I191" s="38"/>
      <c r="J191" s="38"/>
      <c r="K191" s="38"/>
      <c r="L191" s="38"/>
      <c r="M191" s="38"/>
      <c r="N191" s="38"/>
      <c r="O191" s="38"/>
      <c r="P191" s="38"/>
      <c r="Q191" s="38"/>
      <c r="R191" s="38"/>
      <c r="S191" s="38"/>
      <c r="T191" s="38"/>
      <c r="U191" s="38"/>
      <c r="V191" s="38"/>
      <c r="W191" s="38"/>
      <c r="X191" s="38"/>
    </row>
    <row r="192" ht="15.75" customHeight="1" spans="1:24">
      <c r="A192" s="38"/>
      <c r="B192" s="38"/>
      <c r="C192" s="38"/>
      <c r="D192" s="38"/>
      <c r="E192" s="38"/>
      <c r="F192" s="38"/>
      <c r="G192" s="38"/>
      <c r="H192" s="38"/>
      <c r="I192" s="38"/>
      <c r="J192" s="38"/>
      <c r="K192" s="38"/>
      <c r="L192" s="38"/>
      <c r="M192" s="38"/>
      <c r="N192" s="38"/>
      <c r="O192" s="38"/>
      <c r="P192" s="38"/>
      <c r="Q192" s="38"/>
      <c r="R192" s="38"/>
      <c r="S192" s="38"/>
      <c r="T192" s="38"/>
      <c r="U192" s="38"/>
      <c r="V192" s="38"/>
      <c r="W192" s="38"/>
      <c r="X192" s="38"/>
    </row>
    <row r="193" ht="15.75" customHeight="1" spans="1:24">
      <c r="A193" s="38"/>
      <c r="B193" s="38"/>
      <c r="C193" s="38"/>
      <c r="D193" s="38"/>
      <c r="E193" s="38"/>
      <c r="F193" s="38"/>
      <c r="G193" s="38"/>
      <c r="H193" s="38"/>
      <c r="I193" s="38"/>
      <c r="J193" s="38"/>
      <c r="K193" s="38"/>
      <c r="L193" s="38"/>
      <c r="M193" s="38"/>
      <c r="N193" s="38"/>
      <c r="O193" s="38"/>
      <c r="P193" s="38"/>
      <c r="Q193" s="38"/>
      <c r="R193" s="38"/>
      <c r="S193" s="38"/>
      <c r="T193" s="38"/>
      <c r="U193" s="38"/>
      <c r="V193" s="38"/>
      <c r="W193" s="38"/>
      <c r="X193" s="38"/>
    </row>
    <row r="194" ht="15.75" customHeight="1" spans="1:24">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row>
    <row r="195" ht="15.75" customHeight="1" spans="1:24">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row>
    <row r="196" ht="15.75" customHeight="1" spans="1:24">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row>
    <row r="197" ht="15.75" customHeight="1" spans="1:24">
      <c r="A197" s="38"/>
      <c r="B197" s="38"/>
      <c r="C197" s="38"/>
      <c r="D197" s="38"/>
      <c r="E197" s="38"/>
      <c r="F197" s="38"/>
      <c r="G197" s="38"/>
      <c r="H197" s="38"/>
      <c r="I197" s="38"/>
      <c r="J197" s="38"/>
      <c r="K197" s="38"/>
      <c r="L197" s="38"/>
      <c r="M197" s="38"/>
      <c r="N197" s="38"/>
      <c r="O197" s="38"/>
      <c r="P197" s="38"/>
      <c r="Q197" s="38"/>
      <c r="R197" s="38"/>
      <c r="S197" s="38"/>
      <c r="T197" s="38"/>
      <c r="U197" s="38"/>
      <c r="V197" s="38"/>
      <c r="W197" s="38"/>
      <c r="X197" s="38"/>
    </row>
    <row r="198" ht="15.75" customHeight="1" spans="1:24">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row>
    <row r="199" ht="15.75" customHeight="1" spans="1:24">
      <c r="A199" s="38"/>
      <c r="B199" s="38"/>
      <c r="C199" s="38"/>
      <c r="D199" s="38"/>
      <c r="E199" s="38"/>
      <c r="F199" s="38"/>
      <c r="G199" s="38"/>
      <c r="H199" s="38"/>
      <c r="I199" s="38"/>
      <c r="J199" s="38"/>
      <c r="K199" s="38"/>
      <c r="L199" s="38"/>
      <c r="M199" s="38"/>
      <c r="N199" s="38"/>
      <c r="O199" s="38"/>
      <c r="P199" s="38"/>
      <c r="Q199" s="38"/>
      <c r="R199" s="38"/>
      <c r="S199" s="38"/>
      <c r="T199" s="38"/>
      <c r="U199" s="38"/>
      <c r="V199" s="38"/>
      <c r="W199" s="38"/>
      <c r="X199" s="38"/>
    </row>
    <row r="200" ht="15.75" customHeight="1" spans="1:24">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row>
    <row r="201" ht="15.75" customHeight="1" spans="1:24">
      <c r="A201" s="38"/>
      <c r="B201" s="38"/>
      <c r="C201" s="38"/>
      <c r="D201" s="38"/>
      <c r="E201" s="38"/>
      <c r="F201" s="38"/>
      <c r="G201" s="38"/>
      <c r="H201" s="38"/>
      <c r="I201" s="38"/>
      <c r="J201" s="38"/>
      <c r="K201" s="38"/>
      <c r="L201" s="38"/>
      <c r="M201" s="38"/>
      <c r="N201" s="38"/>
      <c r="O201" s="38"/>
      <c r="P201" s="38"/>
      <c r="Q201" s="38"/>
      <c r="R201" s="38"/>
      <c r="S201" s="38"/>
      <c r="T201" s="38"/>
      <c r="U201" s="38"/>
      <c r="V201" s="38"/>
      <c r="W201" s="38"/>
      <c r="X201" s="38"/>
    </row>
    <row r="202" ht="15.75" customHeight="1" spans="1:24">
      <c r="A202" s="38"/>
      <c r="B202" s="38"/>
      <c r="C202" s="38"/>
      <c r="D202" s="38"/>
      <c r="E202" s="38"/>
      <c r="F202" s="38"/>
      <c r="G202" s="38"/>
      <c r="H202" s="38"/>
      <c r="I202" s="38"/>
      <c r="J202" s="38"/>
      <c r="K202" s="38"/>
      <c r="L202" s="38"/>
      <c r="M202" s="38"/>
      <c r="N202" s="38"/>
      <c r="O202" s="38"/>
      <c r="P202" s="38"/>
      <c r="Q202" s="38"/>
      <c r="R202" s="38"/>
      <c r="S202" s="38"/>
      <c r="T202" s="38"/>
      <c r="U202" s="38"/>
      <c r="V202" s="38"/>
      <c r="W202" s="38"/>
      <c r="X202" s="38"/>
    </row>
    <row r="203" ht="15.75" customHeight="1" spans="1:24">
      <c r="A203" s="38"/>
      <c r="B203" s="38"/>
      <c r="C203" s="38"/>
      <c r="D203" s="38"/>
      <c r="E203" s="38"/>
      <c r="F203" s="38"/>
      <c r="G203" s="38"/>
      <c r="H203" s="38"/>
      <c r="I203" s="38"/>
      <c r="J203" s="38"/>
      <c r="K203" s="38"/>
      <c r="L203" s="38"/>
      <c r="M203" s="38"/>
      <c r="N203" s="38"/>
      <c r="O203" s="38"/>
      <c r="P203" s="38"/>
      <c r="Q203" s="38"/>
      <c r="R203" s="38"/>
      <c r="S203" s="38"/>
      <c r="T203" s="38"/>
      <c r="U203" s="38"/>
      <c r="V203" s="38"/>
      <c r="W203" s="38"/>
      <c r="X203" s="38"/>
    </row>
    <row r="204" ht="15.75" customHeight="1" spans="1:24">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row>
    <row r="205" ht="15.75" customHeight="1" spans="1:24">
      <c r="A205" s="38"/>
      <c r="B205" s="38"/>
      <c r="C205" s="38"/>
      <c r="D205" s="38"/>
      <c r="E205" s="38"/>
      <c r="F205" s="38"/>
      <c r="G205" s="38"/>
      <c r="H205" s="38"/>
      <c r="I205" s="38"/>
      <c r="J205" s="38"/>
      <c r="K205" s="38"/>
      <c r="L205" s="38"/>
      <c r="M205" s="38"/>
      <c r="N205" s="38"/>
      <c r="O205" s="38"/>
      <c r="P205" s="38"/>
      <c r="Q205" s="38"/>
      <c r="R205" s="38"/>
      <c r="S205" s="38"/>
      <c r="T205" s="38"/>
      <c r="U205" s="38"/>
      <c r="V205" s="38"/>
      <c r="W205" s="38"/>
      <c r="X205" s="38"/>
    </row>
    <row r="206" ht="15.75" customHeight="1" spans="1:24">
      <c r="A206" s="38"/>
      <c r="B206" s="38"/>
      <c r="C206" s="38"/>
      <c r="D206" s="38"/>
      <c r="E206" s="38"/>
      <c r="F206" s="38"/>
      <c r="G206" s="38"/>
      <c r="H206" s="38"/>
      <c r="I206" s="38"/>
      <c r="J206" s="38"/>
      <c r="K206" s="38"/>
      <c r="L206" s="38"/>
      <c r="M206" s="38"/>
      <c r="N206" s="38"/>
      <c r="O206" s="38"/>
      <c r="P206" s="38"/>
      <c r="Q206" s="38"/>
      <c r="R206" s="38"/>
      <c r="S206" s="38"/>
      <c r="T206" s="38"/>
      <c r="U206" s="38"/>
      <c r="V206" s="38"/>
      <c r="W206" s="38"/>
      <c r="X206" s="38"/>
    </row>
    <row r="207" ht="15.75" customHeight="1" spans="1:24">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row>
    <row r="208" ht="15.75" customHeight="1" spans="1:24">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row>
    <row r="209" ht="15.75" customHeight="1" spans="1:24">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row>
    <row r="210" ht="15.75" customHeight="1" spans="1:24">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row>
    <row r="211" ht="15.75" customHeight="1" spans="1:24">
      <c r="A211" s="38"/>
      <c r="B211" s="38"/>
      <c r="C211" s="38"/>
      <c r="D211" s="38"/>
      <c r="E211" s="38"/>
      <c r="F211" s="38"/>
      <c r="G211" s="38"/>
      <c r="H211" s="38"/>
      <c r="I211" s="38"/>
      <c r="J211" s="38"/>
      <c r="K211" s="38"/>
      <c r="L211" s="38"/>
      <c r="M211" s="38"/>
      <c r="N211" s="38"/>
      <c r="O211" s="38"/>
      <c r="P211" s="38"/>
      <c r="Q211" s="38"/>
      <c r="R211" s="38"/>
      <c r="S211" s="38"/>
      <c r="T211" s="38"/>
      <c r="U211" s="38"/>
      <c r="V211" s="38"/>
      <c r="W211" s="38"/>
      <c r="X211" s="38"/>
    </row>
    <row r="212" ht="15.75" customHeight="1" spans="1:24">
      <c r="A212" s="38"/>
      <c r="B212" s="38"/>
      <c r="C212" s="38"/>
      <c r="D212" s="38"/>
      <c r="E212" s="38"/>
      <c r="F212" s="38"/>
      <c r="G212" s="38"/>
      <c r="H212" s="38"/>
      <c r="I212" s="38"/>
      <c r="J212" s="38"/>
      <c r="K212" s="38"/>
      <c r="L212" s="38"/>
      <c r="M212" s="38"/>
      <c r="N212" s="38"/>
      <c r="O212" s="38"/>
      <c r="P212" s="38"/>
      <c r="Q212" s="38"/>
      <c r="R212" s="38"/>
      <c r="S212" s="38"/>
      <c r="T212" s="38"/>
      <c r="U212" s="38"/>
      <c r="V212" s="38"/>
      <c r="W212" s="38"/>
      <c r="X212" s="38"/>
    </row>
    <row r="213" ht="15.75" customHeight="1" spans="1:24">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row>
    <row r="214" ht="15.75" customHeight="1" spans="1:24">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row>
    <row r="215" ht="15.75" customHeight="1" spans="1:24">
      <c r="A215" s="38"/>
      <c r="B215" s="38"/>
      <c r="C215" s="38"/>
      <c r="D215" s="38"/>
      <c r="E215" s="38"/>
      <c r="F215" s="38"/>
      <c r="G215" s="38"/>
      <c r="H215" s="38"/>
      <c r="I215" s="38"/>
      <c r="J215" s="38"/>
      <c r="K215" s="38"/>
      <c r="L215" s="38"/>
      <c r="M215" s="38"/>
      <c r="N215" s="38"/>
      <c r="O215" s="38"/>
      <c r="P215" s="38"/>
      <c r="Q215" s="38"/>
      <c r="R215" s="38"/>
      <c r="S215" s="38"/>
      <c r="T215" s="38"/>
      <c r="U215" s="38"/>
      <c r="V215" s="38"/>
      <c r="W215" s="38"/>
      <c r="X215" s="38"/>
    </row>
    <row r="216" ht="15.75" customHeight="1" spans="1:24">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row>
    <row r="217" ht="15.75" customHeight="1" spans="1:24">
      <c r="A217" s="38"/>
      <c r="B217" s="38"/>
      <c r="C217" s="38"/>
      <c r="D217" s="38"/>
      <c r="E217" s="38"/>
      <c r="F217" s="38"/>
      <c r="G217" s="38"/>
      <c r="H217" s="38"/>
      <c r="I217" s="38"/>
      <c r="J217" s="38"/>
      <c r="K217" s="38"/>
      <c r="L217" s="38"/>
      <c r="M217" s="38"/>
      <c r="N217" s="38"/>
      <c r="O217" s="38"/>
      <c r="P217" s="38"/>
      <c r="Q217" s="38"/>
      <c r="R217" s="38"/>
      <c r="S217" s="38"/>
      <c r="T217" s="38"/>
      <c r="U217" s="38"/>
      <c r="V217" s="38"/>
      <c r="W217" s="38"/>
      <c r="X217" s="38"/>
    </row>
    <row r="218" ht="15.75" customHeight="1" spans="1:24">
      <c r="A218" s="38"/>
      <c r="B218" s="38"/>
      <c r="C218" s="38"/>
      <c r="D218" s="38"/>
      <c r="E218" s="38"/>
      <c r="F218" s="38"/>
      <c r="G218" s="38"/>
      <c r="H218" s="38"/>
      <c r="I218" s="38"/>
      <c r="J218" s="38"/>
      <c r="K218" s="38"/>
      <c r="L218" s="38"/>
      <c r="M218" s="38"/>
      <c r="N218" s="38"/>
      <c r="O218" s="38"/>
      <c r="P218" s="38"/>
      <c r="Q218" s="38"/>
      <c r="R218" s="38"/>
      <c r="S218" s="38"/>
      <c r="T218" s="38"/>
      <c r="U218" s="38"/>
      <c r="V218" s="38"/>
      <c r="W218" s="38"/>
      <c r="X218" s="38"/>
    </row>
    <row r="219" ht="15.75" customHeight="1" spans="1:24">
      <c r="A219" s="38"/>
      <c r="B219" s="38"/>
      <c r="C219" s="38"/>
      <c r="D219" s="38"/>
      <c r="E219" s="38"/>
      <c r="F219" s="38"/>
      <c r="G219" s="38"/>
      <c r="H219" s="38"/>
      <c r="I219" s="38"/>
      <c r="J219" s="38"/>
      <c r="K219" s="38"/>
      <c r="L219" s="38"/>
      <c r="M219" s="38"/>
      <c r="N219" s="38"/>
      <c r="O219" s="38"/>
      <c r="P219" s="38"/>
      <c r="Q219" s="38"/>
      <c r="R219" s="38"/>
      <c r="S219" s="38"/>
      <c r="T219" s="38"/>
      <c r="U219" s="38"/>
      <c r="V219" s="38"/>
      <c r="W219" s="38"/>
      <c r="X219" s="38"/>
    </row>
    <row r="220" ht="15.75" customHeight="1" spans="1:24">
      <c r="A220" s="38"/>
      <c r="B220" s="38"/>
      <c r="C220" s="38"/>
      <c r="D220" s="38"/>
      <c r="E220" s="38"/>
      <c r="F220" s="38"/>
      <c r="G220" s="38"/>
      <c r="H220" s="38"/>
      <c r="I220" s="38"/>
      <c r="J220" s="38"/>
      <c r="K220" s="38"/>
      <c r="L220" s="38"/>
      <c r="M220" s="38"/>
      <c r="N220" s="38"/>
      <c r="O220" s="38"/>
      <c r="P220" s="38"/>
      <c r="Q220" s="38"/>
      <c r="R220" s="38"/>
      <c r="S220" s="38"/>
      <c r="T220" s="38"/>
      <c r="U220" s="38"/>
      <c r="V220" s="38"/>
      <c r="W220" s="38"/>
      <c r="X220" s="38"/>
    </row>
    <row r="221" ht="15.75" customHeight="1" spans="1:24">
      <c r="A221" s="38"/>
      <c r="B221" s="38"/>
      <c r="C221" s="38"/>
      <c r="D221" s="38"/>
      <c r="E221" s="38"/>
      <c r="F221" s="38"/>
      <c r="G221" s="38"/>
      <c r="H221" s="38"/>
      <c r="I221" s="38"/>
      <c r="J221" s="38"/>
      <c r="K221" s="38"/>
      <c r="L221" s="38"/>
      <c r="M221" s="38"/>
      <c r="N221" s="38"/>
      <c r="O221" s="38"/>
      <c r="P221" s="38"/>
      <c r="Q221" s="38"/>
      <c r="R221" s="38"/>
      <c r="S221" s="38"/>
      <c r="T221" s="38"/>
      <c r="U221" s="38"/>
      <c r="V221" s="38"/>
      <c r="W221" s="38"/>
      <c r="X221" s="38"/>
    </row>
    <row r="222" ht="15.75" customHeight="1" spans="1:24">
      <c r="A222" s="38"/>
      <c r="B222" s="38"/>
      <c r="C222" s="38"/>
      <c r="D222" s="38"/>
      <c r="E222" s="38"/>
      <c r="F222" s="38"/>
      <c r="G222" s="38"/>
      <c r="H222" s="38"/>
      <c r="I222" s="38"/>
      <c r="J222" s="38"/>
      <c r="K222" s="38"/>
      <c r="L222" s="38"/>
      <c r="M222" s="38"/>
      <c r="N222" s="38"/>
      <c r="O222" s="38"/>
      <c r="P222" s="38"/>
      <c r="Q222" s="38"/>
      <c r="R222" s="38"/>
      <c r="S222" s="38"/>
      <c r="T222" s="38"/>
      <c r="U222" s="38"/>
      <c r="V222" s="38"/>
      <c r="W222" s="38"/>
      <c r="X222" s="38"/>
    </row>
    <row r="223" ht="15.75" customHeight="1" spans="1:24">
      <c r="A223" s="38"/>
      <c r="B223" s="38"/>
      <c r="C223" s="38"/>
      <c r="D223" s="38"/>
      <c r="E223" s="38"/>
      <c r="F223" s="38"/>
      <c r="G223" s="38"/>
      <c r="H223" s="38"/>
      <c r="I223" s="38"/>
      <c r="J223" s="38"/>
      <c r="K223" s="38"/>
      <c r="L223" s="38"/>
      <c r="M223" s="38"/>
      <c r="N223" s="38"/>
      <c r="O223" s="38"/>
      <c r="P223" s="38"/>
      <c r="Q223" s="38"/>
      <c r="R223" s="38"/>
      <c r="S223" s="38"/>
      <c r="T223" s="38"/>
      <c r="U223" s="38"/>
      <c r="V223" s="38"/>
      <c r="W223" s="38"/>
      <c r="X223" s="38"/>
    </row>
    <row r="224" ht="15.75" customHeight="1" spans="1:24">
      <c r="A224" s="38"/>
      <c r="B224" s="38"/>
      <c r="C224" s="38"/>
      <c r="D224" s="38"/>
      <c r="E224" s="38"/>
      <c r="F224" s="38"/>
      <c r="G224" s="38"/>
      <c r="H224" s="38"/>
      <c r="I224" s="38"/>
      <c r="J224" s="38"/>
      <c r="K224" s="38"/>
      <c r="L224" s="38"/>
      <c r="M224" s="38"/>
      <c r="N224" s="38"/>
      <c r="O224" s="38"/>
      <c r="P224" s="38"/>
      <c r="Q224" s="38"/>
      <c r="R224" s="38"/>
      <c r="S224" s="38"/>
      <c r="T224" s="38"/>
      <c r="U224" s="38"/>
      <c r="V224" s="38"/>
      <c r="W224" s="38"/>
      <c r="X224" s="38"/>
    </row>
    <row r="225" ht="15.75" customHeight="1" spans="1:24">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row>
    <row r="226" ht="15.75" customHeight="1" spans="1:24">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row>
    <row r="227" ht="15.75" customHeight="1" spans="1:24">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row>
    <row r="228" ht="15.75" customHeight="1" spans="1:24">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row>
    <row r="229" ht="15.75" customHeight="1" spans="1:24">
      <c r="A229" s="38"/>
      <c r="B229" s="38"/>
      <c r="C229" s="38"/>
      <c r="D229" s="38"/>
      <c r="E229" s="38"/>
      <c r="F229" s="38"/>
      <c r="G229" s="38"/>
      <c r="H229" s="38"/>
      <c r="I229" s="38"/>
      <c r="J229" s="38"/>
      <c r="K229" s="38"/>
      <c r="L229" s="38"/>
      <c r="M229" s="38"/>
      <c r="N229" s="38"/>
      <c r="O229" s="38"/>
      <c r="P229" s="38"/>
      <c r="Q229" s="38"/>
      <c r="R229" s="38"/>
      <c r="S229" s="38"/>
      <c r="T229" s="38"/>
      <c r="U229" s="38"/>
      <c r="V229" s="38"/>
      <c r="W229" s="38"/>
      <c r="X229" s="38"/>
    </row>
    <row r="230" ht="15.75" customHeight="1" spans="1:24">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row>
    <row r="231" ht="15.75" customHeight="1" spans="1:24">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row>
    <row r="232" ht="15.75" customHeight="1" spans="1:24">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row>
    <row r="233" ht="15.75" customHeight="1" spans="1:24">
      <c r="A233" s="38"/>
      <c r="B233" s="38"/>
      <c r="C233" s="38"/>
      <c r="D233" s="38"/>
      <c r="E233" s="38"/>
      <c r="F233" s="38"/>
      <c r="G233" s="38"/>
      <c r="H233" s="38"/>
      <c r="I233" s="38"/>
      <c r="J233" s="38"/>
      <c r="K233" s="38"/>
      <c r="L233" s="38"/>
      <c r="M233" s="38"/>
      <c r="N233" s="38"/>
      <c r="O233" s="38"/>
      <c r="P233" s="38"/>
      <c r="Q233" s="38"/>
      <c r="R233" s="38"/>
      <c r="S233" s="38"/>
      <c r="T233" s="38"/>
      <c r="U233" s="38"/>
      <c r="V233" s="38"/>
      <c r="W233" s="38"/>
      <c r="X233" s="38"/>
    </row>
    <row r="234" ht="15.75" customHeight="1" spans="1:24">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row>
    <row r="235" ht="15.75" customHeight="1" spans="1:24">
      <c r="A235" s="38"/>
      <c r="B235" s="38"/>
      <c r="C235" s="38"/>
      <c r="D235" s="38"/>
      <c r="E235" s="38"/>
      <c r="F235" s="38"/>
      <c r="G235" s="38"/>
      <c r="H235" s="38"/>
      <c r="I235" s="38"/>
      <c r="J235" s="38"/>
      <c r="K235" s="38"/>
      <c r="L235" s="38"/>
      <c r="M235" s="38"/>
      <c r="N235" s="38"/>
      <c r="O235" s="38"/>
      <c r="P235" s="38"/>
      <c r="Q235" s="38"/>
      <c r="R235" s="38"/>
      <c r="S235" s="38"/>
      <c r="T235" s="38"/>
      <c r="U235" s="38"/>
      <c r="V235" s="38"/>
      <c r="W235" s="38"/>
      <c r="X235" s="38"/>
    </row>
    <row r="236" ht="15.75" customHeight="1" spans="1:24">
      <c r="A236" s="38"/>
      <c r="B236" s="38"/>
      <c r="C236" s="38"/>
      <c r="D236" s="38"/>
      <c r="E236" s="38"/>
      <c r="F236" s="38"/>
      <c r="G236" s="38"/>
      <c r="H236" s="38"/>
      <c r="I236" s="38"/>
      <c r="J236" s="38"/>
      <c r="K236" s="38"/>
      <c r="L236" s="38"/>
      <c r="M236" s="38"/>
      <c r="N236" s="38"/>
      <c r="O236" s="38"/>
      <c r="P236" s="38"/>
      <c r="Q236" s="38"/>
      <c r="R236" s="38"/>
      <c r="S236" s="38"/>
      <c r="T236" s="38"/>
      <c r="U236" s="38"/>
      <c r="V236" s="38"/>
      <c r="W236" s="38"/>
      <c r="X236" s="38"/>
    </row>
    <row r="237" ht="15.75" customHeight="1" spans="1:24">
      <c r="A237" s="38"/>
      <c r="B237" s="38"/>
      <c r="C237" s="38"/>
      <c r="D237" s="38"/>
      <c r="E237" s="38"/>
      <c r="F237" s="38"/>
      <c r="G237" s="38"/>
      <c r="H237" s="38"/>
      <c r="I237" s="38"/>
      <c r="J237" s="38"/>
      <c r="K237" s="38"/>
      <c r="L237" s="38"/>
      <c r="M237" s="38"/>
      <c r="N237" s="38"/>
      <c r="O237" s="38"/>
      <c r="P237" s="38"/>
      <c r="Q237" s="38"/>
      <c r="R237" s="38"/>
      <c r="S237" s="38"/>
      <c r="T237" s="38"/>
      <c r="U237" s="38"/>
      <c r="V237" s="38"/>
      <c r="W237" s="38"/>
      <c r="X237" s="38"/>
    </row>
    <row r="238" ht="15.75" customHeight="1" spans="1:24">
      <c r="A238" s="38"/>
      <c r="B238" s="38"/>
      <c r="C238" s="38"/>
      <c r="D238" s="38"/>
      <c r="E238" s="38"/>
      <c r="F238" s="38"/>
      <c r="G238" s="38"/>
      <c r="H238" s="38"/>
      <c r="I238" s="38"/>
      <c r="J238" s="38"/>
      <c r="K238" s="38"/>
      <c r="L238" s="38"/>
      <c r="M238" s="38"/>
      <c r="N238" s="38"/>
      <c r="O238" s="38"/>
      <c r="P238" s="38"/>
      <c r="Q238" s="38"/>
      <c r="R238" s="38"/>
      <c r="S238" s="38"/>
      <c r="T238" s="38"/>
      <c r="U238" s="38"/>
      <c r="V238" s="38"/>
      <c r="W238" s="38"/>
      <c r="X238" s="38"/>
    </row>
    <row r="239" ht="15.75" customHeight="1" spans="1:24">
      <c r="A239" s="38"/>
      <c r="B239" s="38"/>
      <c r="C239" s="38"/>
      <c r="D239" s="38"/>
      <c r="E239" s="38"/>
      <c r="F239" s="38"/>
      <c r="G239" s="38"/>
      <c r="H239" s="38"/>
      <c r="I239" s="38"/>
      <c r="J239" s="38"/>
      <c r="K239" s="38"/>
      <c r="L239" s="38"/>
      <c r="M239" s="38"/>
      <c r="N239" s="38"/>
      <c r="O239" s="38"/>
      <c r="P239" s="38"/>
      <c r="Q239" s="38"/>
      <c r="R239" s="38"/>
      <c r="S239" s="38"/>
      <c r="T239" s="38"/>
      <c r="U239" s="38"/>
      <c r="V239" s="38"/>
      <c r="W239" s="38"/>
      <c r="X239" s="38"/>
    </row>
    <row r="240" ht="15.75" customHeight="1" spans="1:24">
      <c r="A240" s="38"/>
      <c r="B240" s="38"/>
      <c r="C240" s="38"/>
      <c r="D240" s="38"/>
      <c r="E240" s="38"/>
      <c r="F240" s="38"/>
      <c r="G240" s="38"/>
      <c r="H240" s="38"/>
      <c r="I240" s="38"/>
      <c r="J240" s="38"/>
      <c r="K240" s="38"/>
      <c r="L240" s="38"/>
      <c r="M240" s="38"/>
      <c r="N240" s="38"/>
      <c r="O240" s="38"/>
      <c r="P240" s="38"/>
      <c r="Q240" s="38"/>
      <c r="R240" s="38"/>
      <c r="S240" s="38"/>
      <c r="T240" s="38"/>
      <c r="U240" s="38"/>
      <c r="V240" s="38"/>
      <c r="W240" s="38"/>
      <c r="X240" s="38"/>
    </row>
    <row r="241" ht="15.75" customHeight="1" spans="1:24">
      <c r="A241" s="38"/>
      <c r="B241" s="38"/>
      <c r="C241" s="38"/>
      <c r="D241" s="38"/>
      <c r="E241" s="38"/>
      <c r="F241" s="38"/>
      <c r="G241" s="38"/>
      <c r="H241" s="38"/>
      <c r="I241" s="38"/>
      <c r="J241" s="38"/>
      <c r="K241" s="38"/>
      <c r="L241" s="38"/>
      <c r="M241" s="38"/>
      <c r="N241" s="38"/>
      <c r="O241" s="38"/>
      <c r="P241" s="38"/>
      <c r="Q241" s="38"/>
      <c r="R241" s="38"/>
      <c r="S241" s="38"/>
      <c r="T241" s="38"/>
      <c r="U241" s="38"/>
      <c r="V241" s="38"/>
      <c r="W241" s="38"/>
      <c r="X241" s="38"/>
    </row>
    <row r="242" ht="15.75" customHeight="1" spans="1:24">
      <c r="A242" s="38"/>
      <c r="B242" s="38"/>
      <c r="C242" s="38"/>
      <c r="D242" s="38"/>
      <c r="E242" s="38"/>
      <c r="F242" s="38"/>
      <c r="G242" s="38"/>
      <c r="H242" s="38"/>
      <c r="I242" s="38"/>
      <c r="J242" s="38"/>
      <c r="K242" s="38"/>
      <c r="L242" s="38"/>
      <c r="M242" s="38"/>
      <c r="N242" s="38"/>
      <c r="O242" s="38"/>
      <c r="P242" s="38"/>
      <c r="Q242" s="38"/>
      <c r="R242" s="38"/>
      <c r="S242" s="38"/>
      <c r="T242" s="38"/>
      <c r="U242" s="38"/>
      <c r="V242" s="38"/>
      <c r="W242" s="38"/>
      <c r="X242" s="38"/>
    </row>
    <row r="243" ht="15.75" customHeight="1" spans="1:24">
      <c r="A243" s="38"/>
      <c r="B243" s="38"/>
      <c r="C243" s="38"/>
      <c r="D243" s="38"/>
      <c r="E243" s="38"/>
      <c r="F243" s="38"/>
      <c r="G243" s="38"/>
      <c r="H243" s="38"/>
      <c r="I243" s="38"/>
      <c r="J243" s="38"/>
      <c r="K243" s="38"/>
      <c r="L243" s="38"/>
      <c r="M243" s="38"/>
      <c r="N243" s="38"/>
      <c r="O243" s="38"/>
      <c r="P243" s="38"/>
      <c r="Q243" s="38"/>
      <c r="R243" s="38"/>
      <c r="S243" s="38"/>
      <c r="T243" s="38"/>
      <c r="U243" s="38"/>
      <c r="V243" s="38"/>
      <c r="W243" s="38"/>
      <c r="X243" s="38"/>
    </row>
    <row r="244" ht="15.75" customHeight="1" spans="1:24">
      <c r="A244" s="38"/>
      <c r="B244" s="38"/>
      <c r="C244" s="38"/>
      <c r="D244" s="38"/>
      <c r="E244" s="38"/>
      <c r="F244" s="38"/>
      <c r="G244" s="38"/>
      <c r="H244" s="38"/>
      <c r="I244" s="38"/>
      <c r="J244" s="38"/>
      <c r="K244" s="38"/>
      <c r="L244" s="38"/>
      <c r="M244" s="38"/>
      <c r="N244" s="38"/>
      <c r="O244" s="38"/>
      <c r="P244" s="38"/>
      <c r="Q244" s="38"/>
      <c r="R244" s="38"/>
      <c r="S244" s="38"/>
      <c r="T244" s="38"/>
      <c r="U244" s="38"/>
      <c r="V244" s="38"/>
      <c r="W244" s="38"/>
      <c r="X244" s="38"/>
    </row>
    <row r="245" ht="15.75" customHeight="1" spans="1:24">
      <c r="A245" s="38"/>
      <c r="B245" s="38"/>
      <c r="C245" s="38"/>
      <c r="D245" s="38"/>
      <c r="E245" s="38"/>
      <c r="F245" s="38"/>
      <c r="G245" s="38"/>
      <c r="H245" s="38"/>
      <c r="I245" s="38"/>
      <c r="J245" s="38"/>
      <c r="K245" s="38"/>
      <c r="L245" s="38"/>
      <c r="M245" s="38"/>
      <c r="N245" s="38"/>
      <c r="O245" s="38"/>
      <c r="P245" s="38"/>
      <c r="Q245" s="38"/>
      <c r="R245" s="38"/>
      <c r="S245" s="38"/>
      <c r="T245" s="38"/>
      <c r="U245" s="38"/>
      <c r="V245" s="38"/>
      <c r="W245" s="38"/>
      <c r="X245" s="38"/>
    </row>
    <row r="246" ht="15.75" customHeight="1" spans="1:24">
      <c r="A246" s="38"/>
      <c r="B246" s="38"/>
      <c r="C246" s="38"/>
      <c r="D246" s="38"/>
      <c r="E246" s="38"/>
      <c r="F246" s="38"/>
      <c r="G246" s="38"/>
      <c r="H246" s="38"/>
      <c r="I246" s="38"/>
      <c r="J246" s="38"/>
      <c r="K246" s="38"/>
      <c r="L246" s="38"/>
      <c r="M246" s="38"/>
      <c r="N246" s="38"/>
      <c r="O246" s="38"/>
      <c r="P246" s="38"/>
      <c r="Q246" s="38"/>
      <c r="R246" s="38"/>
      <c r="S246" s="38"/>
      <c r="T246" s="38"/>
      <c r="U246" s="38"/>
      <c r="V246" s="38"/>
      <c r="W246" s="38"/>
      <c r="X246" s="38"/>
    </row>
    <row r="247" ht="15.75" customHeight="1" spans="1:24">
      <c r="A247" s="38"/>
      <c r="B247" s="38"/>
      <c r="C247" s="38"/>
      <c r="D247" s="38"/>
      <c r="E247" s="38"/>
      <c r="F247" s="38"/>
      <c r="G247" s="38"/>
      <c r="H247" s="38"/>
      <c r="I247" s="38"/>
      <c r="J247" s="38"/>
      <c r="K247" s="38"/>
      <c r="L247" s="38"/>
      <c r="M247" s="38"/>
      <c r="N247" s="38"/>
      <c r="O247" s="38"/>
      <c r="P247" s="38"/>
      <c r="Q247" s="38"/>
      <c r="R247" s="38"/>
      <c r="S247" s="38"/>
      <c r="T247" s="38"/>
      <c r="U247" s="38"/>
      <c r="V247" s="38"/>
      <c r="W247" s="38"/>
      <c r="X247" s="38"/>
    </row>
    <row r="248" ht="15.75" customHeight="1" spans="1:24">
      <c r="A248" s="38"/>
      <c r="B248" s="38"/>
      <c r="C248" s="38"/>
      <c r="D248" s="38"/>
      <c r="E248" s="38"/>
      <c r="F248" s="38"/>
      <c r="G248" s="38"/>
      <c r="H248" s="38"/>
      <c r="I248" s="38"/>
      <c r="J248" s="38"/>
      <c r="K248" s="38"/>
      <c r="L248" s="38"/>
      <c r="M248" s="38"/>
      <c r="N248" s="38"/>
      <c r="O248" s="38"/>
      <c r="P248" s="38"/>
      <c r="Q248" s="38"/>
      <c r="R248" s="38"/>
      <c r="S248" s="38"/>
      <c r="T248" s="38"/>
      <c r="U248" s="38"/>
      <c r="V248" s="38"/>
      <c r="W248" s="38"/>
      <c r="X248" s="38"/>
    </row>
    <row r="249" ht="15.75" customHeight="1" spans="1:24">
      <c r="A249" s="38"/>
      <c r="B249" s="38"/>
      <c r="C249" s="38"/>
      <c r="D249" s="38"/>
      <c r="E249" s="38"/>
      <c r="F249" s="38"/>
      <c r="G249" s="38"/>
      <c r="H249" s="38"/>
      <c r="I249" s="38"/>
      <c r="J249" s="38"/>
      <c r="K249" s="38"/>
      <c r="L249" s="38"/>
      <c r="M249" s="38"/>
      <c r="N249" s="38"/>
      <c r="O249" s="38"/>
      <c r="P249" s="38"/>
      <c r="Q249" s="38"/>
      <c r="R249" s="38"/>
      <c r="S249" s="38"/>
      <c r="T249" s="38"/>
      <c r="U249" s="38"/>
      <c r="V249" s="38"/>
      <c r="W249" s="38"/>
      <c r="X249" s="38"/>
    </row>
    <row r="250" ht="15.75" customHeight="1" spans="1:24">
      <c r="A250" s="38"/>
      <c r="B250" s="38"/>
      <c r="C250" s="38"/>
      <c r="D250" s="38"/>
      <c r="E250" s="38"/>
      <c r="F250" s="38"/>
      <c r="G250" s="38"/>
      <c r="H250" s="38"/>
      <c r="I250" s="38"/>
      <c r="J250" s="38"/>
      <c r="K250" s="38"/>
      <c r="L250" s="38"/>
      <c r="M250" s="38"/>
      <c r="N250" s="38"/>
      <c r="O250" s="38"/>
      <c r="P250" s="38"/>
      <c r="Q250" s="38"/>
      <c r="R250" s="38"/>
      <c r="S250" s="38"/>
      <c r="T250" s="38"/>
      <c r="U250" s="38"/>
      <c r="V250" s="38"/>
      <c r="W250" s="38"/>
      <c r="X250" s="38"/>
    </row>
    <row r="251" ht="15.75" customHeight="1" spans="1:24">
      <c r="A251" s="38"/>
      <c r="B251" s="38"/>
      <c r="C251" s="38"/>
      <c r="D251" s="38"/>
      <c r="E251" s="38"/>
      <c r="F251" s="38"/>
      <c r="G251" s="38"/>
      <c r="H251" s="38"/>
      <c r="I251" s="38"/>
      <c r="J251" s="38"/>
      <c r="K251" s="38"/>
      <c r="L251" s="38"/>
      <c r="M251" s="38"/>
      <c r="N251" s="38"/>
      <c r="O251" s="38"/>
      <c r="P251" s="38"/>
      <c r="Q251" s="38"/>
      <c r="R251" s="38"/>
      <c r="S251" s="38"/>
      <c r="T251" s="38"/>
      <c r="U251" s="38"/>
      <c r="V251" s="38"/>
      <c r="W251" s="38"/>
      <c r="X251" s="38"/>
    </row>
    <row r="252" ht="15.75" customHeight="1" spans="1:24">
      <c r="A252" s="38"/>
      <c r="B252" s="38"/>
      <c r="C252" s="38"/>
      <c r="D252" s="38"/>
      <c r="E252" s="38"/>
      <c r="F252" s="38"/>
      <c r="G252" s="38"/>
      <c r="H252" s="38"/>
      <c r="I252" s="38"/>
      <c r="J252" s="38"/>
      <c r="K252" s="38"/>
      <c r="L252" s="38"/>
      <c r="M252" s="38"/>
      <c r="N252" s="38"/>
      <c r="O252" s="38"/>
      <c r="P252" s="38"/>
      <c r="Q252" s="38"/>
      <c r="R252" s="38"/>
      <c r="S252" s="38"/>
      <c r="T252" s="38"/>
      <c r="U252" s="38"/>
      <c r="V252" s="38"/>
      <c r="W252" s="38"/>
      <c r="X252" s="38"/>
    </row>
    <row r="253" ht="15.75" customHeight="1" spans="1:24">
      <c r="A253" s="38"/>
      <c r="B253" s="38"/>
      <c r="C253" s="38"/>
      <c r="D253" s="38"/>
      <c r="E253" s="38"/>
      <c r="F253" s="38"/>
      <c r="G253" s="38"/>
      <c r="H253" s="38"/>
      <c r="I253" s="38"/>
      <c r="J253" s="38"/>
      <c r="K253" s="38"/>
      <c r="L253" s="38"/>
      <c r="M253" s="38"/>
      <c r="N253" s="38"/>
      <c r="O253" s="38"/>
      <c r="P253" s="38"/>
      <c r="Q253" s="38"/>
      <c r="R253" s="38"/>
      <c r="S253" s="38"/>
      <c r="T253" s="38"/>
      <c r="U253" s="38"/>
      <c r="V253" s="38"/>
      <c r="W253" s="38"/>
      <c r="X253" s="38"/>
    </row>
    <row r="254" ht="15.75" customHeight="1" spans="1:24">
      <c r="A254" s="38"/>
      <c r="B254" s="38"/>
      <c r="C254" s="38"/>
      <c r="D254" s="38"/>
      <c r="E254" s="38"/>
      <c r="F254" s="38"/>
      <c r="G254" s="38"/>
      <c r="H254" s="38"/>
      <c r="I254" s="38"/>
      <c r="J254" s="38"/>
      <c r="K254" s="38"/>
      <c r="L254" s="38"/>
      <c r="M254" s="38"/>
      <c r="N254" s="38"/>
      <c r="O254" s="38"/>
      <c r="P254" s="38"/>
      <c r="Q254" s="38"/>
      <c r="R254" s="38"/>
      <c r="S254" s="38"/>
      <c r="T254" s="38"/>
      <c r="U254" s="38"/>
      <c r="V254" s="38"/>
      <c r="W254" s="38"/>
      <c r="X254" s="38"/>
    </row>
    <row r="255" ht="15.75" customHeight="1" spans="1:24">
      <c r="A255" s="38"/>
      <c r="B255" s="38"/>
      <c r="C255" s="38"/>
      <c r="D255" s="38"/>
      <c r="E255" s="38"/>
      <c r="F255" s="38"/>
      <c r="G255" s="38"/>
      <c r="H255" s="38"/>
      <c r="I255" s="38"/>
      <c r="J255" s="38"/>
      <c r="K255" s="38"/>
      <c r="L255" s="38"/>
      <c r="M255" s="38"/>
      <c r="N255" s="38"/>
      <c r="O255" s="38"/>
      <c r="P255" s="38"/>
      <c r="Q255" s="38"/>
      <c r="R255" s="38"/>
      <c r="S255" s="38"/>
      <c r="T255" s="38"/>
      <c r="U255" s="38"/>
      <c r="V255" s="38"/>
      <c r="W255" s="38"/>
      <c r="X255" s="38"/>
    </row>
    <row r="256" ht="15.75" customHeight="1" spans="1:24">
      <c r="A256" s="38"/>
      <c r="B256" s="38"/>
      <c r="C256" s="38"/>
      <c r="D256" s="38"/>
      <c r="E256" s="38"/>
      <c r="F256" s="38"/>
      <c r="G256" s="38"/>
      <c r="H256" s="38"/>
      <c r="I256" s="38"/>
      <c r="J256" s="38"/>
      <c r="K256" s="38"/>
      <c r="L256" s="38"/>
      <c r="M256" s="38"/>
      <c r="N256" s="38"/>
      <c r="O256" s="38"/>
      <c r="P256" s="38"/>
      <c r="Q256" s="38"/>
      <c r="R256" s="38"/>
      <c r="S256" s="38"/>
      <c r="T256" s="38"/>
      <c r="U256" s="38"/>
      <c r="V256" s="38"/>
      <c r="W256" s="38"/>
      <c r="X256" s="38"/>
    </row>
    <row r="257" ht="15.75" customHeight="1" spans="1:24">
      <c r="A257" s="38"/>
      <c r="B257" s="38"/>
      <c r="C257" s="38"/>
      <c r="D257" s="38"/>
      <c r="E257" s="38"/>
      <c r="F257" s="38"/>
      <c r="G257" s="38"/>
      <c r="H257" s="38"/>
      <c r="I257" s="38"/>
      <c r="J257" s="38"/>
      <c r="K257" s="38"/>
      <c r="L257" s="38"/>
      <c r="M257" s="38"/>
      <c r="N257" s="38"/>
      <c r="O257" s="38"/>
      <c r="P257" s="38"/>
      <c r="Q257" s="38"/>
      <c r="R257" s="38"/>
      <c r="S257" s="38"/>
      <c r="T257" s="38"/>
      <c r="U257" s="38"/>
      <c r="V257" s="38"/>
      <c r="W257" s="38"/>
      <c r="X257" s="38"/>
    </row>
    <row r="258" ht="15.75" customHeight="1" spans="1:24">
      <c r="A258" s="38"/>
      <c r="B258" s="38"/>
      <c r="C258" s="38"/>
      <c r="D258" s="38"/>
      <c r="E258" s="38"/>
      <c r="F258" s="38"/>
      <c r="G258" s="38"/>
      <c r="H258" s="38"/>
      <c r="I258" s="38"/>
      <c r="J258" s="38"/>
      <c r="K258" s="38"/>
      <c r="L258" s="38"/>
      <c r="M258" s="38"/>
      <c r="N258" s="38"/>
      <c r="O258" s="38"/>
      <c r="P258" s="38"/>
      <c r="Q258" s="38"/>
      <c r="R258" s="38"/>
      <c r="S258" s="38"/>
      <c r="T258" s="38"/>
      <c r="U258" s="38"/>
      <c r="V258" s="38"/>
      <c r="W258" s="38"/>
      <c r="X258" s="38"/>
    </row>
    <row r="259" ht="15.75" customHeight="1" spans="1:24">
      <c r="A259" s="38"/>
      <c r="B259" s="38"/>
      <c r="C259" s="38"/>
      <c r="D259" s="38"/>
      <c r="E259" s="38"/>
      <c r="F259" s="38"/>
      <c r="G259" s="38"/>
      <c r="H259" s="38"/>
      <c r="I259" s="38"/>
      <c r="J259" s="38"/>
      <c r="K259" s="38"/>
      <c r="L259" s="38"/>
      <c r="M259" s="38"/>
      <c r="N259" s="38"/>
      <c r="O259" s="38"/>
      <c r="P259" s="38"/>
      <c r="Q259" s="38"/>
      <c r="R259" s="38"/>
      <c r="S259" s="38"/>
      <c r="T259" s="38"/>
      <c r="U259" s="38"/>
      <c r="V259" s="38"/>
      <c r="W259" s="38"/>
      <c r="X259" s="38"/>
    </row>
    <row r="260" ht="15.75" customHeight="1" spans="1:24">
      <c r="A260" s="38"/>
      <c r="B260" s="38"/>
      <c r="C260" s="38"/>
      <c r="D260" s="38"/>
      <c r="E260" s="38"/>
      <c r="F260" s="38"/>
      <c r="G260" s="38"/>
      <c r="H260" s="38"/>
      <c r="I260" s="38"/>
      <c r="J260" s="38"/>
      <c r="K260" s="38"/>
      <c r="L260" s="38"/>
      <c r="M260" s="38"/>
      <c r="N260" s="38"/>
      <c r="O260" s="38"/>
      <c r="P260" s="38"/>
      <c r="Q260" s="38"/>
      <c r="R260" s="38"/>
      <c r="S260" s="38"/>
      <c r="T260" s="38"/>
      <c r="U260" s="38"/>
      <c r="V260" s="38"/>
      <c r="W260" s="38"/>
      <c r="X260" s="38"/>
    </row>
    <row r="261" ht="15.75" customHeight="1" spans="1:24">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row>
    <row r="262" ht="15.75" customHeight="1" spans="1:24">
      <c r="A262" s="38"/>
      <c r="B262" s="38"/>
      <c r="C262" s="38"/>
      <c r="D262" s="38"/>
      <c r="E262" s="38"/>
      <c r="F262" s="38"/>
      <c r="G262" s="38"/>
      <c r="H262" s="38"/>
      <c r="I262" s="38"/>
      <c r="J262" s="38"/>
      <c r="K262" s="38"/>
      <c r="L262" s="38"/>
      <c r="M262" s="38"/>
      <c r="N262" s="38"/>
      <c r="O262" s="38"/>
      <c r="P262" s="38"/>
      <c r="Q262" s="38"/>
      <c r="R262" s="38"/>
      <c r="S262" s="38"/>
      <c r="T262" s="38"/>
      <c r="U262" s="38"/>
      <c r="V262" s="38"/>
      <c r="W262" s="38"/>
      <c r="X262" s="38"/>
    </row>
    <row r="263" ht="15.75" customHeight="1" spans="1:24">
      <c r="A263" s="38"/>
      <c r="B263" s="38"/>
      <c r="C263" s="38"/>
      <c r="D263" s="38"/>
      <c r="E263" s="38"/>
      <c r="F263" s="38"/>
      <c r="G263" s="38"/>
      <c r="H263" s="38"/>
      <c r="I263" s="38"/>
      <c r="J263" s="38"/>
      <c r="K263" s="38"/>
      <c r="L263" s="38"/>
      <c r="M263" s="38"/>
      <c r="N263" s="38"/>
      <c r="O263" s="38"/>
      <c r="P263" s="38"/>
      <c r="Q263" s="38"/>
      <c r="R263" s="38"/>
      <c r="S263" s="38"/>
      <c r="T263" s="38"/>
      <c r="U263" s="38"/>
      <c r="V263" s="38"/>
      <c r="W263" s="38"/>
      <c r="X263" s="38"/>
    </row>
    <row r="264" ht="15.75" customHeight="1" spans="1:24">
      <c r="A264" s="38"/>
      <c r="B264" s="38"/>
      <c r="C264" s="38"/>
      <c r="D264" s="38"/>
      <c r="E264" s="38"/>
      <c r="F264" s="38"/>
      <c r="G264" s="38"/>
      <c r="H264" s="38"/>
      <c r="I264" s="38"/>
      <c r="J264" s="38"/>
      <c r="K264" s="38"/>
      <c r="L264" s="38"/>
      <c r="M264" s="38"/>
      <c r="N264" s="38"/>
      <c r="O264" s="38"/>
      <c r="P264" s="38"/>
      <c r="Q264" s="38"/>
      <c r="R264" s="38"/>
      <c r="S264" s="38"/>
      <c r="T264" s="38"/>
      <c r="U264" s="38"/>
      <c r="V264" s="38"/>
      <c r="W264" s="38"/>
      <c r="X264" s="38"/>
    </row>
    <row r="265" ht="15.75" customHeight="1" spans="1:24">
      <c r="A265" s="38"/>
      <c r="B265" s="38"/>
      <c r="C265" s="38"/>
      <c r="D265" s="38"/>
      <c r="E265" s="38"/>
      <c r="F265" s="38"/>
      <c r="G265" s="38"/>
      <c r="H265" s="38"/>
      <c r="I265" s="38"/>
      <c r="J265" s="38"/>
      <c r="K265" s="38"/>
      <c r="L265" s="38"/>
      <c r="M265" s="38"/>
      <c r="N265" s="38"/>
      <c r="O265" s="38"/>
      <c r="P265" s="38"/>
      <c r="Q265" s="38"/>
      <c r="R265" s="38"/>
      <c r="S265" s="38"/>
      <c r="T265" s="38"/>
      <c r="U265" s="38"/>
      <c r="V265" s="38"/>
      <c r="W265" s="38"/>
      <c r="X265" s="38"/>
    </row>
    <row r="266" ht="15.75" customHeight="1" spans="1:24">
      <c r="A266" s="38"/>
      <c r="B266" s="38"/>
      <c r="C266" s="38"/>
      <c r="D266" s="38"/>
      <c r="E266" s="38"/>
      <c r="F266" s="38"/>
      <c r="G266" s="38"/>
      <c r="H266" s="38"/>
      <c r="I266" s="38"/>
      <c r="J266" s="38"/>
      <c r="K266" s="38"/>
      <c r="L266" s="38"/>
      <c r="M266" s="38"/>
      <c r="N266" s="38"/>
      <c r="O266" s="38"/>
      <c r="P266" s="38"/>
      <c r="Q266" s="38"/>
      <c r="R266" s="38"/>
      <c r="S266" s="38"/>
      <c r="T266" s="38"/>
      <c r="U266" s="38"/>
      <c r="V266" s="38"/>
      <c r="W266" s="38"/>
      <c r="X266" s="38"/>
    </row>
    <row r="267" ht="15.75" customHeight="1" spans="1:24">
      <c r="A267" s="38"/>
      <c r="B267" s="38"/>
      <c r="C267" s="38"/>
      <c r="D267" s="38"/>
      <c r="E267" s="38"/>
      <c r="F267" s="38"/>
      <c r="G267" s="38"/>
      <c r="H267" s="38"/>
      <c r="I267" s="38"/>
      <c r="J267" s="38"/>
      <c r="K267" s="38"/>
      <c r="L267" s="38"/>
      <c r="M267" s="38"/>
      <c r="N267" s="38"/>
      <c r="O267" s="38"/>
      <c r="P267" s="38"/>
      <c r="Q267" s="38"/>
      <c r="R267" s="38"/>
      <c r="S267" s="38"/>
      <c r="T267" s="38"/>
      <c r="U267" s="38"/>
      <c r="V267" s="38"/>
      <c r="W267" s="38"/>
      <c r="X267" s="38"/>
    </row>
    <row r="268" ht="15.75" customHeight="1" spans="1:24">
      <c r="A268" s="38"/>
      <c r="B268" s="38"/>
      <c r="C268" s="38"/>
      <c r="D268" s="38"/>
      <c r="E268" s="38"/>
      <c r="F268" s="38"/>
      <c r="G268" s="38"/>
      <c r="H268" s="38"/>
      <c r="I268" s="38"/>
      <c r="J268" s="38"/>
      <c r="K268" s="38"/>
      <c r="L268" s="38"/>
      <c r="M268" s="38"/>
      <c r="N268" s="38"/>
      <c r="O268" s="38"/>
      <c r="P268" s="38"/>
      <c r="Q268" s="38"/>
      <c r="R268" s="38"/>
      <c r="S268" s="38"/>
      <c r="T268" s="38"/>
      <c r="U268" s="38"/>
      <c r="V268" s="38"/>
      <c r="W268" s="38"/>
      <c r="X268" s="38"/>
    </row>
    <row r="269" ht="15.75" customHeight="1" spans="1:24">
      <c r="A269" s="38"/>
      <c r="B269" s="38"/>
      <c r="C269" s="38"/>
      <c r="D269" s="38"/>
      <c r="E269" s="38"/>
      <c r="F269" s="38"/>
      <c r="G269" s="38"/>
      <c r="H269" s="38"/>
      <c r="I269" s="38"/>
      <c r="J269" s="38"/>
      <c r="K269" s="38"/>
      <c r="L269" s="38"/>
      <c r="M269" s="38"/>
      <c r="N269" s="38"/>
      <c r="O269" s="38"/>
      <c r="P269" s="38"/>
      <c r="Q269" s="38"/>
      <c r="R269" s="38"/>
      <c r="S269" s="38"/>
      <c r="T269" s="38"/>
      <c r="U269" s="38"/>
      <c r="V269" s="38"/>
      <c r="W269" s="38"/>
      <c r="X269" s="38"/>
    </row>
    <row r="270" ht="15.75" customHeight="1" spans="1:24">
      <c r="A270" s="38"/>
      <c r="B270" s="38"/>
      <c r="C270" s="38"/>
      <c r="D270" s="38"/>
      <c r="E270" s="38"/>
      <c r="F270" s="38"/>
      <c r="G270" s="38"/>
      <c r="H270" s="38"/>
      <c r="I270" s="38"/>
      <c r="J270" s="38"/>
      <c r="K270" s="38"/>
      <c r="L270" s="38"/>
      <c r="M270" s="38"/>
      <c r="N270" s="38"/>
      <c r="O270" s="38"/>
      <c r="P270" s="38"/>
      <c r="Q270" s="38"/>
      <c r="R270" s="38"/>
      <c r="S270" s="38"/>
      <c r="T270" s="38"/>
      <c r="U270" s="38"/>
      <c r="V270" s="38"/>
      <c r="W270" s="38"/>
      <c r="X270" s="38"/>
    </row>
    <row r="271" ht="15.75" customHeight="1" spans="1:24">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row>
    <row r="272" ht="15.75" customHeight="1" spans="1:24">
      <c r="A272" s="38"/>
      <c r="B272" s="38"/>
      <c r="C272" s="38"/>
      <c r="D272" s="38"/>
      <c r="E272" s="38"/>
      <c r="F272" s="38"/>
      <c r="G272" s="38"/>
      <c r="H272" s="38"/>
      <c r="I272" s="38"/>
      <c r="J272" s="38"/>
      <c r="K272" s="38"/>
      <c r="L272" s="38"/>
      <c r="M272" s="38"/>
      <c r="N272" s="38"/>
      <c r="O272" s="38"/>
      <c r="P272" s="38"/>
      <c r="Q272" s="38"/>
      <c r="R272" s="38"/>
      <c r="S272" s="38"/>
      <c r="T272" s="38"/>
      <c r="U272" s="38"/>
      <c r="V272" s="38"/>
      <c r="W272" s="38"/>
      <c r="X272" s="38"/>
    </row>
    <row r="273" ht="15.75" customHeight="1" spans="1:24">
      <c r="A273" s="38"/>
      <c r="B273" s="38"/>
      <c r="C273" s="38"/>
      <c r="D273" s="38"/>
      <c r="E273" s="38"/>
      <c r="F273" s="38"/>
      <c r="G273" s="38"/>
      <c r="H273" s="38"/>
      <c r="I273" s="38"/>
      <c r="J273" s="38"/>
      <c r="K273" s="38"/>
      <c r="L273" s="38"/>
      <c r="M273" s="38"/>
      <c r="N273" s="38"/>
      <c r="O273" s="38"/>
      <c r="P273" s="38"/>
      <c r="Q273" s="38"/>
      <c r="R273" s="38"/>
      <c r="S273" s="38"/>
      <c r="T273" s="38"/>
      <c r="U273" s="38"/>
      <c r="V273" s="38"/>
      <c r="W273" s="38"/>
      <c r="X273" s="38"/>
    </row>
    <row r="274" ht="15.75" customHeight="1" spans="1:24">
      <c r="A274" s="38"/>
      <c r="B274" s="38"/>
      <c r="C274" s="38"/>
      <c r="D274" s="38"/>
      <c r="E274" s="38"/>
      <c r="F274" s="38"/>
      <c r="G274" s="38"/>
      <c r="H274" s="38"/>
      <c r="I274" s="38"/>
      <c r="J274" s="38"/>
      <c r="K274" s="38"/>
      <c r="L274" s="38"/>
      <c r="M274" s="38"/>
      <c r="N274" s="38"/>
      <c r="O274" s="38"/>
      <c r="P274" s="38"/>
      <c r="Q274" s="38"/>
      <c r="R274" s="38"/>
      <c r="S274" s="38"/>
      <c r="T274" s="38"/>
      <c r="U274" s="38"/>
      <c r="V274" s="38"/>
      <c r="W274" s="38"/>
      <c r="X274" s="38"/>
    </row>
    <row r="275" ht="15.75" customHeight="1" spans="1:24">
      <c r="A275" s="38"/>
      <c r="B275" s="38"/>
      <c r="C275" s="38"/>
      <c r="D275" s="38"/>
      <c r="E275" s="38"/>
      <c r="F275" s="38"/>
      <c r="G275" s="38"/>
      <c r="H275" s="38"/>
      <c r="I275" s="38"/>
      <c r="J275" s="38"/>
      <c r="K275" s="38"/>
      <c r="L275" s="38"/>
      <c r="M275" s="38"/>
      <c r="N275" s="38"/>
      <c r="O275" s="38"/>
      <c r="P275" s="38"/>
      <c r="Q275" s="38"/>
      <c r="R275" s="38"/>
      <c r="S275" s="38"/>
      <c r="T275" s="38"/>
      <c r="U275" s="38"/>
      <c r="V275" s="38"/>
      <c r="W275" s="38"/>
      <c r="X275" s="38"/>
    </row>
    <row r="276" ht="15.75" customHeight="1" spans="1:24">
      <c r="A276" s="38"/>
      <c r="B276" s="38"/>
      <c r="C276" s="38"/>
      <c r="D276" s="38"/>
      <c r="E276" s="38"/>
      <c r="F276" s="38"/>
      <c r="G276" s="38"/>
      <c r="H276" s="38"/>
      <c r="I276" s="38"/>
      <c r="J276" s="38"/>
      <c r="K276" s="38"/>
      <c r="L276" s="38"/>
      <c r="M276" s="38"/>
      <c r="N276" s="38"/>
      <c r="O276" s="38"/>
      <c r="P276" s="38"/>
      <c r="Q276" s="38"/>
      <c r="R276" s="38"/>
      <c r="S276" s="38"/>
      <c r="T276" s="38"/>
      <c r="U276" s="38"/>
      <c r="V276" s="38"/>
      <c r="W276" s="38"/>
      <c r="X276" s="38"/>
    </row>
    <row r="277" ht="15.75" customHeight="1" spans="1:24">
      <c r="A277" s="38"/>
      <c r="B277" s="38"/>
      <c r="C277" s="38"/>
      <c r="D277" s="38"/>
      <c r="E277" s="38"/>
      <c r="F277" s="38"/>
      <c r="G277" s="38"/>
      <c r="H277" s="38"/>
      <c r="I277" s="38"/>
      <c r="J277" s="38"/>
      <c r="K277" s="38"/>
      <c r="L277" s="38"/>
      <c r="M277" s="38"/>
      <c r="N277" s="38"/>
      <c r="O277" s="38"/>
      <c r="P277" s="38"/>
      <c r="Q277" s="38"/>
      <c r="R277" s="38"/>
      <c r="S277" s="38"/>
      <c r="T277" s="38"/>
      <c r="U277" s="38"/>
      <c r="V277" s="38"/>
      <c r="W277" s="38"/>
      <c r="X277" s="38"/>
    </row>
    <row r="278" ht="15.75" customHeight="1" spans="1:24">
      <c r="A278" s="38"/>
      <c r="B278" s="38"/>
      <c r="C278" s="38"/>
      <c r="D278" s="38"/>
      <c r="E278" s="38"/>
      <c r="F278" s="38"/>
      <c r="G278" s="38"/>
      <c r="H278" s="38"/>
      <c r="I278" s="38"/>
      <c r="J278" s="38"/>
      <c r="K278" s="38"/>
      <c r="L278" s="38"/>
      <c r="M278" s="38"/>
      <c r="N278" s="38"/>
      <c r="O278" s="38"/>
      <c r="P278" s="38"/>
      <c r="Q278" s="38"/>
      <c r="R278" s="38"/>
      <c r="S278" s="38"/>
      <c r="T278" s="38"/>
      <c r="U278" s="38"/>
      <c r="V278" s="38"/>
      <c r="W278" s="38"/>
      <c r="X278" s="38"/>
    </row>
    <row r="279" ht="15.75" customHeight="1" spans="1:24">
      <c r="A279" s="38"/>
      <c r="B279" s="38"/>
      <c r="C279" s="38"/>
      <c r="D279" s="38"/>
      <c r="E279" s="38"/>
      <c r="F279" s="38"/>
      <c r="G279" s="38"/>
      <c r="H279" s="38"/>
      <c r="I279" s="38"/>
      <c r="J279" s="38"/>
      <c r="K279" s="38"/>
      <c r="L279" s="38"/>
      <c r="M279" s="38"/>
      <c r="N279" s="38"/>
      <c r="O279" s="38"/>
      <c r="P279" s="38"/>
      <c r="Q279" s="38"/>
      <c r="R279" s="38"/>
      <c r="S279" s="38"/>
      <c r="T279" s="38"/>
      <c r="U279" s="38"/>
      <c r="V279" s="38"/>
      <c r="W279" s="38"/>
      <c r="X279" s="38"/>
    </row>
    <row r="280" ht="15.75" customHeight="1" spans="1:24">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row>
    <row r="281" ht="15.75" customHeight="1" spans="1:24">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row>
    <row r="282" ht="15.75" customHeight="1" spans="1:24">
      <c r="A282" s="38"/>
      <c r="B282" s="38"/>
      <c r="C282" s="38"/>
      <c r="D282" s="38"/>
      <c r="E282" s="38"/>
      <c r="F282" s="38"/>
      <c r="G282" s="38"/>
      <c r="H282" s="38"/>
      <c r="I282" s="38"/>
      <c r="J282" s="38"/>
      <c r="K282" s="38"/>
      <c r="L282" s="38"/>
      <c r="M282" s="38"/>
      <c r="N282" s="38"/>
      <c r="O282" s="38"/>
      <c r="P282" s="38"/>
      <c r="Q282" s="38"/>
      <c r="R282" s="38"/>
      <c r="S282" s="38"/>
      <c r="T282" s="38"/>
      <c r="U282" s="38"/>
      <c r="V282" s="38"/>
      <c r="W282" s="38"/>
      <c r="X282" s="38"/>
    </row>
    <row r="283" ht="15.75" customHeight="1" spans="1:24">
      <c r="A283" s="38"/>
      <c r="B283" s="38"/>
      <c r="C283" s="38"/>
      <c r="D283" s="38"/>
      <c r="E283" s="38"/>
      <c r="F283" s="38"/>
      <c r="G283" s="38"/>
      <c r="H283" s="38"/>
      <c r="I283" s="38"/>
      <c r="J283" s="38"/>
      <c r="K283" s="38"/>
      <c r="L283" s="38"/>
      <c r="M283" s="38"/>
      <c r="N283" s="38"/>
      <c r="O283" s="38"/>
      <c r="P283" s="38"/>
      <c r="Q283" s="38"/>
      <c r="R283" s="38"/>
      <c r="S283" s="38"/>
      <c r="T283" s="38"/>
      <c r="U283" s="38"/>
      <c r="V283" s="38"/>
      <c r="W283" s="38"/>
      <c r="X283" s="38"/>
    </row>
    <row r="284" ht="15.75" customHeight="1" spans="1:24">
      <c r="A284" s="38"/>
      <c r="B284" s="38"/>
      <c r="C284" s="38"/>
      <c r="D284" s="38"/>
      <c r="E284" s="38"/>
      <c r="F284" s="38"/>
      <c r="G284" s="38"/>
      <c r="H284" s="38"/>
      <c r="I284" s="38"/>
      <c r="J284" s="38"/>
      <c r="K284" s="38"/>
      <c r="L284" s="38"/>
      <c r="M284" s="38"/>
      <c r="N284" s="38"/>
      <c r="O284" s="38"/>
      <c r="P284" s="38"/>
      <c r="Q284" s="38"/>
      <c r="R284" s="38"/>
      <c r="S284" s="38"/>
      <c r="T284" s="38"/>
      <c r="U284" s="38"/>
      <c r="V284" s="38"/>
      <c r="W284" s="38"/>
      <c r="X284" s="38"/>
    </row>
    <row r="285" ht="15.75" customHeight="1" spans="1:24">
      <c r="A285" s="38"/>
      <c r="B285" s="38"/>
      <c r="C285" s="38"/>
      <c r="D285" s="38"/>
      <c r="E285" s="38"/>
      <c r="F285" s="38"/>
      <c r="G285" s="38"/>
      <c r="H285" s="38"/>
      <c r="I285" s="38"/>
      <c r="J285" s="38"/>
      <c r="K285" s="38"/>
      <c r="L285" s="38"/>
      <c r="M285" s="38"/>
      <c r="N285" s="38"/>
      <c r="O285" s="38"/>
      <c r="P285" s="38"/>
      <c r="Q285" s="38"/>
      <c r="R285" s="38"/>
      <c r="S285" s="38"/>
      <c r="T285" s="38"/>
      <c r="U285" s="38"/>
      <c r="V285" s="38"/>
      <c r="W285" s="38"/>
      <c r="X285" s="38"/>
    </row>
    <row r="286" ht="15.75" customHeight="1" spans="1:24">
      <c r="A286" s="38"/>
      <c r="B286" s="38"/>
      <c r="C286" s="38"/>
      <c r="D286" s="38"/>
      <c r="E286" s="38"/>
      <c r="F286" s="38"/>
      <c r="G286" s="38"/>
      <c r="H286" s="38"/>
      <c r="I286" s="38"/>
      <c r="J286" s="38"/>
      <c r="K286" s="38"/>
      <c r="L286" s="38"/>
      <c r="M286" s="38"/>
      <c r="N286" s="38"/>
      <c r="O286" s="38"/>
      <c r="P286" s="38"/>
      <c r="Q286" s="38"/>
      <c r="R286" s="38"/>
      <c r="S286" s="38"/>
      <c r="T286" s="38"/>
      <c r="U286" s="38"/>
      <c r="V286" s="38"/>
      <c r="W286" s="38"/>
      <c r="X286" s="38"/>
    </row>
    <row r="287" ht="15.75" customHeight="1" spans="1:24">
      <c r="A287" s="38"/>
      <c r="B287" s="38"/>
      <c r="C287" s="38"/>
      <c r="D287" s="38"/>
      <c r="E287" s="38"/>
      <c r="F287" s="38"/>
      <c r="G287" s="38"/>
      <c r="H287" s="38"/>
      <c r="I287" s="38"/>
      <c r="J287" s="38"/>
      <c r="K287" s="38"/>
      <c r="L287" s="38"/>
      <c r="M287" s="38"/>
      <c r="N287" s="38"/>
      <c r="O287" s="38"/>
      <c r="P287" s="38"/>
      <c r="Q287" s="38"/>
      <c r="R287" s="38"/>
      <c r="S287" s="38"/>
      <c r="T287" s="38"/>
      <c r="U287" s="38"/>
      <c r="V287" s="38"/>
      <c r="W287" s="38"/>
      <c r="X287" s="38"/>
    </row>
    <row r="288" ht="15.75" customHeight="1" spans="1:24">
      <c r="A288" s="38"/>
      <c r="B288" s="38"/>
      <c r="C288" s="38"/>
      <c r="D288" s="38"/>
      <c r="E288" s="38"/>
      <c r="F288" s="38"/>
      <c r="G288" s="38"/>
      <c r="H288" s="38"/>
      <c r="I288" s="38"/>
      <c r="J288" s="38"/>
      <c r="K288" s="38"/>
      <c r="L288" s="38"/>
      <c r="M288" s="38"/>
      <c r="N288" s="38"/>
      <c r="O288" s="38"/>
      <c r="P288" s="38"/>
      <c r="Q288" s="38"/>
      <c r="R288" s="38"/>
      <c r="S288" s="38"/>
      <c r="T288" s="38"/>
      <c r="U288" s="38"/>
      <c r="V288" s="38"/>
      <c r="W288" s="38"/>
      <c r="X288" s="38"/>
    </row>
    <row r="289" ht="15.75" customHeight="1" spans="1:24">
      <c r="A289" s="38"/>
      <c r="B289" s="38"/>
      <c r="C289" s="38"/>
      <c r="D289" s="38"/>
      <c r="E289" s="38"/>
      <c r="F289" s="38"/>
      <c r="G289" s="38"/>
      <c r="H289" s="38"/>
      <c r="I289" s="38"/>
      <c r="J289" s="38"/>
      <c r="K289" s="38"/>
      <c r="L289" s="38"/>
      <c r="M289" s="38"/>
      <c r="N289" s="38"/>
      <c r="O289" s="38"/>
      <c r="P289" s="38"/>
      <c r="Q289" s="38"/>
      <c r="R289" s="38"/>
      <c r="S289" s="38"/>
      <c r="T289" s="38"/>
      <c r="U289" s="38"/>
      <c r="V289" s="38"/>
      <c r="W289" s="38"/>
      <c r="X289" s="38"/>
    </row>
    <row r="290" ht="15.75" customHeight="1" spans="1:24">
      <c r="A290" s="38"/>
      <c r="B290" s="38"/>
      <c r="C290" s="38"/>
      <c r="D290" s="38"/>
      <c r="E290" s="38"/>
      <c r="F290" s="38"/>
      <c r="G290" s="38"/>
      <c r="H290" s="38"/>
      <c r="I290" s="38"/>
      <c r="J290" s="38"/>
      <c r="K290" s="38"/>
      <c r="L290" s="38"/>
      <c r="M290" s="38"/>
      <c r="N290" s="38"/>
      <c r="O290" s="38"/>
      <c r="P290" s="38"/>
      <c r="Q290" s="38"/>
      <c r="R290" s="38"/>
      <c r="S290" s="38"/>
      <c r="T290" s="38"/>
      <c r="U290" s="38"/>
      <c r="V290" s="38"/>
      <c r="W290" s="38"/>
      <c r="X290" s="38"/>
    </row>
    <row r="291" ht="15.75" customHeight="1" spans="1:24">
      <c r="A291" s="38"/>
      <c r="B291" s="38"/>
      <c r="C291" s="38"/>
      <c r="D291" s="38"/>
      <c r="E291" s="38"/>
      <c r="F291" s="38"/>
      <c r="G291" s="38"/>
      <c r="H291" s="38"/>
      <c r="I291" s="38"/>
      <c r="J291" s="38"/>
      <c r="K291" s="38"/>
      <c r="L291" s="38"/>
      <c r="M291" s="38"/>
      <c r="N291" s="38"/>
      <c r="O291" s="38"/>
      <c r="P291" s="38"/>
      <c r="Q291" s="38"/>
      <c r="R291" s="38"/>
      <c r="S291" s="38"/>
      <c r="T291" s="38"/>
      <c r="U291" s="38"/>
      <c r="V291" s="38"/>
      <c r="W291" s="38"/>
      <c r="X291" s="38"/>
    </row>
    <row r="292" ht="15.75" customHeight="1" spans="1:24">
      <c r="A292" s="38"/>
      <c r="B292" s="38"/>
      <c r="C292" s="38"/>
      <c r="D292" s="38"/>
      <c r="E292" s="38"/>
      <c r="F292" s="38"/>
      <c r="G292" s="38"/>
      <c r="H292" s="38"/>
      <c r="I292" s="38"/>
      <c r="J292" s="38"/>
      <c r="K292" s="38"/>
      <c r="L292" s="38"/>
      <c r="M292" s="38"/>
      <c r="N292" s="38"/>
      <c r="O292" s="38"/>
      <c r="P292" s="38"/>
      <c r="Q292" s="38"/>
      <c r="R292" s="38"/>
      <c r="S292" s="38"/>
      <c r="T292" s="38"/>
      <c r="U292" s="38"/>
      <c r="V292" s="38"/>
      <c r="W292" s="38"/>
      <c r="X292" s="38"/>
    </row>
    <row r="293" ht="15.75" customHeight="1" spans="1:24">
      <c r="A293" s="38"/>
      <c r="B293" s="38"/>
      <c r="C293" s="38"/>
      <c r="D293" s="38"/>
      <c r="E293" s="38"/>
      <c r="F293" s="38"/>
      <c r="G293" s="38"/>
      <c r="H293" s="38"/>
      <c r="I293" s="38"/>
      <c r="J293" s="38"/>
      <c r="K293" s="38"/>
      <c r="L293" s="38"/>
      <c r="M293" s="38"/>
      <c r="N293" s="38"/>
      <c r="O293" s="38"/>
      <c r="P293" s="38"/>
      <c r="Q293" s="38"/>
      <c r="R293" s="38"/>
      <c r="S293" s="38"/>
      <c r="T293" s="38"/>
      <c r="U293" s="38"/>
      <c r="V293" s="38"/>
      <c r="W293" s="38"/>
      <c r="X293" s="38"/>
    </row>
    <row r="294" ht="15.75" customHeight="1" spans="1:24">
      <c r="A294" s="38"/>
      <c r="B294" s="38"/>
      <c r="C294" s="38"/>
      <c r="D294" s="38"/>
      <c r="E294" s="38"/>
      <c r="F294" s="38"/>
      <c r="G294" s="38"/>
      <c r="H294" s="38"/>
      <c r="I294" s="38"/>
      <c r="J294" s="38"/>
      <c r="K294" s="38"/>
      <c r="L294" s="38"/>
      <c r="M294" s="38"/>
      <c r="N294" s="38"/>
      <c r="O294" s="38"/>
      <c r="P294" s="38"/>
      <c r="Q294" s="38"/>
      <c r="R294" s="38"/>
      <c r="S294" s="38"/>
      <c r="T294" s="38"/>
      <c r="U294" s="38"/>
      <c r="V294" s="38"/>
      <c r="W294" s="38"/>
      <c r="X294" s="38"/>
    </row>
    <row r="295" ht="15.75" customHeight="1" spans="1:24">
      <c r="A295" s="38"/>
      <c r="B295" s="38"/>
      <c r="C295" s="38"/>
      <c r="D295" s="38"/>
      <c r="E295" s="38"/>
      <c r="F295" s="38"/>
      <c r="G295" s="38"/>
      <c r="H295" s="38"/>
      <c r="I295" s="38"/>
      <c r="J295" s="38"/>
      <c r="K295" s="38"/>
      <c r="L295" s="38"/>
      <c r="M295" s="38"/>
      <c r="N295" s="38"/>
      <c r="O295" s="38"/>
      <c r="P295" s="38"/>
      <c r="Q295" s="38"/>
      <c r="R295" s="38"/>
      <c r="S295" s="38"/>
      <c r="T295" s="38"/>
      <c r="U295" s="38"/>
      <c r="V295" s="38"/>
      <c r="W295" s="38"/>
      <c r="X295" s="38"/>
    </row>
    <row r="296" ht="15.75" customHeight="1" spans="1:24">
      <c r="A296" s="38"/>
      <c r="B296" s="38"/>
      <c r="C296" s="38"/>
      <c r="D296" s="38"/>
      <c r="E296" s="38"/>
      <c r="F296" s="38"/>
      <c r="G296" s="38"/>
      <c r="H296" s="38"/>
      <c r="I296" s="38"/>
      <c r="J296" s="38"/>
      <c r="K296" s="38"/>
      <c r="L296" s="38"/>
      <c r="M296" s="38"/>
      <c r="N296" s="38"/>
      <c r="O296" s="38"/>
      <c r="P296" s="38"/>
      <c r="Q296" s="38"/>
      <c r="R296" s="38"/>
      <c r="S296" s="38"/>
      <c r="T296" s="38"/>
      <c r="U296" s="38"/>
      <c r="V296" s="38"/>
      <c r="W296" s="38"/>
      <c r="X296" s="38"/>
    </row>
    <row r="297" ht="15.75" customHeight="1" spans="1:24">
      <c r="A297" s="38"/>
      <c r="B297" s="38"/>
      <c r="C297" s="38"/>
      <c r="D297" s="38"/>
      <c r="E297" s="38"/>
      <c r="F297" s="38"/>
      <c r="G297" s="38"/>
      <c r="H297" s="38"/>
      <c r="I297" s="38"/>
      <c r="J297" s="38"/>
      <c r="K297" s="38"/>
      <c r="L297" s="38"/>
      <c r="M297" s="38"/>
      <c r="N297" s="38"/>
      <c r="O297" s="38"/>
      <c r="P297" s="38"/>
      <c r="Q297" s="38"/>
      <c r="R297" s="38"/>
      <c r="S297" s="38"/>
      <c r="T297" s="38"/>
      <c r="U297" s="38"/>
      <c r="V297" s="38"/>
      <c r="W297" s="38"/>
      <c r="X297" s="38"/>
    </row>
    <row r="298" ht="15.75" customHeight="1" spans="1:24">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row>
    <row r="299" ht="15.75" customHeight="1" spans="1:24">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row>
    <row r="300" ht="15.75" customHeight="1" spans="1:24">
      <c r="A300" s="38"/>
      <c r="B300" s="38"/>
      <c r="C300" s="38"/>
      <c r="D300" s="38"/>
      <c r="E300" s="38"/>
      <c r="F300" s="38"/>
      <c r="G300" s="38"/>
      <c r="H300" s="38"/>
      <c r="I300" s="38"/>
      <c r="J300" s="38"/>
      <c r="K300" s="38"/>
      <c r="L300" s="38"/>
      <c r="M300" s="38"/>
      <c r="N300" s="38"/>
      <c r="O300" s="38"/>
      <c r="P300" s="38"/>
      <c r="Q300" s="38"/>
      <c r="R300" s="38"/>
      <c r="S300" s="38"/>
      <c r="T300" s="38"/>
      <c r="U300" s="38"/>
      <c r="V300" s="38"/>
      <c r="W300" s="38"/>
      <c r="X300" s="38"/>
    </row>
    <row r="301" ht="15.75" customHeight="1" spans="1:24">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row>
    <row r="302" ht="15.75" customHeight="1" spans="1:24">
      <c r="A302" s="38"/>
      <c r="B302" s="38"/>
      <c r="C302" s="38"/>
      <c r="D302" s="38"/>
      <c r="E302" s="38"/>
      <c r="F302" s="38"/>
      <c r="G302" s="38"/>
      <c r="H302" s="38"/>
      <c r="I302" s="38"/>
      <c r="J302" s="38"/>
      <c r="K302" s="38"/>
      <c r="L302" s="38"/>
      <c r="M302" s="38"/>
      <c r="N302" s="38"/>
      <c r="O302" s="38"/>
      <c r="P302" s="38"/>
      <c r="Q302" s="38"/>
      <c r="R302" s="38"/>
      <c r="S302" s="38"/>
      <c r="T302" s="38"/>
      <c r="U302" s="38"/>
      <c r="V302" s="38"/>
      <c r="W302" s="38"/>
      <c r="X302" s="38"/>
    </row>
    <row r="303" ht="15.75" customHeight="1" spans="1:24">
      <c r="A303" s="38"/>
      <c r="B303" s="38"/>
      <c r="C303" s="38"/>
      <c r="D303" s="38"/>
      <c r="E303" s="38"/>
      <c r="F303" s="38"/>
      <c r="G303" s="38"/>
      <c r="H303" s="38"/>
      <c r="I303" s="38"/>
      <c r="J303" s="38"/>
      <c r="K303" s="38"/>
      <c r="L303" s="38"/>
      <c r="M303" s="38"/>
      <c r="N303" s="38"/>
      <c r="O303" s="38"/>
      <c r="P303" s="38"/>
      <c r="Q303" s="38"/>
      <c r="R303" s="38"/>
      <c r="S303" s="38"/>
      <c r="T303" s="38"/>
      <c r="U303" s="38"/>
      <c r="V303" s="38"/>
      <c r="W303" s="38"/>
      <c r="X303" s="38"/>
    </row>
    <row r="304" ht="15.75" customHeight="1" spans="1:24">
      <c r="A304" s="38"/>
      <c r="B304" s="38"/>
      <c r="C304" s="38"/>
      <c r="D304" s="38"/>
      <c r="E304" s="38"/>
      <c r="F304" s="38"/>
      <c r="G304" s="38"/>
      <c r="H304" s="38"/>
      <c r="I304" s="38"/>
      <c r="J304" s="38"/>
      <c r="K304" s="38"/>
      <c r="L304" s="38"/>
      <c r="M304" s="38"/>
      <c r="N304" s="38"/>
      <c r="O304" s="38"/>
      <c r="P304" s="38"/>
      <c r="Q304" s="38"/>
      <c r="R304" s="38"/>
      <c r="S304" s="38"/>
      <c r="T304" s="38"/>
      <c r="U304" s="38"/>
      <c r="V304" s="38"/>
      <c r="W304" s="38"/>
      <c r="X304" s="38"/>
    </row>
    <row r="305" ht="15.75" customHeight="1" spans="1:24">
      <c r="A305" s="38"/>
      <c r="B305" s="38"/>
      <c r="C305" s="38"/>
      <c r="D305" s="38"/>
      <c r="E305" s="38"/>
      <c r="F305" s="38"/>
      <c r="G305" s="38"/>
      <c r="H305" s="38"/>
      <c r="I305" s="38"/>
      <c r="J305" s="38"/>
      <c r="K305" s="38"/>
      <c r="L305" s="38"/>
      <c r="M305" s="38"/>
      <c r="N305" s="38"/>
      <c r="O305" s="38"/>
      <c r="P305" s="38"/>
      <c r="Q305" s="38"/>
      <c r="R305" s="38"/>
      <c r="S305" s="38"/>
      <c r="T305" s="38"/>
      <c r="U305" s="38"/>
      <c r="V305" s="38"/>
      <c r="W305" s="38"/>
      <c r="X305" s="38"/>
    </row>
    <row r="306" ht="15.75" customHeight="1" spans="1:24">
      <c r="A306" s="38"/>
      <c r="B306" s="38"/>
      <c r="C306" s="38"/>
      <c r="D306" s="38"/>
      <c r="E306" s="38"/>
      <c r="F306" s="38"/>
      <c r="G306" s="38"/>
      <c r="H306" s="38"/>
      <c r="I306" s="38"/>
      <c r="J306" s="38"/>
      <c r="K306" s="38"/>
      <c r="L306" s="38"/>
      <c r="M306" s="38"/>
      <c r="N306" s="38"/>
      <c r="O306" s="38"/>
      <c r="P306" s="38"/>
      <c r="Q306" s="38"/>
      <c r="R306" s="38"/>
      <c r="S306" s="38"/>
      <c r="T306" s="38"/>
      <c r="U306" s="38"/>
      <c r="V306" s="38"/>
      <c r="W306" s="38"/>
      <c r="X306" s="38"/>
    </row>
    <row r="307" ht="15.75" customHeight="1" spans="1:24">
      <c r="A307" s="38"/>
      <c r="B307" s="38"/>
      <c r="C307" s="38"/>
      <c r="D307" s="38"/>
      <c r="E307" s="38"/>
      <c r="F307" s="38"/>
      <c r="G307" s="38"/>
      <c r="H307" s="38"/>
      <c r="I307" s="38"/>
      <c r="J307" s="38"/>
      <c r="K307" s="38"/>
      <c r="L307" s="38"/>
      <c r="M307" s="38"/>
      <c r="N307" s="38"/>
      <c r="O307" s="38"/>
      <c r="P307" s="38"/>
      <c r="Q307" s="38"/>
      <c r="R307" s="38"/>
      <c r="S307" s="38"/>
      <c r="T307" s="38"/>
      <c r="U307" s="38"/>
      <c r="V307" s="38"/>
      <c r="W307" s="38"/>
      <c r="X307" s="38"/>
    </row>
    <row r="308" ht="15.75" customHeight="1" spans="1:24">
      <c r="A308" s="38"/>
      <c r="B308" s="38"/>
      <c r="C308" s="38"/>
      <c r="D308" s="38"/>
      <c r="E308" s="38"/>
      <c r="F308" s="38"/>
      <c r="G308" s="38"/>
      <c r="H308" s="38"/>
      <c r="I308" s="38"/>
      <c r="J308" s="38"/>
      <c r="K308" s="38"/>
      <c r="L308" s="38"/>
      <c r="M308" s="38"/>
      <c r="N308" s="38"/>
      <c r="O308" s="38"/>
      <c r="P308" s="38"/>
      <c r="Q308" s="38"/>
      <c r="R308" s="38"/>
      <c r="S308" s="38"/>
      <c r="T308" s="38"/>
      <c r="U308" s="38"/>
      <c r="V308" s="38"/>
      <c r="W308" s="38"/>
      <c r="X308" s="38"/>
    </row>
    <row r="309" ht="15.75" customHeight="1" spans="1:24">
      <c r="A309" s="38"/>
      <c r="B309" s="38"/>
      <c r="C309" s="38"/>
      <c r="D309" s="38"/>
      <c r="E309" s="38"/>
      <c r="F309" s="38"/>
      <c r="G309" s="38"/>
      <c r="H309" s="38"/>
      <c r="I309" s="38"/>
      <c r="J309" s="38"/>
      <c r="K309" s="38"/>
      <c r="L309" s="38"/>
      <c r="M309" s="38"/>
      <c r="N309" s="38"/>
      <c r="O309" s="38"/>
      <c r="P309" s="38"/>
      <c r="Q309" s="38"/>
      <c r="R309" s="38"/>
      <c r="S309" s="38"/>
      <c r="T309" s="38"/>
      <c r="U309" s="38"/>
      <c r="V309" s="38"/>
      <c r="W309" s="38"/>
      <c r="X309" s="38"/>
    </row>
    <row r="310" ht="15.75" customHeight="1" spans="1:24">
      <c r="A310" s="38"/>
      <c r="B310" s="38"/>
      <c r="C310" s="38"/>
      <c r="D310" s="38"/>
      <c r="E310" s="38"/>
      <c r="F310" s="38"/>
      <c r="G310" s="38"/>
      <c r="H310" s="38"/>
      <c r="I310" s="38"/>
      <c r="J310" s="38"/>
      <c r="K310" s="38"/>
      <c r="L310" s="38"/>
      <c r="M310" s="38"/>
      <c r="N310" s="38"/>
      <c r="O310" s="38"/>
      <c r="P310" s="38"/>
      <c r="Q310" s="38"/>
      <c r="R310" s="38"/>
      <c r="S310" s="38"/>
      <c r="T310" s="38"/>
      <c r="U310" s="38"/>
      <c r="V310" s="38"/>
      <c r="W310" s="38"/>
      <c r="X310" s="38"/>
    </row>
    <row r="311" ht="15.75" customHeight="1" spans="1:24">
      <c r="A311" s="38"/>
      <c r="B311" s="38"/>
      <c r="C311" s="38"/>
      <c r="D311" s="38"/>
      <c r="E311" s="38"/>
      <c r="F311" s="38"/>
      <c r="G311" s="38"/>
      <c r="H311" s="38"/>
      <c r="I311" s="38"/>
      <c r="J311" s="38"/>
      <c r="K311" s="38"/>
      <c r="L311" s="38"/>
      <c r="M311" s="38"/>
      <c r="N311" s="38"/>
      <c r="O311" s="38"/>
      <c r="P311" s="38"/>
      <c r="Q311" s="38"/>
      <c r="R311" s="38"/>
      <c r="S311" s="38"/>
      <c r="T311" s="38"/>
      <c r="U311" s="38"/>
      <c r="V311" s="38"/>
      <c r="W311" s="38"/>
      <c r="X311" s="38"/>
    </row>
    <row r="312" ht="15.75" customHeight="1" spans="1:24">
      <c r="A312" s="38"/>
      <c r="B312" s="38"/>
      <c r="C312" s="38"/>
      <c r="D312" s="38"/>
      <c r="E312" s="38"/>
      <c r="F312" s="38"/>
      <c r="G312" s="38"/>
      <c r="H312" s="38"/>
      <c r="I312" s="38"/>
      <c r="J312" s="38"/>
      <c r="K312" s="38"/>
      <c r="L312" s="38"/>
      <c r="M312" s="38"/>
      <c r="N312" s="38"/>
      <c r="O312" s="38"/>
      <c r="P312" s="38"/>
      <c r="Q312" s="38"/>
      <c r="R312" s="38"/>
      <c r="S312" s="38"/>
      <c r="T312" s="38"/>
      <c r="U312" s="38"/>
      <c r="V312" s="38"/>
      <c r="W312" s="38"/>
      <c r="X312" s="38"/>
    </row>
    <row r="313" ht="15.75" customHeight="1" spans="1:24">
      <c r="A313" s="38"/>
      <c r="B313" s="38"/>
      <c r="C313" s="38"/>
      <c r="D313" s="38"/>
      <c r="E313" s="38"/>
      <c r="F313" s="38"/>
      <c r="G313" s="38"/>
      <c r="H313" s="38"/>
      <c r="I313" s="38"/>
      <c r="J313" s="38"/>
      <c r="K313" s="38"/>
      <c r="L313" s="38"/>
      <c r="M313" s="38"/>
      <c r="N313" s="38"/>
      <c r="O313" s="38"/>
      <c r="P313" s="38"/>
      <c r="Q313" s="38"/>
      <c r="R313" s="38"/>
      <c r="S313" s="38"/>
      <c r="T313" s="38"/>
      <c r="U313" s="38"/>
      <c r="V313" s="38"/>
      <c r="W313" s="38"/>
      <c r="X313" s="38"/>
    </row>
    <row r="314" ht="15.75" customHeight="1" spans="1:24">
      <c r="A314" s="38"/>
      <c r="B314" s="38"/>
      <c r="C314" s="38"/>
      <c r="D314" s="38"/>
      <c r="E314" s="38"/>
      <c r="F314" s="38"/>
      <c r="G314" s="38"/>
      <c r="H314" s="38"/>
      <c r="I314" s="38"/>
      <c r="J314" s="38"/>
      <c r="K314" s="38"/>
      <c r="L314" s="38"/>
      <c r="M314" s="38"/>
      <c r="N314" s="38"/>
      <c r="O314" s="38"/>
      <c r="P314" s="38"/>
      <c r="Q314" s="38"/>
      <c r="R314" s="38"/>
      <c r="S314" s="38"/>
      <c r="T314" s="38"/>
      <c r="U314" s="38"/>
      <c r="V314" s="38"/>
      <c r="W314" s="38"/>
      <c r="X314" s="38"/>
    </row>
    <row r="315" ht="15.75" customHeight="1" spans="1:24">
      <c r="A315" s="38"/>
      <c r="B315" s="38"/>
      <c r="C315" s="38"/>
      <c r="D315" s="38"/>
      <c r="E315" s="38"/>
      <c r="F315" s="38"/>
      <c r="G315" s="38"/>
      <c r="H315" s="38"/>
      <c r="I315" s="38"/>
      <c r="J315" s="38"/>
      <c r="K315" s="38"/>
      <c r="L315" s="38"/>
      <c r="M315" s="38"/>
      <c r="N315" s="38"/>
      <c r="O315" s="38"/>
      <c r="P315" s="38"/>
      <c r="Q315" s="38"/>
      <c r="R315" s="38"/>
      <c r="S315" s="38"/>
      <c r="T315" s="38"/>
      <c r="U315" s="38"/>
      <c r="V315" s="38"/>
      <c r="W315" s="38"/>
      <c r="X315" s="38"/>
    </row>
    <row r="316" ht="15.75" customHeight="1" spans="1:24">
      <c r="A316" s="38"/>
      <c r="B316" s="38"/>
      <c r="C316" s="38"/>
      <c r="D316" s="38"/>
      <c r="E316" s="38"/>
      <c r="F316" s="38"/>
      <c r="G316" s="38"/>
      <c r="H316" s="38"/>
      <c r="I316" s="38"/>
      <c r="J316" s="38"/>
      <c r="K316" s="38"/>
      <c r="L316" s="38"/>
      <c r="M316" s="38"/>
      <c r="N316" s="38"/>
      <c r="O316" s="38"/>
      <c r="P316" s="38"/>
      <c r="Q316" s="38"/>
      <c r="R316" s="38"/>
      <c r="S316" s="38"/>
      <c r="T316" s="38"/>
      <c r="U316" s="38"/>
      <c r="V316" s="38"/>
      <c r="W316" s="38"/>
      <c r="X316" s="38"/>
    </row>
    <row r="317" ht="15.75" customHeight="1" spans="1:24">
      <c r="A317" s="38"/>
      <c r="B317" s="38"/>
      <c r="C317" s="38"/>
      <c r="D317" s="38"/>
      <c r="E317" s="38"/>
      <c r="F317" s="38"/>
      <c r="G317" s="38"/>
      <c r="H317" s="38"/>
      <c r="I317" s="38"/>
      <c r="J317" s="38"/>
      <c r="K317" s="38"/>
      <c r="L317" s="38"/>
      <c r="M317" s="38"/>
      <c r="N317" s="38"/>
      <c r="O317" s="38"/>
      <c r="P317" s="38"/>
      <c r="Q317" s="38"/>
      <c r="R317" s="38"/>
      <c r="S317" s="38"/>
      <c r="T317" s="38"/>
      <c r="U317" s="38"/>
      <c r="V317" s="38"/>
      <c r="W317" s="38"/>
      <c r="X317" s="38"/>
    </row>
    <row r="318" ht="15.75" customHeight="1" spans="1:24">
      <c r="A318" s="38"/>
      <c r="B318" s="38"/>
      <c r="C318" s="38"/>
      <c r="D318" s="38"/>
      <c r="E318" s="38"/>
      <c r="F318" s="38"/>
      <c r="G318" s="38"/>
      <c r="H318" s="38"/>
      <c r="I318" s="38"/>
      <c r="J318" s="38"/>
      <c r="K318" s="38"/>
      <c r="L318" s="38"/>
      <c r="M318" s="38"/>
      <c r="N318" s="38"/>
      <c r="O318" s="38"/>
      <c r="P318" s="38"/>
      <c r="Q318" s="38"/>
      <c r="R318" s="38"/>
      <c r="S318" s="38"/>
      <c r="T318" s="38"/>
      <c r="U318" s="38"/>
      <c r="V318" s="38"/>
      <c r="W318" s="38"/>
      <c r="X318" s="38"/>
    </row>
    <row r="319" ht="15.75" customHeight="1" spans="1:24">
      <c r="A319" s="38"/>
      <c r="B319" s="38"/>
      <c r="C319" s="38"/>
      <c r="D319" s="38"/>
      <c r="E319" s="38"/>
      <c r="F319" s="38"/>
      <c r="G319" s="38"/>
      <c r="H319" s="38"/>
      <c r="I319" s="38"/>
      <c r="J319" s="38"/>
      <c r="K319" s="38"/>
      <c r="L319" s="38"/>
      <c r="M319" s="38"/>
      <c r="N319" s="38"/>
      <c r="O319" s="38"/>
      <c r="P319" s="38"/>
      <c r="Q319" s="38"/>
      <c r="R319" s="38"/>
      <c r="S319" s="38"/>
      <c r="T319" s="38"/>
      <c r="U319" s="38"/>
      <c r="V319" s="38"/>
      <c r="W319" s="38"/>
      <c r="X319" s="38"/>
    </row>
    <row r="320" ht="15.75" customHeight="1" spans="1:24">
      <c r="A320" s="38"/>
      <c r="B320" s="38"/>
      <c r="C320" s="38"/>
      <c r="D320" s="38"/>
      <c r="E320" s="38"/>
      <c r="F320" s="38"/>
      <c r="G320" s="38"/>
      <c r="H320" s="38"/>
      <c r="I320" s="38"/>
      <c r="J320" s="38"/>
      <c r="K320" s="38"/>
      <c r="L320" s="38"/>
      <c r="M320" s="38"/>
      <c r="N320" s="38"/>
      <c r="O320" s="38"/>
      <c r="P320" s="38"/>
      <c r="Q320" s="38"/>
      <c r="R320" s="38"/>
      <c r="S320" s="38"/>
      <c r="T320" s="38"/>
      <c r="U320" s="38"/>
      <c r="V320" s="38"/>
      <c r="W320" s="38"/>
      <c r="X320" s="38"/>
    </row>
    <row r="321" ht="15.75" customHeight="1" spans="1:24">
      <c r="A321" s="38"/>
      <c r="B321" s="38"/>
      <c r="C321" s="38"/>
      <c r="D321" s="38"/>
      <c r="E321" s="38"/>
      <c r="F321" s="38"/>
      <c r="G321" s="38"/>
      <c r="H321" s="38"/>
      <c r="I321" s="38"/>
      <c r="J321" s="38"/>
      <c r="K321" s="38"/>
      <c r="L321" s="38"/>
      <c r="M321" s="38"/>
      <c r="N321" s="38"/>
      <c r="O321" s="38"/>
      <c r="P321" s="38"/>
      <c r="Q321" s="38"/>
      <c r="R321" s="38"/>
      <c r="S321" s="38"/>
      <c r="T321" s="38"/>
      <c r="U321" s="38"/>
      <c r="V321" s="38"/>
      <c r="W321" s="38"/>
      <c r="X321" s="38"/>
    </row>
    <row r="322" ht="15.75" customHeight="1" spans="1:24">
      <c r="A322" s="38"/>
      <c r="B322" s="38"/>
      <c r="C322" s="38"/>
      <c r="D322" s="38"/>
      <c r="E322" s="38"/>
      <c r="F322" s="38"/>
      <c r="G322" s="38"/>
      <c r="H322" s="38"/>
      <c r="I322" s="38"/>
      <c r="J322" s="38"/>
      <c r="K322" s="38"/>
      <c r="L322" s="38"/>
      <c r="M322" s="38"/>
      <c r="N322" s="38"/>
      <c r="O322" s="38"/>
      <c r="P322" s="38"/>
      <c r="Q322" s="38"/>
      <c r="R322" s="38"/>
      <c r="S322" s="38"/>
      <c r="T322" s="38"/>
      <c r="U322" s="38"/>
      <c r="V322" s="38"/>
      <c r="W322" s="38"/>
      <c r="X322" s="38"/>
    </row>
    <row r="323" ht="15.75" customHeight="1" spans="1:24">
      <c r="A323" s="38"/>
      <c r="B323" s="38"/>
      <c r="C323" s="38"/>
      <c r="D323" s="38"/>
      <c r="E323" s="38"/>
      <c r="F323" s="38"/>
      <c r="G323" s="38"/>
      <c r="H323" s="38"/>
      <c r="I323" s="38"/>
      <c r="J323" s="38"/>
      <c r="K323" s="38"/>
      <c r="L323" s="38"/>
      <c r="M323" s="38"/>
      <c r="N323" s="38"/>
      <c r="O323" s="38"/>
      <c r="P323" s="38"/>
      <c r="Q323" s="38"/>
      <c r="R323" s="38"/>
      <c r="S323" s="38"/>
      <c r="T323" s="38"/>
      <c r="U323" s="38"/>
      <c r="V323" s="38"/>
      <c r="W323" s="38"/>
      <c r="X323" s="38"/>
    </row>
    <row r="324" ht="15.75" customHeight="1" spans="1:24">
      <c r="A324" s="38"/>
      <c r="B324" s="38"/>
      <c r="C324" s="38"/>
      <c r="D324" s="38"/>
      <c r="E324" s="38"/>
      <c r="F324" s="38"/>
      <c r="G324" s="38"/>
      <c r="H324" s="38"/>
      <c r="I324" s="38"/>
      <c r="J324" s="38"/>
      <c r="K324" s="38"/>
      <c r="L324" s="38"/>
      <c r="M324" s="38"/>
      <c r="N324" s="38"/>
      <c r="O324" s="38"/>
      <c r="P324" s="38"/>
      <c r="Q324" s="38"/>
      <c r="R324" s="38"/>
      <c r="S324" s="38"/>
      <c r="T324" s="38"/>
      <c r="U324" s="38"/>
      <c r="V324" s="38"/>
      <c r="W324" s="38"/>
      <c r="X324" s="38"/>
    </row>
    <row r="325" ht="15.75" customHeight="1" spans="1:24">
      <c r="A325" s="38"/>
      <c r="B325" s="38"/>
      <c r="C325" s="38"/>
      <c r="D325" s="38"/>
      <c r="E325" s="38"/>
      <c r="F325" s="38"/>
      <c r="G325" s="38"/>
      <c r="H325" s="38"/>
      <c r="I325" s="38"/>
      <c r="J325" s="38"/>
      <c r="K325" s="38"/>
      <c r="L325" s="38"/>
      <c r="M325" s="38"/>
      <c r="N325" s="38"/>
      <c r="O325" s="38"/>
      <c r="P325" s="38"/>
      <c r="Q325" s="38"/>
      <c r="R325" s="38"/>
      <c r="S325" s="38"/>
      <c r="T325" s="38"/>
      <c r="U325" s="38"/>
      <c r="V325" s="38"/>
      <c r="W325" s="38"/>
      <c r="X325" s="38"/>
    </row>
    <row r="326" ht="15.75" customHeight="1" spans="1:24">
      <c r="A326" s="38"/>
      <c r="B326" s="38"/>
      <c r="C326" s="38"/>
      <c r="D326" s="38"/>
      <c r="E326" s="38"/>
      <c r="F326" s="38"/>
      <c r="G326" s="38"/>
      <c r="H326" s="38"/>
      <c r="I326" s="38"/>
      <c r="J326" s="38"/>
      <c r="K326" s="38"/>
      <c r="L326" s="38"/>
      <c r="M326" s="38"/>
      <c r="N326" s="38"/>
      <c r="O326" s="38"/>
      <c r="P326" s="38"/>
      <c r="Q326" s="38"/>
      <c r="R326" s="38"/>
      <c r="S326" s="38"/>
      <c r="T326" s="38"/>
      <c r="U326" s="38"/>
      <c r="V326" s="38"/>
      <c r="W326" s="38"/>
      <c r="X326" s="38"/>
    </row>
    <row r="327" ht="15.75" customHeight="1" spans="1:24">
      <c r="A327" s="38"/>
      <c r="B327" s="38"/>
      <c r="C327" s="38"/>
      <c r="D327" s="38"/>
      <c r="E327" s="38"/>
      <c r="F327" s="38"/>
      <c r="G327" s="38"/>
      <c r="H327" s="38"/>
      <c r="I327" s="38"/>
      <c r="J327" s="38"/>
      <c r="K327" s="38"/>
      <c r="L327" s="38"/>
      <c r="M327" s="38"/>
      <c r="N327" s="38"/>
      <c r="O327" s="38"/>
      <c r="P327" s="38"/>
      <c r="Q327" s="38"/>
      <c r="R327" s="38"/>
      <c r="S327" s="38"/>
      <c r="T327" s="38"/>
      <c r="U327" s="38"/>
      <c r="V327" s="38"/>
      <c r="W327" s="38"/>
      <c r="X327" s="38"/>
    </row>
    <row r="328" ht="15.75" customHeight="1" spans="1:24">
      <c r="A328" s="38"/>
      <c r="B328" s="38"/>
      <c r="C328" s="38"/>
      <c r="D328" s="38"/>
      <c r="E328" s="38"/>
      <c r="F328" s="38"/>
      <c r="G328" s="38"/>
      <c r="H328" s="38"/>
      <c r="I328" s="38"/>
      <c r="J328" s="38"/>
      <c r="K328" s="38"/>
      <c r="L328" s="38"/>
      <c r="M328" s="38"/>
      <c r="N328" s="38"/>
      <c r="O328" s="38"/>
      <c r="P328" s="38"/>
      <c r="Q328" s="38"/>
      <c r="R328" s="38"/>
      <c r="S328" s="38"/>
      <c r="T328" s="38"/>
      <c r="U328" s="38"/>
      <c r="V328" s="38"/>
      <c r="W328" s="38"/>
      <c r="X328" s="38"/>
    </row>
    <row r="329" ht="15.75" customHeight="1" spans="1:24">
      <c r="A329" s="38"/>
      <c r="B329" s="38"/>
      <c r="C329" s="38"/>
      <c r="D329" s="38"/>
      <c r="E329" s="38"/>
      <c r="F329" s="38"/>
      <c r="G329" s="38"/>
      <c r="H329" s="38"/>
      <c r="I329" s="38"/>
      <c r="J329" s="38"/>
      <c r="K329" s="38"/>
      <c r="L329" s="38"/>
      <c r="M329" s="38"/>
      <c r="N329" s="38"/>
      <c r="O329" s="38"/>
      <c r="P329" s="38"/>
      <c r="Q329" s="38"/>
      <c r="R329" s="38"/>
      <c r="S329" s="38"/>
      <c r="T329" s="38"/>
      <c r="U329" s="38"/>
      <c r="V329" s="38"/>
      <c r="W329" s="38"/>
      <c r="X329" s="38"/>
    </row>
    <row r="330" ht="15.75" customHeight="1" spans="1:24">
      <c r="A330" s="38"/>
      <c r="B330" s="38"/>
      <c r="C330" s="38"/>
      <c r="D330" s="38"/>
      <c r="E330" s="38"/>
      <c r="F330" s="38"/>
      <c r="G330" s="38"/>
      <c r="H330" s="38"/>
      <c r="I330" s="38"/>
      <c r="J330" s="38"/>
      <c r="K330" s="38"/>
      <c r="L330" s="38"/>
      <c r="M330" s="38"/>
      <c r="N330" s="38"/>
      <c r="O330" s="38"/>
      <c r="P330" s="38"/>
      <c r="Q330" s="38"/>
      <c r="R330" s="38"/>
      <c r="S330" s="38"/>
      <c r="T330" s="38"/>
      <c r="U330" s="38"/>
      <c r="V330" s="38"/>
      <c r="W330" s="38"/>
      <c r="X330" s="38"/>
    </row>
    <row r="331" ht="15.75" customHeight="1" spans="1:24">
      <c r="A331" s="38"/>
      <c r="B331" s="38"/>
      <c r="C331" s="38"/>
      <c r="D331" s="38"/>
      <c r="E331" s="38"/>
      <c r="F331" s="38"/>
      <c r="G331" s="38"/>
      <c r="H331" s="38"/>
      <c r="I331" s="38"/>
      <c r="J331" s="38"/>
      <c r="K331" s="38"/>
      <c r="L331" s="38"/>
      <c r="M331" s="38"/>
      <c r="N331" s="38"/>
      <c r="O331" s="38"/>
      <c r="P331" s="38"/>
      <c r="Q331" s="38"/>
      <c r="R331" s="38"/>
      <c r="S331" s="38"/>
      <c r="T331" s="38"/>
      <c r="U331" s="38"/>
      <c r="V331" s="38"/>
      <c r="W331" s="38"/>
      <c r="X331" s="38"/>
    </row>
    <row r="332" ht="15.75" customHeight="1" spans="1:24">
      <c r="A332" s="38"/>
      <c r="B332" s="38"/>
      <c r="C332" s="38"/>
      <c r="D332" s="38"/>
      <c r="E332" s="38"/>
      <c r="F332" s="38"/>
      <c r="G332" s="38"/>
      <c r="H332" s="38"/>
      <c r="I332" s="38"/>
      <c r="J332" s="38"/>
      <c r="K332" s="38"/>
      <c r="L332" s="38"/>
      <c r="M332" s="38"/>
      <c r="N332" s="38"/>
      <c r="O332" s="38"/>
      <c r="P332" s="38"/>
      <c r="Q332" s="38"/>
      <c r="R332" s="38"/>
      <c r="S332" s="38"/>
      <c r="T332" s="38"/>
      <c r="U332" s="38"/>
      <c r="V332" s="38"/>
      <c r="W332" s="38"/>
      <c r="X332" s="38"/>
    </row>
    <row r="333" ht="15.75" customHeight="1" spans="1:24">
      <c r="A333" s="38"/>
      <c r="B333" s="38"/>
      <c r="C333" s="38"/>
      <c r="D333" s="38"/>
      <c r="E333" s="38"/>
      <c r="F333" s="38"/>
      <c r="G333" s="38"/>
      <c r="H333" s="38"/>
      <c r="I333" s="38"/>
      <c r="J333" s="38"/>
      <c r="K333" s="38"/>
      <c r="L333" s="38"/>
      <c r="M333" s="38"/>
      <c r="N333" s="38"/>
      <c r="O333" s="38"/>
      <c r="P333" s="38"/>
      <c r="Q333" s="38"/>
      <c r="R333" s="38"/>
      <c r="S333" s="38"/>
      <c r="T333" s="38"/>
      <c r="U333" s="38"/>
      <c r="V333" s="38"/>
      <c r="W333" s="38"/>
      <c r="X333" s="38"/>
    </row>
    <row r="334" ht="15.75" customHeight="1" spans="1:24">
      <c r="A334" s="38"/>
      <c r="B334" s="38"/>
      <c r="C334" s="38"/>
      <c r="D334" s="38"/>
      <c r="E334" s="38"/>
      <c r="F334" s="38"/>
      <c r="G334" s="38"/>
      <c r="H334" s="38"/>
      <c r="I334" s="38"/>
      <c r="J334" s="38"/>
      <c r="K334" s="38"/>
      <c r="L334" s="38"/>
      <c r="M334" s="38"/>
      <c r="N334" s="38"/>
      <c r="O334" s="38"/>
      <c r="P334" s="38"/>
      <c r="Q334" s="38"/>
      <c r="R334" s="38"/>
      <c r="S334" s="38"/>
      <c r="T334" s="38"/>
      <c r="U334" s="38"/>
      <c r="V334" s="38"/>
      <c r="W334" s="38"/>
      <c r="X334" s="38"/>
    </row>
    <row r="335" ht="15.75" customHeight="1" spans="1:24">
      <c r="A335" s="38"/>
      <c r="B335" s="38"/>
      <c r="C335" s="38"/>
      <c r="D335" s="38"/>
      <c r="E335" s="38"/>
      <c r="F335" s="38"/>
      <c r="G335" s="38"/>
      <c r="H335" s="38"/>
      <c r="I335" s="38"/>
      <c r="J335" s="38"/>
      <c r="K335" s="38"/>
      <c r="L335" s="38"/>
      <c r="M335" s="38"/>
      <c r="N335" s="38"/>
      <c r="O335" s="38"/>
      <c r="P335" s="38"/>
      <c r="Q335" s="38"/>
      <c r="R335" s="38"/>
      <c r="S335" s="38"/>
      <c r="T335" s="38"/>
      <c r="U335" s="38"/>
      <c r="V335" s="38"/>
      <c r="W335" s="38"/>
      <c r="X335" s="38"/>
    </row>
    <row r="336" ht="15.75" customHeight="1" spans="1:24">
      <c r="A336" s="38"/>
      <c r="B336" s="38"/>
      <c r="C336" s="38"/>
      <c r="D336" s="38"/>
      <c r="E336" s="38"/>
      <c r="F336" s="38"/>
      <c r="G336" s="38"/>
      <c r="H336" s="38"/>
      <c r="I336" s="38"/>
      <c r="J336" s="38"/>
      <c r="K336" s="38"/>
      <c r="L336" s="38"/>
      <c r="M336" s="38"/>
      <c r="N336" s="38"/>
      <c r="O336" s="38"/>
      <c r="P336" s="38"/>
      <c r="Q336" s="38"/>
      <c r="R336" s="38"/>
      <c r="S336" s="38"/>
      <c r="T336" s="38"/>
      <c r="U336" s="38"/>
      <c r="V336" s="38"/>
      <c r="W336" s="38"/>
      <c r="X336" s="38"/>
    </row>
    <row r="337" ht="15.75" customHeight="1" spans="1:24">
      <c r="A337" s="38"/>
      <c r="B337" s="38"/>
      <c r="C337" s="38"/>
      <c r="D337" s="38"/>
      <c r="E337" s="38"/>
      <c r="F337" s="38"/>
      <c r="G337" s="38"/>
      <c r="H337" s="38"/>
      <c r="I337" s="38"/>
      <c r="J337" s="38"/>
      <c r="K337" s="38"/>
      <c r="L337" s="38"/>
      <c r="M337" s="38"/>
      <c r="N337" s="38"/>
      <c r="O337" s="38"/>
      <c r="P337" s="38"/>
      <c r="Q337" s="38"/>
      <c r="R337" s="38"/>
      <c r="S337" s="38"/>
      <c r="T337" s="38"/>
      <c r="U337" s="38"/>
      <c r="V337" s="38"/>
      <c r="W337" s="38"/>
      <c r="X337" s="38"/>
    </row>
    <row r="338" ht="15.75" customHeight="1" spans="1:24">
      <c r="A338" s="38"/>
      <c r="B338" s="38"/>
      <c r="C338" s="38"/>
      <c r="D338" s="38"/>
      <c r="E338" s="38"/>
      <c r="F338" s="38"/>
      <c r="G338" s="38"/>
      <c r="H338" s="38"/>
      <c r="I338" s="38"/>
      <c r="J338" s="38"/>
      <c r="K338" s="38"/>
      <c r="L338" s="38"/>
      <c r="M338" s="38"/>
      <c r="N338" s="38"/>
      <c r="O338" s="38"/>
      <c r="P338" s="38"/>
      <c r="Q338" s="38"/>
      <c r="R338" s="38"/>
      <c r="S338" s="38"/>
      <c r="T338" s="38"/>
      <c r="U338" s="38"/>
      <c r="V338" s="38"/>
      <c r="W338" s="38"/>
      <c r="X338" s="38"/>
    </row>
    <row r="339" ht="15.75" customHeight="1" spans="1:24">
      <c r="A339" s="38"/>
      <c r="B339" s="38"/>
      <c r="C339" s="38"/>
      <c r="D339" s="38"/>
      <c r="E339" s="38"/>
      <c r="F339" s="38"/>
      <c r="G339" s="38"/>
      <c r="H339" s="38"/>
      <c r="I339" s="38"/>
      <c r="J339" s="38"/>
      <c r="K339" s="38"/>
      <c r="L339" s="38"/>
      <c r="M339" s="38"/>
      <c r="N339" s="38"/>
      <c r="O339" s="38"/>
      <c r="P339" s="38"/>
      <c r="Q339" s="38"/>
      <c r="R339" s="38"/>
      <c r="S339" s="38"/>
      <c r="T339" s="38"/>
      <c r="U339" s="38"/>
      <c r="V339" s="38"/>
      <c r="W339" s="38"/>
      <c r="X339" s="38"/>
    </row>
    <row r="340" ht="15.75" customHeight="1" spans="1:24">
      <c r="A340" s="38"/>
      <c r="B340" s="38"/>
      <c r="C340" s="38"/>
      <c r="D340" s="38"/>
      <c r="E340" s="38"/>
      <c r="F340" s="38"/>
      <c r="G340" s="38"/>
      <c r="H340" s="38"/>
      <c r="I340" s="38"/>
      <c r="J340" s="38"/>
      <c r="K340" s="38"/>
      <c r="L340" s="38"/>
      <c r="M340" s="38"/>
      <c r="N340" s="38"/>
      <c r="O340" s="38"/>
      <c r="P340" s="38"/>
      <c r="Q340" s="38"/>
      <c r="R340" s="38"/>
      <c r="S340" s="38"/>
      <c r="T340" s="38"/>
      <c r="U340" s="38"/>
      <c r="V340" s="38"/>
      <c r="W340" s="38"/>
      <c r="X340" s="38"/>
    </row>
    <row r="341" ht="15.75" customHeight="1" spans="1:24">
      <c r="A341" s="38"/>
      <c r="B341" s="38"/>
      <c r="C341" s="38"/>
      <c r="D341" s="38"/>
      <c r="E341" s="38"/>
      <c r="F341" s="38"/>
      <c r="G341" s="38"/>
      <c r="H341" s="38"/>
      <c r="I341" s="38"/>
      <c r="J341" s="38"/>
      <c r="K341" s="38"/>
      <c r="L341" s="38"/>
      <c r="M341" s="38"/>
      <c r="N341" s="38"/>
      <c r="O341" s="38"/>
      <c r="P341" s="38"/>
      <c r="Q341" s="38"/>
      <c r="R341" s="38"/>
      <c r="S341" s="38"/>
      <c r="T341" s="38"/>
      <c r="U341" s="38"/>
      <c r="V341" s="38"/>
      <c r="W341" s="38"/>
      <c r="X341" s="38"/>
    </row>
    <row r="342" ht="15.75" customHeight="1" spans="1:24">
      <c r="A342" s="38"/>
      <c r="B342" s="38"/>
      <c r="C342" s="38"/>
      <c r="D342" s="38"/>
      <c r="E342" s="38"/>
      <c r="F342" s="38"/>
      <c r="G342" s="38"/>
      <c r="H342" s="38"/>
      <c r="I342" s="38"/>
      <c r="J342" s="38"/>
      <c r="K342" s="38"/>
      <c r="L342" s="38"/>
      <c r="M342" s="38"/>
      <c r="N342" s="38"/>
      <c r="O342" s="38"/>
      <c r="P342" s="38"/>
      <c r="Q342" s="38"/>
      <c r="R342" s="38"/>
      <c r="S342" s="38"/>
      <c r="T342" s="38"/>
      <c r="U342" s="38"/>
      <c r="V342" s="38"/>
      <c r="W342" s="38"/>
      <c r="X342" s="38"/>
    </row>
    <row r="343" ht="15.75" customHeight="1" spans="1:24">
      <c r="A343" s="38"/>
      <c r="B343" s="38"/>
      <c r="C343" s="38"/>
      <c r="D343" s="38"/>
      <c r="E343" s="38"/>
      <c r="F343" s="38"/>
      <c r="G343" s="38"/>
      <c r="H343" s="38"/>
      <c r="I343" s="38"/>
      <c r="J343" s="38"/>
      <c r="K343" s="38"/>
      <c r="L343" s="38"/>
      <c r="M343" s="38"/>
      <c r="N343" s="38"/>
      <c r="O343" s="38"/>
      <c r="P343" s="38"/>
      <c r="Q343" s="38"/>
      <c r="R343" s="38"/>
      <c r="S343" s="38"/>
      <c r="T343" s="38"/>
      <c r="U343" s="38"/>
      <c r="V343" s="38"/>
      <c r="W343" s="38"/>
      <c r="X343" s="38"/>
    </row>
    <row r="344" ht="15.75" customHeight="1" spans="1:24">
      <c r="A344" s="38"/>
      <c r="B344" s="38"/>
      <c r="C344" s="38"/>
      <c r="D344" s="38"/>
      <c r="E344" s="38"/>
      <c r="F344" s="38"/>
      <c r="G344" s="38"/>
      <c r="H344" s="38"/>
      <c r="I344" s="38"/>
      <c r="J344" s="38"/>
      <c r="K344" s="38"/>
      <c r="L344" s="38"/>
      <c r="M344" s="38"/>
      <c r="N344" s="38"/>
      <c r="O344" s="38"/>
      <c r="P344" s="38"/>
      <c r="Q344" s="38"/>
      <c r="R344" s="38"/>
      <c r="S344" s="38"/>
      <c r="T344" s="38"/>
      <c r="U344" s="38"/>
      <c r="V344" s="38"/>
      <c r="W344" s="38"/>
      <c r="X344" s="38"/>
    </row>
    <row r="345" ht="15.75" customHeight="1" spans="1:24">
      <c r="A345" s="38"/>
      <c r="B345" s="38"/>
      <c r="C345" s="38"/>
      <c r="D345" s="38"/>
      <c r="E345" s="38"/>
      <c r="F345" s="38"/>
      <c r="G345" s="38"/>
      <c r="H345" s="38"/>
      <c r="I345" s="38"/>
      <c r="J345" s="38"/>
      <c r="K345" s="38"/>
      <c r="L345" s="38"/>
      <c r="M345" s="38"/>
      <c r="N345" s="38"/>
      <c r="O345" s="38"/>
      <c r="P345" s="38"/>
      <c r="Q345" s="38"/>
      <c r="R345" s="38"/>
      <c r="S345" s="38"/>
      <c r="T345" s="38"/>
      <c r="U345" s="38"/>
      <c r="V345" s="38"/>
      <c r="W345" s="38"/>
      <c r="X345" s="38"/>
    </row>
    <row r="346" ht="15.75" customHeight="1" spans="1:24">
      <c r="A346" s="38"/>
      <c r="B346" s="38"/>
      <c r="C346" s="38"/>
      <c r="D346" s="38"/>
      <c r="E346" s="38"/>
      <c r="F346" s="38"/>
      <c r="G346" s="38"/>
      <c r="H346" s="38"/>
      <c r="I346" s="38"/>
      <c r="J346" s="38"/>
      <c r="K346" s="38"/>
      <c r="L346" s="38"/>
      <c r="M346" s="38"/>
      <c r="N346" s="38"/>
      <c r="O346" s="38"/>
      <c r="P346" s="38"/>
      <c r="Q346" s="38"/>
      <c r="R346" s="38"/>
      <c r="S346" s="38"/>
      <c r="T346" s="38"/>
      <c r="U346" s="38"/>
      <c r="V346" s="38"/>
      <c r="W346" s="38"/>
      <c r="X346" s="38"/>
    </row>
    <row r="347" ht="15.75" customHeight="1" spans="1:24">
      <c r="A347" s="38"/>
      <c r="B347" s="38"/>
      <c r="C347" s="38"/>
      <c r="D347" s="38"/>
      <c r="E347" s="38"/>
      <c r="F347" s="38"/>
      <c r="G347" s="38"/>
      <c r="H347" s="38"/>
      <c r="I347" s="38"/>
      <c r="J347" s="38"/>
      <c r="K347" s="38"/>
      <c r="L347" s="38"/>
      <c r="M347" s="38"/>
      <c r="N347" s="38"/>
      <c r="O347" s="38"/>
      <c r="P347" s="38"/>
      <c r="Q347" s="38"/>
      <c r="R347" s="38"/>
      <c r="S347" s="38"/>
      <c r="T347" s="38"/>
      <c r="U347" s="38"/>
      <c r="V347" s="38"/>
      <c r="W347" s="38"/>
      <c r="X347" s="38"/>
    </row>
    <row r="348" ht="15.75" customHeight="1" spans="1:24">
      <c r="A348" s="38"/>
      <c r="B348" s="38"/>
      <c r="C348" s="38"/>
      <c r="D348" s="38"/>
      <c r="E348" s="38"/>
      <c r="F348" s="38"/>
      <c r="G348" s="38"/>
      <c r="H348" s="38"/>
      <c r="I348" s="38"/>
      <c r="J348" s="38"/>
      <c r="K348" s="38"/>
      <c r="L348" s="38"/>
      <c r="M348" s="38"/>
      <c r="N348" s="38"/>
      <c r="O348" s="38"/>
      <c r="P348" s="38"/>
      <c r="Q348" s="38"/>
      <c r="R348" s="38"/>
      <c r="S348" s="38"/>
      <c r="T348" s="38"/>
      <c r="U348" s="38"/>
      <c r="V348" s="38"/>
      <c r="W348" s="38"/>
      <c r="X348" s="38"/>
    </row>
    <row r="349" ht="15.75" customHeight="1" spans="1:24">
      <c r="A349" s="38"/>
      <c r="B349" s="38"/>
      <c r="C349" s="38"/>
      <c r="D349" s="38"/>
      <c r="E349" s="38"/>
      <c r="F349" s="38"/>
      <c r="G349" s="38"/>
      <c r="H349" s="38"/>
      <c r="I349" s="38"/>
      <c r="J349" s="38"/>
      <c r="K349" s="38"/>
      <c r="L349" s="38"/>
      <c r="M349" s="38"/>
      <c r="N349" s="38"/>
      <c r="O349" s="38"/>
      <c r="P349" s="38"/>
      <c r="Q349" s="38"/>
      <c r="R349" s="38"/>
      <c r="S349" s="38"/>
      <c r="T349" s="38"/>
      <c r="U349" s="38"/>
      <c r="V349" s="38"/>
      <c r="W349" s="38"/>
      <c r="X349" s="38"/>
    </row>
    <row r="350" ht="15.75" customHeight="1" spans="1:24">
      <c r="A350" s="38"/>
      <c r="B350" s="38"/>
      <c r="C350" s="38"/>
      <c r="D350" s="38"/>
      <c r="E350" s="38"/>
      <c r="F350" s="38"/>
      <c r="G350" s="38"/>
      <c r="H350" s="38"/>
      <c r="I350" s="38"/>
      <c r="J350" s="38"/>
      <c r="K350" s="38"/>
      <c r="L350" s="38"/>
      <c r="M350" s="38"/>
      <c r="N350" s="38"/>
      <c r="O350" s="38"/>
      <c r="P350" s="38"/>
      <c r="Q350" s="38"/>
      <c r="R350" s="38"/>
      <c r="S350" s="38"/>
      <c r="T350" s="38"/>
      <c r="U350" s="38"/>
      <c r="V350" s="38"/>
      <c r="W350" s="38"/>
      <c r="X350" s="38"/>
    </row>
    <row r="351" ht="15.75" customHeight="1" spans="1:24">
      <c r="A351" s="38"/>
      <c r="B351" s="38"/>
      <c r="C351" s="38"/>
      <c r="D351" s="38"/>
      <c r="E351" s="38"/>
      <c r="F351" s="38"/>
      <c r="G351" s="38"/>
      <c r="H351" s="38"/>
      <c r="I351" s="38"/>
      <c r="J351" s="38"/>
      <c r="K351" s="38"/>
      <c r="L351" s="38"/>
      <c r="M351" s="38"/>
      <c r="N351" s="38"/>
      <c r="O351" s="38"/>
      <c r="P351" s="38"/>
      <c r="Q351" s="38"/>
      <c r="R351" s="38"/>
      <c r="S351" s="38"/>
      <c r="T351" s="38"/>
      <c r="U351" s="38"/>
      <c r="V351" s="38"/>
      <c r="W351" s="38"/>
      <c r="X351" s="38"/>
    </row>
    <row r="352" ht="15.75" customHeight="1" spans="1:24">
      <c r="A352" s="38"/>
      <c r="B352" s="38"/>
      <c r="C352" s="38"/>
      <c r="D352" s="38"/>
      <c r="E352" s="38"/>
      <c r="F352" s="38"/>
      <c r="G352" s="38"/>
      <c r="H352" s="38"/>
      <c r="I352" s="38"/>
      <c r="J352" s="38"/>
      <c r="K352" s="38"/>
      <c r="L352" s="38"/>
      <c r="M352" s="38"/>
      <c r="N352" s="38"/>
      <c r="O352" s="38"/>
      <c r="P352" s="38"/>
      <c r="Q352" s="38"/>
      <c r="R352" s="38"/>
      <c r="S352" s="38"/>
      <c r="T352" s="38"/>
      <c r="U352" s="38"/>
      <c r="V352" s="38"/>
      <c r="W352" s="38"/>
      <c r="X352" s="38"/>
    </row>
    <row r="353" ht="15.75" customHeight="1" spans="1:24">
      <c r="A353" s="38"/>
      <c r="B353" s="38"/>
      <c r="C353" s="38"/>
      <c r="D353" s="38"/>
      <c r="E353" s="38"/>
      <c r="F353" s="38"/>
      <c r="G353" s="38"/>
      <c r="H353" s="38"/>
      <c r="I353" s="38"/>
      <c r="J353" s="38"/>
      <c r="K353" s="38"/>
      <c r="L353" s="38"/>
      <c r="M353" s="38"/>
      <c r="N353" s="38"/>
      <c r="O353" s="38"/>
      <c r="P353" s="38"/>
      <c r="Q353" s="38"/>
      <c r="R353" s="38"/>
      <c r="S353" s="38"/>
      <c r="T353" s="38"/>
      <c r="U353" s="38"/>
      <c r="V353" s="38"/>
      <c r="W353" s="38"/>
      <c r="X353" s="38"/>
    </row>
    <row r="354" ht="15.75" customHeight="1" spans="1:24">
      <c r="A354" s="38"/>
      <c r="B354" s="38"/>
      <c r="C354" s="38"/>
      <c r="D354" s="38"/>
      <c r="E354" s="38"/>
      <c r="F354" s="38"/>
      <c r="G354" s="38"/>
      <c r="H354" s="38"/>
      <c r="I354" s="38"/>
      <c r="J354" s="38"/>
      <c r="K354" s="38"/>
      <c r="L354" s="38"/>
      <c r="M354" s="38"/>
      <c r="N354" s="38"/>
      <c r="O354" s="38"/>
      <c r="P354" s="38"/>
      <c r="Q354" s="38"/>
      <c r="R354" s="38"/>
      <c r="S354" s="38"/>
      <c r="T354" s="38"/>
      <c r="U354" s="38"/>
      <c r="V354" s="38"/>
      <c r="W354" s="38"/>
      <c r="X354" s="38"/>
    </row>
    <row r="355" ht="15.75" customHeight="1" spans="1:24">
      <c r="A355" s="38"/>
      <c r="B355" s="38"/>
      <c r="C355" s="38"/>
      <c r="D355" s="38"/>
      <c r="E355" s="38"/>
      <c r="F355" s="38"/>
      <c r="G355" s="38"/>
      <c r="H355" s="38"/>
      <c r="I355" s="38"/>
      <c r="J355" s="38"/>
      <c r="K355" s="38"/>
      <c r="L355" s="38"/>
      <c r="M355" s="38"/>
      <c r="N355" s="38"/>
      <c r="O355" s="38"/>
      <c r="P355" s="38"/>
      <c r="Q355" s="38"/>
      <c r="R355" s="38"/>
      <c r="S355" s="38"/>
      <c r="T355" s="38"/>
      <c r="U355" s="38"/>
      <c r="V355" s="38"/>
      <c r="W355" s="38"/>
      <c r="X355" s="38"/>
    </row>
    <row r="356" ht="15.75" customHeight="1" spans="1:24">
      <c r="A356" s="38"/>
      <c r="B356" s="38"/>
      <c r="C356" s="38"/>
      <c r="D356" s="38"/>
      <c r="E356" s="38"/>
      <c r="F356" s="38"/>
      <c r="G356" s="38"/>
      <c r="H356" s="38"/>
      <c r="I356" s="38"/>
      <c r="J356" s="38"/>
      <c r="K356" s="38"/>
      <c r="L356" s="38"/>
      <c r="M356" s="38"/>
      <c r="N356" s="38"/>
      <c r="O356" s="38"/>
      <c r="P356" s="38"/>
      <c r="Q356" s="38"/>
      <c r="R356" s="38"/>
      <c r="S356" s="38"/>
      <c r="T356" s="38"/>
      <c r="U356" s="38"/>
      <c r="V356" s="38"/>
      <c r="W356" s="38"/>
      <c r="X356" s="38"/>
    </row>
    <row r="357" ht="15.75" customHeight="1" spans="1:24">
      <c r="A357" s="38"/>
      <c r="B357" s="38"/>
      <c r="C357" s="38"/>
      <c r="D357" s="38"/>
      <c r="E357" s="38"/>
      <c r="F357" s="38"/>
      <c r="G357" s="38"/>
      <c r="H357" s="38"/>
      <c r="I357" s="38"/>
      <c r="J357" s="38"/>
      <c r="K357" s="38"/>
      <c r="L357" s="38"/>
      <c r="M357" s="38"/>
      <c r="N357" s="38"/>
      <c r="O357" s="38"/>
      <c r="P357" s="38"/>
      <c r="Q357" s="38"/>
      <c r="R357" s="38"/>
      <c r="S357" s="38"/>
      <c r="T357" s="38"/>
      <c r="U357" s="38"/>
      <c r="V357" s="38"/>
      <c r="W357" s="38"/>
      <c r="X357" s="38"/>
    </row>
    <row r="358" ht="15.75" customHeight="1" spans="1:24">
      <c r="A358" s="38"/>
      <c r="B358" s="38"/>
      <c r="C358" s="38"/>
      <c r="D358" s="38"/>
      <c r="E358" s="38"/>
      <c r="F358" s="38"/>
      <c r="G358" s="38"/>
      <c r="H358" s="38"/>
      <c r="I358" s="38"/>
      <c r="J358" s="38"/>
      <c r="K358" s="38"/>
      <c r="L358" s="38"/>
      <c r="M358" s="38"/>
      <c r="N358" s="38"/>
      <c r="O358" s="38"/>
      <c r="P358" s="38"/>
      <c r="Q358" s="38"/>
      <c r="R358" s="38"/>
      <c r="S358" s="38"/>
      <c r="T358" s="38"/>
      <c r="U358" s="38"/>
      <c r="V358" s="38"/>
      <c r="W358" s="38"/>
      <c r="X358" s="38"/>
    </row>
    <row r="359" ht="15.75" customHeight="1" spans="1:24">
      <c r="A359" s="38"/>
      <c r="B359" s="38"/>
      <c r="C359" s="38"/>
      <c r="D359" s="38"/>
      <c r="E359" s="38"/>
      <c r="F359" s="38"/>
      <c r="G359" s="38"/>
      <c r="H359" s="38"/>
      <c r="I359" s="38"/>
      <c r="J359" s="38"/>
      <c r="K359" s="38"/>
      <c r="L359" s="38"/>
      <c r="M359" s="38"/>
      <c r="N359" s="38"/>
      <c r="O359" s="38"/>
      <c r="P359" s="38"/>
      <c r="Q359" s="38"/>
      <c r="R359" s="38"/>
      <c r="S359" s="38"/>
      <c r="T359" s="38"/>
      <c r="U359" s="38"/>
      <c r="V359" s="38"/>
      <c r="W359" s="38"/>
      <c r="X359" s="38"/>
    </row>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8">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28:C28"/>
    <mergeCell ref="B29:C29"/>
    <mergeCell ref="B30:C30"/>
    <mergeCell ref="B31:C31"/>
    <mergeCell ref="B32:C32"/>
    <mergeCell ref="B33:C33"/>
    <mergeCell ref="B34:C34"/>
    <mergeCell ref="B35:C35"/>
    <mergeCell ref="B36:C36"/>
    <mergeCell ref="B37:D37"/>
    <mergeCell ref="A38:C38"/>
    <mergeCell ref="A39:B39"/>
    <mergeCell ref="A45:C45"/>
    <mergeCell ref="A58:C58"/>
    <mergeCell ref="B59:C59"/>
    <mergeCell ref="B60:C60"/>
    <mergeCell ref="B61:C61"/>
    <mergeCell ref="B62:C62"/>
    <mergeCell ref="B63:C63"/>
    <mergeCell ref="B64:C64"/>
    <mergeCell ref="A66:C66"/>
    <mergeCell ref="B67:C67"/>
    <mergeCell ref="B68:C68"/>
    <mergeCell ref="B69:C69"/>
    <mergeCell ref="B70:C70"/>
    <mergeCell ref="B71:C71"/>
    <mergeCell ref="A73:C73"/>
    <mergeCell ref="B74:C74"/>
    <mergeCell ref="B75:C75"/>
    <mergeCell ref="B76:C76"/>
    <mergeCell ref="B77:C77"/>
    <mergeCell ref="B78:C78"/>
    <mergeCell ref="B79:C79"/>
    <mergeCell ref="B80:C80"/>
    <mergeCell ref="B81:C81"/>
    <mergeCell ref="A83:C83"/>
    <mergeCell ref="B84:C84"/>
    <mergeCell ref="B85:C85"/>
    <mergeCell ref="B86:C86"/>
    <mergeCell ref="B87:C87"/>
    <mergeCell ref="B88:C88"/>
    <mergeCell ref="B89:C89"/>
    <mergeCell ref="B90:C90"/>
    <mergeCell ref="B91:C91"/>
    <mergeCell ref="A93:C93"/>
    <mergeCell ref="B94:C94"/>
    <mergeCell ref="B95:C95"/>
    <mergeCell ref="B96:C96"/>
    <mergeCell ref="A98:C98"/>
    <mergeCell ref="B99:C99"/>
    <mergeCell ref="B100:C100"/>
    <mergeCell ref="B101:C101"/>
    <mergeCell ref="B102:C102"/>
    <mergeCell ref="A104:C104"/>
    <mergeCell ref="B105:C105"/>
    <mergeCell ref="B106:C106"/>
    <mergeCell ref="B107:C107"/>
    <mergeCell ref="B108:C108"/>
    <mergeCell ref="B109:C109"/>
    <mergeCell ref="B110:C110"/>
    <mergeCell ref="A112:B112"/>
    <mergeCell ref="A123:J123"/>
    <mergeCell ref="A124:C124"/>
    <mergeCell ref="B125:C125"/>
    <mergeCell ref="B126:C126"/>
    <mergeCell ref="B127:C127"/>
    <mergeCell ref="B128:C128"/>
    <mergeCell ref="B129:C129"/>
    <mergeCell ref="B130:C130"/>
    <mergeCell ref="B131:C131"/>
    <mergeCell ref="B132:C132"/>
    <mergeCell ref="B133:C133"/>
    <mergeCell ref="B134:C134"/>
    <mergeCell ref="A137:B137"/>
    <mergeCell ref="A148:J148"/>
    <mergeCell ref="A149:C149"/>
    <mergeCell ref="B150:C150"/>
    <mergeCell ref="B151:C151"/>
    <mergeCell ref="B152:C152"/>
    <mergeCell ref="B153:C153"/>
    <mergeCell ref="B154:C154"/>
    <mergeCell ref="B155:C155"/>
    <mergeCell ref="B156:C156"/>
    <mergeCell ref="B157:C157"/>
    <mergeCell ref="B158:C158"/>
    <mergeCell ref="B159:C159"/>
  </mergeCells>
  <pageMargins left="0.511805555555556" right="0.511805555555556" top="0.869444444444444" bottom="0.786805555555556" header="0" footer="0"/>
  <pageSetup paperSize="9" scale="83" orientation="landscape" horizontalDpi="600"/>
  <headerFooter>
    <oddHeader>&amp;CNegrito itálico"Processo 23069.182202/2024-57
PE 90.005/2025</oddHeader>
    <oddFooter>&amp;L&amp;A</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03"/>
  <sheetViews>
    <sheetView view="pageLayout" zoomScaleSheetLayoutView="85" zoomScaleNormal="100" workbookViewId="0">
      <selection activeCell="D92" sqref="D92"/>
    </sheetView>
  </sheetViews>
  <sheetFormatPr defaultColWidth="14.4285714285714" defaultRowHeight="15" customHeight="1"/>
  <cols>
    <col min="1" max="1" width="9.57142857142857" customWidth="1"/>
    <col min="2" max="2" width="52.1428571428571" customWidth="1"/>
    <col min="3" max="3" width="8.57142857142857" customWidth="1"/>
    <col min="4" max="6" width="12.1428571428571" customWidth="1"/>
    <col min="7" max="13" width="13.2857142857143" customWidth="1"/>
    <col min="14" max="21" width="8.85714285714286" customWidth="1"/>
  </cols>
  <sheetData>
    <row r="1" ht="18" customHeight="1" spans="1:21">
      <c r="A1" s="37" t="s">
        <v>0</v>
      </c>
      <c r="H1" s="38"/>
      <c r="I1" s="38"/>
      <c r="J1" s="38"/>
      <c r="K1" s="38"/>
      <c r="L1" s="38"/>
      <c r="M1" s="38"/>
      <c r="N1" s="38"/>
      <c r="O1" s="38"/>
      <c r="P1" s="38"/>
      <c r="Q1" s="38"/>
      <c r="R1" s="38"/>
      <c r="S1" s="38"/>
      <c r="T1" s="38"/>
      <c r="U1" s="38"/>
    </row>
    <row r="2" ht="18.75" spans="1:21">
      <c r="A2" s="39" t="s">
        <v>1</v>
      </c>
      <c r="H2" s="38"/>
      <c r="I2" s="38"/>
      <c r="J2" s="38"/>
      <c r="K2" s="38"/>
      <c r="L2" s="38"/>
      <c r="M2" s="38"/>
      <c r="N2" s="38"/>
      <c r="O2" s="38"/>
      <c r="P2" s="38"/>
      <c r="Q2" s="38"/>
      <c r="R2" s="38"/>
      <c r="S2" s="38"/>
      <c r="T2" s="38"/>
      <c r="U2" s="38"/>
    </row>
    <row r="3" spans="1:21">
      <c r="A3" s="38"/>
      <c r="B3" s="38"/>
      <c r="C3" s="38"/>
      <c r="D3" s="38"/>
      <c r="E3" s="38"/>
      <c r="F3" s="38"/>
      <c r="G3" s="38"/>
      <c r="H3" s="38"/>
      <c r="I3" s="38"/>
      <c r="J3" s="38"/>
      <c r="K3" s="38"/>
      <c r="L3" s="38"/>
      <c r="M3" s="38"/>
      <c r="N3" s="38"/>
      <c r="O3" s="38"/>
      <c r="P3" s="38"/>
      <c r="Q3" s="38"/>
      <c r="R3" s="38"/>
      <c r="S3" s="38"/>
      <c r="T3" s="38"/>
      <c r="U3" s="38"/>
    </row>
    <row r="4" ht="14.25" customHeight="1" spans="1:21">
      <c r="A4" s="40" t="s">
        <v>385</v>
      </c>
      <c r="H4" s="38"/>
      <c r="I4" s="38"/>
      <c r="J4" s="38"/>
      <c r="K4" s="38"/>
      <c r="L4" s="38"/>
      <c r="M4" s="38"/>
      <c r="N4" s="38"/>
      <c r="O4" s="38"/>
      <c r="P4" s="38"/>
      <c r="Q4" s="38"/>
      <c r="R4" s="38"/>
      <c r="S4" s="38"/>
      <c r="T4" s="38"/>
      <c r="U4" s="38"/>
    </row>
    <row r="5" ht="51" customHeight="1" spans="1:21">
      <c r="A5" s="41" t="s">
        <v>2</v>
      </c>
      <c r="H5" s="38"/>
      <c r="I5" s="38"/>
      <c r="J5" s="38"/>
      <c r="K5" s="38"/>
      <c r="L5" s="38"/>
      <c r="M5" s="38"/>
      <c r="N5" s="38"/>
      <c r="O5" s="38"/>
      <c r="P5" s="38"/>
      <c r="Q5" s="38"/>
      <c r="R5" s="38"/>
      <c r="S5" s="38"/>
      <c r="T5" s="38"/>
      <c r="U5" s="38"/>
    </row>
    <row r="6" customHeight="1" spans="1:21">
      <c r="A6" s="42" t="s">
        <v>386</v>
      </c>
      <c r="B6" s="43"/>
      <c r="C6" s="43"/>
      <c r="D6" s="43"/>
      <c r="E6" s="43"/>
      <c r="F6" s="43"/>
      <c r="G6" s="43"/>
      <c r="H6" s="38"/>
      <c r="I6" s="38"/>
      <c r="J6" s="38"/>
      <c r="K6" s="38"/>
      <c r="L6" s="38"/>
      <c r="M6" s="38"/>
      <c r="N6" s="38"/>
      <c r="O6" s="38"/>
      <c r="P6" s="38"/>
      <c r="Q6" s="38"/>
      <c r="R6" s="38"/>
      <c r="S6" s="38"/>
      <c r="T6" s="38"/>
      <c r="U6" s="38"/>
    </row>
    <row r="7" ht="15.75" customHeight="1" spans="1:21">
      <c r="A7" s="42" t="s">
        <v>387</v>
      </c>
      <c r="B7" s="43"/>
      <c r="C7" s="43"/>
      <c r="D7" s="43"/>
      <c r="E7" s="43"/>
      <c r="F7" s="43"/>
      <c r="G7" s="43"/>
      <c r="H7" s="38"/>
      <c r="I7" s="38"/>
      <c r="J7" s="38"/>
      <c r="K7" s="38"/>
      <c r="L7" s="38"/>
      <c r="M7" s="38"/>
      <c r="N7" s="38"/>
      <c r="O7" s="38"/>
      <c r="P7" s="38"/>
      <c r="Q7" s="38"/>
      <c r="R7" s="38"/>
      <c r="S7" s="38"/>
      <c r="T7" s="38"/>
      <c r="U7" s="38"/>
    </row>
    <row r="8" spans="1:21">
      <c r="A8" s="44" t="s">
        <v>388</v>
      </c>
      <c r="B8" s="45"/>
      <c r="C8" s="46" t="s">
        <v>389</v>
      </c>
      <c r="D8" s="47"/>
      <c r="E8" s="47"/>
      <c r="F8" s="47"/>
      <c r="G8" s="48"/>
      <c r="H8" s="38"/>
      <c r="I8" s="38"/>
      <c r="J8" s="38"/>
      <c r="K8" s="38"/>
      <c r="L8" s="38"/>
      <c r="M8" s="38"/>
      <c r="N8" s="38"/>
      <c r="O8" s="38"/>
      <c r="P8" s="38"/>
      <c r="Q8" s="38"/>
      <c r="R8" s="38"/>
      <c r="S8" s="38"/>
      <c r="T8" s="38"/>
      <c r="U8" s="38"/>
    </row>
    <row r="9" ht="15.75" spans="1:21">
      <c r="A9" s="49"/>
      <c r="B9" s="50"/>
      <c r="C9" s="51"/>
      <c r="D9" s="52"/>
      <c r="E9" s="52"/>
      <c r="F9" s="52"/>
      <c r="G9" s="53"/>
      <c r="H9" s="38"/>
      <c r="I9" s="38"/>
      <c r="J9" s="38"/>
      <c r="K9" s="38"/>
      <c r="L9" s="38"/>
      <c r="M9" s="38"/>
      <c r="N9" s="38"/>
      <c r="O9" s="38"/>
      <c r="P9" s="38"/>
      <c r="Q9" s="38"/>
      <c r="R9" s="38"/>
      <c r="S9" s="38"/>
      <c r="T9" s="38"/>
      <c r="U9" s="38"/>
    </row>
    <row r="10" ht="15.75" spans="1:21">
      <c r="A10" s="8"/>
      <c r="B10" s="54"/>
      <c r="C10" s="55"/>
      <c r="D10" s="55"/>
      <c r="E10" s="55"/>
      <c r="F10" s="38"/>
      <c r="G10" s="38"/>
      <c r="H10" s="38"/>
      <c r="I10" s="38"/>
      <c r="J10" s="38"/>
      <c r="K10" s="38"/>
      <c r="L10" s="38"/>
      <c r="M10" s="38"/>
      <c r="N10" s="38"/>
      <c r="O10" s="38"/>
      <c r="P10" s="38"/>
      <c r="Q10" s="38"/>
      <c r="R10" s="38"/>
      <c r="S10" s="38"/>
      <c r="T10" s="38"/>
      <c r="U10" s="38"/>
    </row>
    <row r="11" spans="1:21">
      <c r="A11" s="56" t="s">
        <v>390</v>
      </c>
      <c r="B11" s="47"/>
      <c r="C11" s="47"/>
      <c r="D11" s="47"/>
      <c r="E11" s="47"/>
      <c r="F11" s="47"/>
      <c r="G11" s="48"/>
      <c r="H11" s="38"/>
      <c r="I11" s="38"/>
      <c r="J11" s="38"/>
      <c r="K11" s="38"/>
      <c r="L11" s="38"/>
      <c r="M11" s="38"/>
      <c r="N11" s="38"/>
      <c r="O11" s="38"/>
      <c r="P11" s="38"/>
      <c r="Q11" s="38"/>
      <c r="R11" s="38"/>
      <c r="S11" s="38"/>
      <c r="T11" s="38"/>
      <c r="U11" s="38"/>
    </row>
    <row r="12" spans="1:21">
      <c r="A12" s="57" t="s">
        <v>391</v>
      </c>
      <c r="B12" s="58"/>
      <c r="C12" s="59"/>
      <c r="D12" s="60"/>
      <c r="E12" s="60"/>
      <c r="F12" s="60"/>
      <c r="G12" s="61"/>
      <c r="H12" s="38"/>
      <c r="I12" s="38"/>
      <c r="J12" s="38"/>
      <c r="K12" s="38"/>
      <c r="L12" s="38"/>
      <c r="M12" s="38"/>
      <c r="N12" s="38"/>
      <c r="O12" s="38"/>
      <c r="P12" s="38"/>
      <c r="Q12" s="38"/>
      <c r="R12" s="38"/>
      <c r="S12" s="38"/>
      <c r="T12" s="38"/>
      <c r="U12" s="38"/>
    </row>
    <row r="13" spans="1:21">
      <c r="A13" s="57" t="s">
        <v>392</v>
      </c>
      <c r="B13" s="58"/>
      <c r="C13" s="59"/>
      <c r="D13" s="60"/>
      <c r="E13" s="60"/>
      <c r="F13" s="60"/>
      <c r="G13" s="61"/>
      <c r="H13" s="38"/>
      <c r="I13" s="38"/>
      <c r="J13" s="38"/>
      <c r="K13" s="38"/>
      <c r="L13" s="38"/>
      <c r="M13" s="38"/>
      <c r="N13" s="38"/>
      <c r="O13" s="38"/>
      <c r="P13" s="38"/>
      <c r="Q13" s="38"/>
      <c r="R13" s="38"/>
      <c r="S13" s="38"/>
      <c r="T13" s="38"/>
      <c r="U13" s="38"/>
    </row>
    <row r="14" spans="1:21">
      <c r="A14" s="62" t="s">
        <v>393</v>
      </c>
      <c r="B14" s="58"/>
      <c r="C14" s="59"/>
      <c r="D14" s="60"/>
      <c r="E14" s="60"/>
      <c r="F14" s="60"/>
      <c r="G14" s="61"/>
      <c r="H14" s="38"/>
      <c r="I14" s="38"/>
      <c r="J14" s="38"/>
      <c r="K14" s="38"/>
      <c r="L14" s="38"/>
      <c r="M14" s="38"/>
      <c r="N14" s="38"/>
      <c r="O14" s="38"/>
      <c r="P14" s="38"/>
      <c r="Q14" s="38"/>
      <c r="R14" s="38"/>
      <c r="S14" s="38"/>
      <c r="T14" s="38"/>
      <c r="U14" s="38"/>
    </row>
    <row r="15" spans="1:21">
      <c r="A15" s="57" t="s">
        <v>394</v>
      </c>
      <c r="B15" s="58"/>
      <c r="C15" s="59"/>
      <c r="D15" s="60"/>
      <c r="E15" s="60"/>
      <c r="F15" s="60"/>
      <c r="G15" s="61"/>
      <c r="H15" s="38"/>
      <c r="I15" s="38"/>
      <c r="J15" s="38"/>
      <c r="K15" s="38"/>
      <c r="L15" s="38"/>
      <c r="M15" s="38"/>
      <c r="N15" s="38"/>
      <c r="O15" s="38"/>
      <c r="P15" s="38"/>
      <c r="Q15" s="38"/>
      <c r="R15" s="38"/>
      <c r="S15" s="38"/>
      <c r="T15" s="38"/>
      <c r="U15" s="38"/>
    </row>
    <row r="16" ht="15.75" spans="1:21">
      <c r="A16" s="63" t="s">
        <v>395</v>
      </c>
      <c r="B16" s="50"/>
      <c r="C16" s="64"/>
      <c r="D16" s="52"/>
      <c r="E16" s="52"/>
      <c r="F16" s="52"/>
      <c r="G16" s="53"/>
      <c r="H16" s="38"/>
      <c r="I16" s="38"/>
      <c r="J16" s="38"/>
      <c r="K16" s="38"/>
      <c r="L16" s="38"/>
      <c r="M16" s="38"/>
      <c r="N16" s="38"/>
      <c r="O16" s="38"/>
      <c r="P16" s="38"/>
      <c r="Q16" s="38"/>
      <c r="R16" s="38"/>
      <c r="S16" s="38"/>
      <c r="T16" s="38"/>
      <c r="U16" s="38"/>
    </row>
    <row r="17" ht="15.75" spans="1:21">
      <c r="A17" s="8"/>
      <c r="B17" s="54"/>
      <c r="C17" s="55"/>
      <c r="D17" s="55"/>
      <c r="E17" s="55"/>
      <c r="F17" s="38"/>
      <c r="G17" s="38"/>
      <c r="H17" s="38"/>
      <c r="I17" s="38"/>
      <c r="J17" s="38"/>
      <c r="K17" s="38"/>
      <c r="L17" s="38"/>
      <c r="M17" s="38"/>
      <c r="N17" s="38"/>
      <c r="O17" s="38"/>
      <c r="P17" s="38"/>
      <c r="Q17" s="38"/>
      <c r="R17" s="38"/>
      <c r="S17" s="38"/>
      <c r="T17" s="38"/>
      <c r="U17" s="38"/>
    </row>
    <row r="18" spans="1:21">
      <c r="A18" s="65" t="s">
        <v>396</v>
      </c>
      <c r="B18" s="11"/>
      <c r="C18" s="11"/>
      <c r="D18" s="12"/>
      <c r="E18" s="66"/>
      <c r="F18" s="66"/>
      <c r="G18" s="66"/>
      <c r="H18" s="66"/>
      <c r="I18" s="66"/>
      <c r="J18" s="66"/>
      <c r="K18" s="66"/>
      <c r="L18" s="66"/>
      <c r="M18" s="66"/>
      <c r="N18" s="38"/>
      <c r="O18" s="38"/>
      <c r="P18" s="38"/>
      <c r="Q18" s="38"/>
      <c r="R18" s="38"/>
      <c r="S18" s="38"/>
      <c r="T18" s="38"/>
      <c r="U18" s="38"/>
    </row>
    <row r="19" spans="1:21">
      <c r="A19" s="67" t="s">
        <v>397</v>
      </c>
      <c r="B19" s="68" t="s">
        <v>398</v>
      </c>
      <c r="C19" s="68" t="s">
        <v>181</v>
      </c>
      <c r="D19" s="69" t="s">
        <v>399</v>
      </c>
      <c r="E19" s="55"/>
      <c r="F19" s="38"/>
      <c r="G19" s="38"/>
      <c r="H19" s="38"/>
      <c r="I19" s="38"/>
      <c r="J19" s="38"/>
      <c r="K19" s="38"/>
      <c r="L19" s="38"/>
      <c r="M19" s="38"/>
      <c r="N19" s="38"/>
      <c r="O19" s="38"/>
      <c r="P19" s="38"/>
      <c r="Q19" s="38"/>
      <c r="R19" s="38"/>
      <c r="S19" s="38"/>
      <c r="T19" s="38"/>
      <c r="U19" s="38"/>
    </row>
    <row r="20" ht="15.75" customHeight="1" spans="1:21">
      <c r="A20" s="70">
        <v>20.88</v>
      </c>
      <c r="B20" s="17" t="s">
        <v>166</v>
      </c>
      <c r="C20" s="17" t="s">
        <v>210</v>
      </c>
      <c r="D20" s="71">
        <v>1610</v>
      </c>
      <c r="E20" s="55"/>
      <c r="F20" s="38"/>
      <c r="G20" s="38"/>
      <c r="H20" s="38"/>
      <c r="I20" s="38"/>
      <c r="J20" s="38"/>
      <c r="K20" s="38"/>
      <c r="L20" s="38"/>
      <c r="M20" s="38"/>
      <c r="N20" s="38"/>
      <c r="O20" s="38"/>
      <c r="P20" s="38"/>
      <c r="Q20" s="38"/>
      <c r="R20" s="38"/>
      <c r="S20" s="38"/>
      <c r="T20" s="38"/>
      <c r="U20" s="38"/>
    </row>
    <row r="21" ht="15.75" customHeight="1" spans="1:21">
      <c r="A21" s="70">
        <v>20.88</v>
      </c>
      <c r="B21" s="17" t="s">
        <v>168</v>
      </c>
      <c r="C21" s="17" t="s">
        <v>213</v>
      </c>
      <c r="D21" s="71">
        <v>1610</v>
      </c>
      <c r="E21" s="55"/>
      <c r="F21" s="38"/>
      <c r="G21" s="38"/>
      <c r="H21" s="38"/>
      <c r="I21" s="38"/>
      <c r="J21" s="38"/>
      <c r="K21" s="38"/>
      <c r="L21" s="38"/>
      <c r="M21" s="38"/>
      <c r="N21" s="38"/>
      <c r="O21" s="38"/>
      <c r="P21" s="38"/>
      <c r="Q21" s="38"/>
      <c r="R21" s="38"/>
      <c r="S21" s="38"/>
      <c r="T21" s="38"/>
      <c r="U21" s="38"/>
    </row>
    <row r="22" ht="15.75" spans="1:21">
      <c r="A22" s="70">
        <v>20.88</v>
      </c>
      <c r="B22" s="17" t="s">
        <v>169</v>
      </c>
      <c r="C22" s="17" t="s">
        <v>213</v>
      </c>
      <c r="D22" s="71">
        <v>1610</v>
      </c>
      <c r="E22" s="38"/>
      <c r="F22" s="38"/>
      <c r="G22" s="38"/>
      <c r="H22" s="38"/>
      <c r="I22" s="38"/>
      <c r="J22" s="38"/>
      <c r="K22" s="38"/>
      <c r="L22" s="38"/>
      <c r="M22" s="38"/>
      <c r="N22" s="38"/>
      <c r="O22" s="38"/>
      <c r="P22" s="38"/>
      <c r="Q22" s="38"/>
      <c r="R22" s="38"/>
      <c r="S22" s="38"/>
      <c r="T22" s="38"/>
      <c r="U22" s="38"/>
    </row>
    <row r="23" ht="15.75" customHeight="1" spans="1:21">
      <c r="A23" s="70">
        <v>20.88</v>
      </c>
      <c r="B23" s="17" t="s">
        <v>170</v>
      </c>
      <c r="C23" s="17" t="s">
        <v>214</v>
      </c>
      <c r="D23" s="71">
        <v>1610</v>
      </c>
      <c r="E23" s="9"/>
      <c r="F23" s="38"/>
      <c r="G23" s="38"/>
      <c r="H23" s="38"/>
      <c r="I23" s="38"/>
      <c r="J23" s="38"/>
      <c r="K23" s="38"/>
      <c r="L23" s="38"/>
      <c r="M23" s="38"/>
      <c r="N23" s="38"/>
      <c r="O23" s="38"/>
      <c r="P23" s="38"/>
      <c r="Q23" s="38"/>
      <c r="R23" s="38"/>
      <c r="S23" s="38"/>
      <c r="T23" s="38"/>
      <c r="U23" s="38"/>
    </row>
    <row r="24" ht="15.75" customHeight="1" spans="1:21">
      <c r="A24" s="70">
        <v>20.88</v>
      </c>
      <c r="B24" s="22" t="s">
        <v>167</v>
      </c>
      <c r="C24" s="17" t="s">
        <v>211</v>
      </c>
      <c r="D24" s="71">
        <v>1610</v>
      </c>
      <c r="E24" s="9"/>
      <c r="F24" s="38"/>
      <c r="G24" s="38"/>
      <c r="H24" s="38"/>
      <c r="I24" s="38"/>
      <c r="J24" s="38"/>
      <c r="K24" s="38"/>
      <c r="L24" s="38"/>
      <c r="M24" s="38"/>
      <c r="N24" s="38"/>
      <c r="O24" s="38"/>
      <c r="P24" s="38"/>
      <c r="Q24" s="38"/>
      <c r="R24" s="38"/>
      <c r="S24" s="38"/>
      <c r="T24" s="38"/>
      <c r="U24" s="38"/>
    </row>
    <row r="25" ht="15.75" customHeight="1" spans="1:21">
      <c r="A25" s="70">
        <v>20.88</v>
      </c>
      <c r="B25" s="17" t="s">
        <v>171</v>
      </c>
      <c r="C25" s="17" t="s">
        <v>217</v>
      </c>
      <c r="D25" s="71">
        <v>3568.86</v>
      </c>
      <c r="E25" s="9"/>
      <c r="F25" s="38"/>
      <c r="G25" s="38"/>
      <c r="H25" s="38"/>
      <c r="I25" s="38"/>
      <c r="J25" s="38"/>
      <c r="K25" s="38"/>
      <c r="L25" s="38"/>
      <c r="M25" s="38"/>
      <c r="N25" s="38"/>
      <c r="O25" s="38"/>
      <c r="P25" s="38"/>
      <c r="Q25" s="38"/>
      <c r="R25" s="38"/>
      <c r="S25" s="38"/>
      <c r="T25" s="38"/>
      <c r="U25" s="38"/>
    </row>
    <row r="26" ht="15.75" customHeight="1" spans="1:21">
      <c r="A26" s="70">
        <v>20.88</v>
      </c>
      <c r="B26" s="28" t="s">
        <v>172</v>
      </c>
      <c r="C26" s="72" t="s">
        <v>218</v>
      </c>
      <c r="D26" s="73">
        <v>3976.85</v>
      </c>
      <c r="E26" s="9"/>
      <c r="F26" s="38"/>
      <c r="G26" s="38"/>
      <c r="H26" s="38"/>
      <c r="I26" s="38"/>
      <c r="J26" s="38"/>
      <c r="K26" s="38"/>
      <c r="L26" s="38"/>
      <c r="M26" s="38"/>
      <c r="N26" s="38"/>
      <c r="O26" s="38"/>
      <c r="P26" s="38"/>
      <c r="Q26" s="38"/>
      <c r="R26" s="38"/>
      <c r="S26" s="38"/>
      <c r="T26" s="38"/>
      <c r="U26" s="38"/>
    </row>
    <row r="27" ht="15.75" customHeight="1" spans="1:21">
      <c r="A27" s="70">
        <v>20.88</v>
      </c>
      <c r="B27" s="28" t="s">
        <v>173</v>
      </c>
      <c r="C27" s="72" t="s">
        <v>219</v>
      </c>
      <c r="D27" s="73">
        <v>3236.16</v>
      </c>
      <c r="E27" s="9"/>
      <c r="F27" s="38"/>
      <c r="G27" s="38"/>
      <c r="H27" s="38"/>
      <c r="I27" s="38"/>
      <c r="J27" s="38"/>
      <c r="K27" s="38"/>
      <c r="L27" s="38"/>
      <c r="M27" s="38"/>
      <c r="N27" s="38"/>
      <c r="O27" s="38"/>
      <c r="P27" s="38"/>
      <c r="Q27" s="38"/>
      <c r="R27" s="38"/>
      <c r="S27" s="38"/>
      <c r="T27" s="38"/>
      <c r="U27" s="38"/>
    </row>
    <row r="28" ht="15.75" customHeight="1" spans="1:21">
      <c r="A28" s="70">
        <v>20.88</v>
      </c>
      <c r="B28" s="28" t="s">
        <v>174</v>
      </c>
      <c r="C28" s="72" t="s">
        <v>220</v>
      </c>
      <c r="D28" s="73">
        <v>2380.35</v>
      </c>
      <c r="E28" s="9"/>
      <c r="F28" s="38"/>
      <c r="G28" s="38"/>
      <c r="H28" s="38"/>
      <c r="I28" s="38"/>
      <c r="J28" s="38"/>
      <c r="K28" s="38"/>
      <c r="L28" s="38"/>
      <c r="M28" s="38"/>
      <c r="N28" s="38"/>
      <c r="O28" s="38"/>
      <c r="P28" s="38"/>
      <c r="Q28" s="38"/>
      <c r="R28" s="38"/>
      <c r="S28" s="38"/>
      <c r="T28" s="38"/>
      <c r="U28" s="38"/>
    </row>
    <row r="29" ht="15.75" customHeight="1" spans="1:21">
      <c r="A29" s="74">
        <v>20.88</v>
      </c>
      <c r="B29" s="29" t="s">
        <v>175</v>
      </c>
      <c r="C29" s="75" t="s">
        <v>221</v>
      </c>
      <c r="D29" s="76">
        <v>1610</v>
      </c>
      <c r="E29" s="9"/>
      <c r="F29" s="38"/>
      <c r="G29" s="38"/>
      <c r="H29" s="38"/>
      <c r="I29" s="38"/>
      <c r="J29" s="38"/>
      <c r="K29" s="38"/>
      <c r="L29" s="38"/>
      <c r="M29" s="38"/>
      <c r="N29" s="38"/>
      <c r="O29" s="38"/>
      <c r="P29" s="38"/>
      <c r="Q29" s="38"/>
      <c r="R29" s="38"/>
      <c r="S29" s="38"/>
      <c r="T29" s="38"/>
      <c r="U29" s="38"/>
    </row>
    <row r="30" ht="15.75" customHeight="1" spans="1:21">
      <c r="A30" s="8"/>
      <c r="B30" s="8"/>
      <c r="C30" s="9"/>
      <c r="D30" s="9"/>
      <c r="E30" s="9"/>
      <c r="F30" s="38"/>
      <c r="G30" s="38"/>
      <c r="H30" s="38"/>
      <c r="I30" s="38"/>
      <c r="J30" s="38"/>
      <c r="K30" s="38"/>
      <c r="L30" s="38"/>
      <c r="M30" s="38"/>
      <c r="N30" s="38"/>
      <c r="O30" s="38"/>
      <c r="P30" s="38"/>
      <c r="Q30" s="38"/>
      <c r="R30" s="38"/>
      <c r="S30" s="38"/>
      <c r="T30" s="38"/>
      <c r="U30" s="38"/>
    </row>
    <row r="31" ht="48.75" customHeight="1" spans="1:19">
      <c r="A31" s="65" t="s">
        <v>400</v>
      </c>
      <c r="B31" s="11"/>
      <c r="C31" s="11"/>
      <c r="D31" s="77" t="s">
        <v>166</v>
      </c>
      <c r="E31" s="77" t="s">
        <v>168</v>
      </c>
      <c r="F31" s="77" t="s">
        <v>169</v>
      </c>
      <c r="G31" s="77" t="s">
        <v>170</v>
      </c>
      <c r="H31" s="77" t="s">
        <v>167</v>
      </c>
      <c r="I31" s="116" t="s">
        <v>171</v>
      </c>
      <c r="J31" s="116" t="s">
        <v>172</v>
      </c>
      <c r="K31" s="116" t="s">
        <v>173</v>
      </c>
      <c r="L31" s="116" t="s">
        <v>174</v>
      </c>
      <c r="M31" s="116" t="s">
        <v>175</v>
      </c>
      <c r="N31" s="38"/>
      <c r="O31" s="38"/>
      <c r="P31" s="38"/>
      <c r="Q31" s="38"/>
      <c r="R31" s="38"/>
      <c r="S31" s="38"/>
    </row>
    <row r="32" ht="15.75" customHeight="1" spans="1:19">
      <c r="A32" s="78">
        <v>1</v>
      </c>
      <c r="B32" s="79" t="s">
        <v>401</v>
      </c>
      <c r="C32" s="80"/>
      <c r="D32" s="81" t="s">
        <v>402</v>
      </c>
      <c r="E32" s="81" t="s">
        <v>402</v>
      </c>
      <c r="F32" s="81" t="s">
        <v>402</v>
      </c>
      <c r="G32" s="81" t="s">
        <v>402</v>
      </c>
      <c r="H32" s="81" t="s">
        <v>402</v>
      </c>
      <c r="I32" s="117" t="s">
        <v>402</v>
      </c>
      <c r="J32" s="117" t="s">
        <v>402</v>
      </c>
      <c r="K32" s="117" t="s">
        <v>402</v>
      </c>
      <c r="L32" s="117" t="s">
        <v>402</v>
      </c>
      <c r="M32" s="117" t="s">
        <v>402</v>
      </c>
      <c r="N32" s="38"/>
      <c r="O32" s="38"/>
      <c r="P32" s="38"/>
      <c r="Q32" s="38"/>
      <c r="R32" s="38"/>
      <c r="S32" s="38"/>
    </row>
    <row r="33" ht="15.75" customHeight="1" spans="1:19">
      <c r="A33" s="82" t="s">
        <v>403</v>
      </c>
      <c r="B33" s="83" t="s">
        <v>404</v>
      </c>
      <c r="C33" s="80"/>
      <c r="D33" s="84">
        <f>D20</f>
        <v>1610</v>
      </c>
      <c r="E33" s="84">
        <f>D21</f>
        <v>1610</v>
      </c>
      <c r="F33" s="84">
        <f>D22</f>
        <v>1610</v>
      </c>
      <c r="G33" s="84">
        <f>D23</f>
        <v>1610</v>
      </c>
      <c r="H33" s="84">
        <f>D24</f>
        <v>1610</v>
      </c>
      <c r="I33" s="118">
        <f>D25</f>
        <v>3568.86</v>
      </c>
      <c r="J33" s="118">
        <f>D26</f>
        <v>3976.85</v>
      </c>
      <c r="K33" s="118">
        <f>D27</f>
        <v>3236.16</v>
      </c>
      <c r="L33" s="118">
        <f>D28</f>
        <v>2380.35</v>
      </c>
      <c r="M33" s="118">
        <f>D29</f>
        <v>1610</v>
      </c>
      <c r="N33" s="38"/>
      <c r="O33" s="38"/>
      <c r="P33" s="38"/>
      <c r="Q33" s="38"/>
      <c r="R33" s="38"/>
      <c r="S33" s="38"/>
    </row>
    <row r="34" ht="15.75" customHeight="1" spans="1:19">
      <c r="A34" s="82" t="s">
        <v>405</v>
      </c>
      <c r="B34" s="83" t="s">
        <v>406</v>
      </c>
      <c r="C34" s="80"/>
      <c r="D34" s="84"/>
      <c r="E34" s="84"/>
      <c r="F34" s="84"/>
      <c r="G34" s="84"/>
      <c r="H34" s="84"/>
      <c r="I34" s="118"/>
      <c r="J34" s="118"/>
      <c r="K34" s="118"/>
      <c r="L34" s="118"/>
      <c r="M34" s="118"/>
      <c r="N34" s="38"/>
      <c r="O34" s="38"/>
      <c r="P34" s="38"/>
      <c r="Q34" s="38"/>
      <c r="R34" s="38"/>
      <c r="S34" s="38"/>
    </row>
    <row r="35" ht="15.75" customHeight="1" spans="1:19">
      <c r="A35" s="82" t="s">
        <v>407</v>
      </c>
      <c r="B35" s="83" t="s">
        <v>408</v>
      </c>
      <c r="C35" s="80"/>
      <c r="D35" s="85"/>
      <c r="E35" s="86"/>
      <c r="F35" s="86"/>
      <c r="G35" s="86"/>
      <c r="H35" s="86"/>
      <c r="I35" s="119"/>
      <c r="J35" s="119"/>
      <c r="K35" s="119"/>
      <c r="L35" s="119"/>
      <c r="M35" s="119"/>
      <c r="N35" s="38"/>
      <c r="O35" s="38"/>
      <c r="P35" s="38"/>
      <c r="Q35" s="38"/>
      <c r="R35" s="38"/>
      <c r="S35" s="38"/>
    </row>
    <row r="36" ht="15.75" customHeight="1" spans="1:19">
      <c r="A36" s="82" t="s">
        <v>409</v>
      </c>
      <c r="B36" s="87" t="s">
        <v>410</v>
      </c>
      <c r="C36" s="80"/>
      <c r="D36" s="86"/>
      <c r="E36" s="18"/>
      <c r="F36" s="18"/>
      <c r="G36" s="18"/>
      <c r="H36" s="18"/>
      <c r="I36" s="120"/>
      <c r="J36" s="120"/>
      <c r="K36" s="120"/>
      <c r="L36" s="120"/>
      <c r="M36" s="120"/>
      <c r="N36" s="38"/>
      <c r="O36" s="38"/>
      <c r="P36" s="38"/>
      <c r="Q36" s="38"/>
      <c r="R36" s="38"/>
      <c r="S36" s="38"/>
    </row>
    <row r="37" ht="15.75" customHeight="1" spans="1:19">
      <c r="A37" s="82" t="s">
        <v>411</v>
      </c>
      <c r="B37" s="87" t="s">
        <v>412</v>
      </c>
      <c r="C37" s="80"/>
      <c r="D37" s="86"/>
      <c r="E37" s="86"/>
      <c r="F37" s="86"/>
      <c r="G37" s="86"/>
      <c r="H37" s="86"/>
      <c r="I37" s="119"/>
      <c r="J37" s="119"/>
      <c r="K37" s="119"/>
      <c r="L37" s="119"/>
      <c r="M37" s="119"/>
      <c r="N37" s="38"/>
      <c r="O37" s="38"/>
      <c r="P37" s="38"/>
      <c r="Q37" s="38"/>
      <c r="R37" s="38"/>
      <c r="S37" s="38"/>
    </row>
    <row r="38" ht="15.75" customHeight="1" spans="1:19">
      <c r="A38" s="82" t="s">
        <v>413</v>
      </c>
      <c r="B38" s="88" t="s">
        <v>414</v>
      </c>
      <c r="C38" s="80"/>
      <c r="D38" s="84"/>
      <c r="E38" s="84"/>
      <c r="F38" s="84"/>
      <c r="G38" s="84"/>
      <c r="H38" s="84"/>
      <c r="I38" s="118"/>
      <c r="J38" s="118"/>
      <c r="K38" s="118"/>
      <c r="L38" s="118"/>
      <c r="M38" s="118"/>
      <c r="N38" s="38"/>
      <c r="O38" s="38"/>
      <c r="P38" s="38"/>
      <c r="Q38" s="38"/>
      <c r="R38" s="38"/>
      <c r="S38" s="38"/>
    </row>
    <row r="39" ht="15.75" customHeight="1" spans="1:19">
      <c r="A39" s="74"/>
      <c r="B39" s="89" t="s">
        <v>415</v>
      </c>
      <c r="C39" s="31"/>
      <c r="D39" s="90">
        <f t="shared" ref="D39:I39" si="0">SUM(D33:D38)</f>
        <v>1610</v>
      </c>
      <c r="E39" s="90">
        <f t="shared" si="0"/>
        <v>1610</v>
      </c>
      <c r="F39" s="90">
        <f t="shared" si="0"/>
        <v>1610</v>
      </c>
      <c r="G39" s="90">
        <f t="shared" si="0"/>
        <v>1610</v>
      </c>
      <c r="H39" s="90">
        <f t="shared" si="0"/>
        <v>1610</v>
      </c>
      <c r="I39" s="121">
        <f t="shared" si="0"/>
        <v>3568.86</v>
      </c>
      <c r="J39" s="121">
        <f t="shared" ref="J39:M39" si="1">SUM(J33:J38)</f>
        <v>3976.85</v>
      </c>
      <c r="K39" s="121">
        <f t="shared" si="1"/>
        <v>3236.16</v>
      </c>
      <c r="L39" s="121">
        <f t="shared" si="1"/>
        <v>2380.35</v>
      </c>
      <c r="M39" s="121">
        <f t="shared" si="1"/>
        <v>1610</v>
      </c>
      <c r="N39" s="38"/>
      <c r="O39" s="38"/>
      <c r="P39" s="38"/>
      <c r="Q39" s="38"/>
      <c r="R39" s="38"/>
      <c r="S39" s="38"/>
    </row>
    <row r="40" ht="15.75" customHeight="1" spans="1:21">
      <c r="A40" s="8"/>
      <c r="B40" s="91"/>
      <c r="E40" s="9"/>
      <c r="F40" s="38"/>
      <c r="G40" s="38"/>
      <c r="H40" s="38"/>
      <c r="I40" s="38"/>
      <c r="J40" s="38"/>
      <c r="K40" s="38"/>
      <c r="L40" s="38"/>
      <c r="M40" s="38"/>
      <c r="N40" s="38"/>
      <c r="O40" s="38"/>
      <c r="P40" s="38"/>
      <c r="Q40" s="38"/>
      <c r="R40" s="38"/>
      <c r="S40" s="38"/>
      <c r="T40" s="38"/>
      <c r="U40" s="38"/>
    </row>
    <row r="41" ht="56.25" customHeight="1" spans="1:19">
      <c r="A41" s="92" t="s">
        <v>416</v>
      </c>
      <c r="B41" s="11"/>
      <c r="C41" s="11"/>
      <c r="D41" s="77" t="s">
        <v>166</v>
      </c>
      <c r="E41" s="77" t="s">
        <v>168</v>
      </c>
      <c r="F41" s="77" t="s">
        <v>169</v>
      </c>
      <c r="G41" s="77" t="s">
        <v>170</v>
      </c>
      <c r="H41" s="77" t="s">
        <v>167</v>
      </c>
      <c r="I41" s="116" t="s">
        <v>171</v>
      </c>
      <c r="J41" s="116" t="s">
        <v>172</v>
      </c>
      <c r="K41" s="116" t="s">
        <v>173</v>
      </c>
      <c r="L41" s="116" t="s">
        <v>174</v>
      </c>
      <c r="M41" s="116" t="s">
        <v>175</v>
      </c>
      <c r="N41" s="38"/>
      <c r="O41" s="38"/>
      <c r="P41" s="38"/>
      <c r="Q41" s="38"/>
      <c r="R41" s="38"/>
      <c r="S41" s="38"/>
    </row>
    <row r="42" ht="40.5" customHeight="1" spans="1:19">
      <c r="A42" s="93" t="s">
        <v>417</v>
      </c>
      <c r="B42" s="94"/>
      <c r="C42" s="81"/>
      <c r="D42" s="81" t="s">
        <v>402</v>
      </c>
      <c r="E42" s="81" t="s">
        <v>402</v>
      </c>
      <c r="F42" s="81" t="s">
        <v>402</v>
      </c>
      <c r="G42" s="81" t="s">
        <v>402</v>
      </c>
      <c r="H42" s="81" t="s">
        <v>402</v>
      </c>
      <c r="I42" s="117" t="s">
        <v>402</v>
      </c>
      <c r="J42" s="117" t="s">
        <v>402</v>
      </c>
      <c r="K42" s="117" t="s">
        <v>402</v>
      </c>
      <c r="L42" s="117" t="s">
        <v>402</v>
      </c>
      <c r="M42" s="117" t="s">
        <v>402</v>
      </c>
      <c r="N42" s="38"/>
      <c r="O42" s="38"/>
      <c r="P42" s="38"/>
      <c r="Q42" s="38"/>
      <c r="R42" s="38"/>
      <c r="S42" s="38"/>
    </row>
    <row r="43" ht="15.75" customHeight="1" spans="1:19">
      <c r="A43" s="82" t="s">
        <v>403</v>
      </c>
      <c r="B43" s="95" t="s">
        <v>418</v>
      </c>
      <c r="C43" s="95"/>
      <c r="D43" s="96">
        <f t="shared" ref="D43:G43" si="2">D39*8.33%</f>
        <v>134.113</v>
      </c>
      <c r="E43" s="96">
        <f t="shared" si="2"/>
        <v>134.113</v>
      </c>
      <c r="F43" s="96">
        <f t="shared" si="2"/>
        <v>134.113</v>
      </c>
      <c r="G43" s="96">
        <f t="shared" si="2"/>
        <v>134.113</v>
      </c>
      <c r="H43" s="96">
        <f t="shared" ref="H43:I43" si="3">H39*8.33%</f>
        <v>134.113</v>
      </c>
      <c r="I43" s="122">
        <f t="shared" si="3"/>
        <v>297.286038</v>
      </c>
      <c r="J43" s="122">
        <f t="shared" ref="J43:M43" si="4">J39*8.33%</f>
        <v>331.271605</v>
      </c>
      <c r="K43" s="122">
        <f t="shared" si="4"/>
        <v>269.572128</v>
      </c>
      <c r="L43" s="122">
        <f t="shared" si="4"/>
        <v>198.283155</v>
      </c>
      <c r="M43" s="122">
        <f t="shared" si="4"/>
        <v>134.113</v>
      </c>
      <c r="N43" s="38"/>
      <c r="O43" s="38"/>
      <c r="P43" s="38"/>
      <c r="Q43" s="38"/>
      <c r="R43" s="38"/>
      <c r="S43" s="38"/>
    </row>
    <row r="44" ht="15.75" customHeight="1" spans="1:19">
      <c r="A44" s="82" t="s">
        <v>405</v>
      </c>
      <c r="B44" s="95" t="s">
        <v>419</v>
      </c>
      <c r="C44" s="95"/>
      <c r="D44" s="96">
        <f t="shared" ref="D44:G44" si="5">D39*12.1%</f>
        <v>194.81</v>
      </c>
      <c r="E44" s="96">
        <f t="shared" si="5"/>
        <v>194.81</v>
      </c>
      <c r="F44" s="96">
        <f t="shared" si="5"/>
        <v>194.81</v>
      </c>
      <c r="G44" s="96">
        <f t="shared" si="5"/>
        <v>194.81</v>
      </c>
      <c r="H44" s="96">
        <f t="shared" ref="H44:I44" si="6">H39*12.1%</f>
        <v>194.81</v>
      </c>
      <c r="I44" s="122">
        <f t="shared" si="6"/>
        <v>431.83206</v>
      </c>
      <c r="J44" s="122">
        <f t="shared" ref="J44:M44" si="7">J39*12.1%</f>
        <v>481.19885</v>
      </c>
      <c r="K44" s="122">
        <f t="shared" si="7"/>
        <v>391.57536</v>
      </c>
      <c r="L44" s="122">
        <f t="shared" si="7"/>
        <v>288.02235</v>
      </c>
      <c r="M44" s="122">
        <f t="shared" si="7"/>
        <v>194.81</v>
      </c>
      <c r="N44" s="38"/>
      <c r="O44" s="38"/>
      <c r="P44" s="38"/>
      <c r="Q44" s="38"/>
      <c r="R44" s="38"/>
      <c r="S44" s="38"/>
    </row>
    <row r="45" ht="15.75" customHeight="1" spans="1:19">
      <c r="A45" s="82"/>
      <c r="B45" s="81" t="s">
        <v>420</v>
      </c>
      <c r="C45" s="81"/>
      <c r="D45" s="97">
        <f t="shared" ref="D45:G45" si="8">SUM(D43:D44)</f>
        <v>328.923</v>
      </c>
      <c r="E45" s="97">
        <f t="shared" si="8"/>
        <v>328.923</v>
      </c>
      <c r="F45" s="97">
        <f t="shared" si="8"/>
        <v>328.923</v>
      </c>
      <c r="G45" s="97">
        <f t="shared" si="8"/>
        <v>328.923</v>
      </c>
      <c r="H45" s="97">
        <f t="shared" ref="H45:I45" si="9">SUM(H43:H44)</f>
        <v>328.923</v>
      </c>
      <c r="I45" s="123">
        <f t="shared" si="9"/>
        <v>729.118098</v>
      </c>
      <c r="J45" s="123">
        <f t="shared" ref="J45:M45" si="10">SUM(J43:J44)</f>
        <v>812.470455</v>
      </c>
      <c r="K45" s="123">
        <f t="shared" si="10"/>
        <v>661.147488</v>
      </c>
      <c r="L45" s="123">
        <f t="shared" si="10"/>
        <v>486.305505</v>
      </c>
      <c r="M45" s="123">
        <f t="shared" si="10"/>
        <v>328.923</v>
      </c>
      <c r="N45" s="38"/>
      <c r="O45" s="38"/>
      <c r="P45" s="38"/>
      <c r="Q45" s="38"/>
      <c r="R45" s="38"/>
      <c r="S45" s="38"/>
    </row>
    <row r="46" ht="48.75" customHeight="1" spans="1:19">
      <c r="A46" s="98" t="s">
        <v>407</v>
      </c>
      <c r="B46" s="99" t="s">
        <v>421</v>
      </c>
      <c r="C46" s="99"/>
      <c r="D46" s="100">
        <f t="shared" ref="D46:G46" si="11">D39*7.82%</f>
        <v>125.902</v>
      </c>
      <c r="E46" s="100">
        <f t="shared" si="11"/>
        <v>125.902</v>
      </c>
      <c r="F46" s="100">
        <f t="shared" si="11"/>
        <v>125.902</v>
      </c>
      <c r="G46" s="100">
        <f t="shared" si="11"/>
        <v>125.902</v>
      </c>
      <c r="H46" s="100">
        <f t="shared" ref="H46:I46" si="12">H39*7.82%</f>
        <v>125.902</v>
      </c>
      <c r="I46" s="124">
        <f t="shared" si="12"/>
        <v>279.084852</v>
      </c>
      <c r="J46" s="124">
        <f t="shared" ref="J46:M46" si="13">J39*7.82%</f>
        <v>310.98967</v>
      </c>
      <c r="K46" s="124">
        <f t="shared" si="13"/>
        <v>253.067712</v>
      </c>
      <c r="L46" s="124">
        <f t="shared" si="13"/>
        <v>186.14337</v>
      </c>
      <c r="M46" s="124">
        <f t="shared" si="13"/>
        <v>125.902</v>
      </c>
      <c r="N46" s="38"/>
      <c r="O46" s="38"/>
      <c r="P46" s="38"/>
      <c r="Q46" s="38"/>
      <c r="R46" s="38"/>
      <c r="S46" s="38"/>
    </row>
    <row r="47" ht="15.75" customHeight="1" spans="1:21">
      <c r="A47" s="8"/>
      <c r="B47" s="8"/>
      <c r="C47" s="8"/>
      <c r="D47" s="8"/>
      <c r="E47" s="9"/>
      <c r="F47" s="38"/>
      <c r="G47" s="38"/>
      <c r="H47" s="38"/>
      <c r="I47" s="38"/>
      <c r="J47" s="38"/>
      <c r="K47" s="38"/>
      <c r="L47" s="38"/>
      <c r="M47" s="38"/>
      <c r="N47" s="38"/>
      <c r="O47" s="38"/>
      <c r="P47" s="38"/>
      <c r="Q47" s="38"/>
      <c r="R47" s="38"/>
      <c r="S47" s="38"/>
      <c r="T47" s="38"/>
      <c r="U47" s="38"/>
    </row>
    <row r="48" ht="53.25" customHeight="1" spans="1:19">
      <c r="A48" s="101" t="s">
        <v>422</v>
      </c>
      <c r="B48" s="11"/>
      <c r="C48" s="11"/>
      <c r="D48" s="77" t="s">
        <v>166</v>
      </c>
      <c r="E48" s="77" t="s">
        <v>168</v>
      </c>
      <c r="F48" s="77" t="s">
        <v>169</v>
      </c>
      <c r="G48" s="77" t="s">
        <v>170</v>
      </c>
      <c r="H48" s="77" t="s">
        <v>167</v>
      </c>
      <c r="I48" s="116" t="s">
        <v>171</v>
      </c>
      <c r="J48" s="116" t="s">
        <v>172</v>
      </c>
      <c r="K48" s="116" t="s">
        <v>173</v>
      </c>
      <c r="L48" s="116" t="s">
        <v>174</v>
      </c>
      <c r="M48" s="116" t="s">
        <v>175</v>
      </c>
      <c r="N48" s="38"/>
      <c r="O48" s="38"/>
      <c r="P48" s="38"/>
      <c r="Q48" s="38"/>
      <c r="R48" s="38"/>
      <c r="S48" s="38"/>
    </row>
    <row r="49" ht="15.75" customHeight="1" spans="1:19">
      <c r="A49" s="78" t="s">
        <v>329</v>
      </c>
      <c r="B49" s="102" t="s">
        <v>423</v>
      </c>
      <c r="C49" s="103" t="s">
        <v>424</v>
      </c>
      <c r="D49" s="104" t="s">
        <v>402</v>
      </c>
      <c r="E49" s="104" t="s">
        <v>402</v>
      </c>
      <c r="F49" s="104" t="s">
        <v>402</v>
      </c>
      <c r="G49" s="104" t="s">
        <v>402</v>
      </c>
      <c r="H49" s="104" t="s">
        <v>402</v>
      </c>
      <c r="I49" s="125" t="s">
        <v>402</v>
      </c>
      <c r="J49" s="125" t="s">
        <v>402</v>
      </c>
      <c r="K49" s="125" t="s">
        <v>402</v>
      </c>
      <c r="L49" s="125" t="s">
        <v>402</v>
      </c>
      <c r="M49" s="125" t="s">
        <v>402</v>
      </c>
      <c r="N49" s="38"/>
      <c r="O49" s="38"/>
      <c r="P49" s="38"/>
      <c r="Q49" s="38"/>
      <c r="R49" s="38"/>
      <c r="S49" s="38"/>
    </row>
    <row r="50" ht="15.75" customHeight="1" spans="1:19">
      <c r="A50" s="82" t="s">
        <v>403</v>
      </c>
      <c r="B50" s="87" t="s">
        <v>425</v>
      </c>
      <c r="C50" s="105">
        <v>20</v>
      </c>
      <c r="D50" s="96">
        <f>(D39*($C$50/100))</f>
        <v>322</v>
      </c>
      <c r="E50" s="96">
        <f>(E39*($C$50/100))</f>
        <v>322</v>
      </c>
      <c r="F50" s="96">
        <f>(F39*($C$50/100))</f>
        <v>322</v>
      </c>
      <c r="G50" s="96">
        <f>(G39*($C$50/100))</f>
        <v>322</v>
      </c>
      <c r="H50" s="96">
        <f t="shared" ref="H50:I50" si="14">(H39*($C$50/100))</f>
        <v>322</v>
      </c>
      <c r="I50" s="122">
        <f t="shared" si="14"/>
        <v>713.772</v>
      </c>
      <c r="J50" s="122">
        <f t="shared" ref="J50:M50" si="15">(J39*($C$50/100))</f>
        <v>795.37</v>
      </c>
      <c r="K50" s="122">
        <f t="shared" si="15"/>
        <v>647.232</v>
      </c>
      <c r="L50" s="122">
        <f t="shared" si="15"/>
        <v>476.07</v>
      </c>
      <c r="M50" s="122">
        <f t="shared" si="15"/>
        <v>322</v>
      </c>
      <c r="N50" s="38"/>
      <c r="O50" s="38"/>
      <c r="P50" s="38"/>
      <c r="Q50" s="38"/>
      <c r="R50" s="38"/>
      <c r="S50" s="38"/>
    </row>
    <row r="51" ht="15.75" customHeight="1" spans="1:19">
      <c r="A51" s="82" t="s">
        <v>405</v>
      </c>
      <c r="B51" s="106" t="s">
        <v>426</v>
      </c>
      <c r="C51" s="107">
        <v>2.5</v>
      </c>
      <c r="D51" s="108">
        <f>(D39*($C$51/100))</f>
        <v>40.25</v>
      </c>
      <c r="E51" s="108">
        <f>(E39*($C$51/100))</f>
        <v>40.25</v>
      </c>
      <c r="F51" s="108">
        <f>(F39*($C$51/100))</f>
        <v>40.25</v>
      </c>
      <c r="G51" s="108">
        <f>(G39*($C$51/100))</f>
        <v>40.25</v>
      </c>
      <c r="H51" s="108">
        <f t="shared" ref="H51:I51" si="16">(H39*($C$51/100))</f>
        <v>40.25</v>
      </c>
      <c r="I51" s="126">
        <f t="shared" si="16"/>
        <v>89.2215</v>
      </c>
      <c r="J51" s="126">
        <f t="shared" ref="J51:M51" si="17">(J39*($C$51/100))</f>
        <v>99.42125</v>
      </c>
      <c r="K51" s="126">
        <f t="shared" si="17"/>
        <v>80.904</v>
      </c>
      <c r="L51" s="126">
        <f t="shared" si="17"/>
        <v>59.50875</v>
      </c>
      <c r="M51" s="126">
        <f t="shared" si="17"/>
        <v>40.25</v>
      </c>
      <c r="N51" s="38"/>
      <c r="O51" s="38"/>
      <c r="P51" s="38"/>
      <c r="Q51" s="38"/>
      <c r="R51" s="38"/>
      <c r="S51" s="38"/>
    </row>
    <row r="52" ht="15.75" customHeight="1" spans="1:19">
      <c r="A52" s="82" t="s">
        <v>407</v>
      </c>
      <c r="B52" s="87" t="s">
        <v>427</v>
      </c>
      <c r="C52" s="105">
        <v>6</v>
      </c>
      <c r="D52" s="96">
        <f t="shared" ref="D52:M52" si="18">(D$39*($C$52/100))</f>
        <v>96.6</v>
      </c>
      <c r="E52" s="96">
        <f t="shared" si="18"/>
        <v>96.6</v>
      </c>
      <c r="F52" s="96">
        <f t="shared" si="18"/>
        <v>96.6</v>
      </c>
      <c r="G52" s="96">
        <f t="shared" si="18"/>
        <v>96.6</v>
      </c>
      <c r="H52" s="96">
        <f t="shared" si="18"/>
        <v>96.6</v>
      </c>
      <c r="I52" s="122">
        <f t="shared" si="18"/>
        <v>214.1316</v>
      </c>
      <c r="J52" s="122">
        <f t="shared" si="18"/>
        <v>238.611</v>
      </c>
      <c r="K52" s="122">
        <f t="shared" si="18"/>
        <v>194.1696</v>
      </c>
      <c r="L52" s="122">
        <f t="shared" si="18"/>
        <v>142.821</v>
      </c>
      <c r="M52" s="122">
        <f t="shared" si="18"/>
        <v>96.6</v>
      </c>
      <c r="N52" s="38"/>
      <c r="O52" s="38"/>
      <c r="P52" s="38"/>
      <c r="Q52" s="38"/>
      <c r="R52" s="38"/>
      <c r="S52" s="38"/>
    </row>
    <row r="53" ht="15.75" customHeight="1" spans="1:19">
      <c r="A53" s="82" t="s">
        <v>409</v>
      </c>
      <c r="B53" s="106" t="s">
        <v>428</v>
      </c>
      <c r="C53" s="107">
        <v>1.5</v>
      </c>
      <c r="D53" s="96">
        <f t="shared" ref="D53:M53" si="19">(D$39*($C$53/100))</f>
        <v>24.15</v>
      </c>
      <c r="E53" s="96">
        <f t="shared" si="19"/>
        <v>24.15</v>
      </c>
      <c r="F53" s="96">
        <f t="shared" si="19"/>
        <v>24.15</v>
      </c>
      <c r="G53" s="96">
        <f t="shared" si="19"/>
        <v>24.15</v>
      </c>
      <c r="H53" s="96">
        <f t="shared" si="19"/>
        <v>24.15</v>
      </c>
      <c r="I53" s="122">
        <f t="shared" si="19"/>
        <v>53.5329</v>
      </c>
      <c r="J53" s="122">
        <f t="shared" si="19"/>
        <v>59.65275</v>
      </c>
      <c r="K53" s="122">
        <f t="shared" si="19"/>
        <v>48.5424</v>
      </c>
      <c r="L53" s="122">
        <f t="shared" si="19"/>
        <v>35.70525</v>
      </c>
      <c r="M53" s="122">
        <f t="shared" si="19"/>
        <v>24.15</v>
      </c>
      <c r="N53" s="38"/>
      <c r="O53" s="38"/>
      <c r="P53" s="38"/>
      <c r="Q53" s="38"/>
      <c r="R53" s="38"/>
      <c r="S53" s="38"/>
    </row>
    <row r="54" ht="15.75" customHeight="1" spans="1:19">
      <c r="A54" s="82" t="s">
        <v>411</v>
      </c>
      <c r="B54" s="106" t="s">
        <v>429</v>
      </c>
      <c r="C54" s="107">
        <v>1</v>
      </c>
      <c r="D54" s="96">
        <f t="shared" ref="D54:M54" si="20">(D$39*($C$54/100))</f>
        <v>16.1</v>
      </c>
      <c r="E54" s="96">
        <f t="shared" si="20"/>
        <v>16.1</v>
      </c>
      <c r="F54" s="96">
        <f t="shared" si="20"/>
        <v>16.1</v>
      </c>
      <c r="G54" s="96">
        <f t="shared" si="20"/>
        <v>16.1</v>
      </c>
      <c r="H54" s="96">
        <f t="shared" si="20"/>
        <v>16.1</v>
      </c>
      <c r="I54" s="122">
        <f t="shared" si="20"/>
        <v>35.6886</v>
      </c>
      <c r="J54" s="122">
        <f t="shared" si="20"/>
        <v>39.7685</v>
      </c>
      <c r="K54" s="122">
        <f t="shared" si="20"/>
        <v>32.3616</v>
      </c>
      <c r="L54" s="122">
        <f t="shared" si="20"/>
        <v>23.8035</v>
      </c>
      <c r="M54" s="122">
        <f t="shared" si="20"/>
        <v>16.1</v>
      </c>
      <c r="N54" s="38"/>
      <c r="O54" s="38"/>
      <c r="P54" s="38"/>
      <c r="Q54" s="38"/>
      <c r="R54" s="38"/>
      <c r="S54" s="38"/>
    </row>
    <row r="55" ht="15.75" customHeight="1" spans="1:19">
      <c r="A55" s="82" t="s">
        <v>413</v>
      </c>
      <c r="B55" s="106" t="s">
        <v>430</v>
      </c>
      <c r="C55" s="107">
        <v>0.6</v>
      </c>
      <c r="D55" s="96">
        <f t="shared" ref="D55:M55" si="21">(D$39*($C$55/100))</f>
        <v>9.66</v>
      </c>
      <c r="E55" s="96">
        <f t="shared" si="21"/>
        <v>9.66</v>
      </c>
      <c r="F55" s="96">
        <f t="shared" si="21"/>
        <v>9.66</v>
      </c>
      <c r="G55" s="96">
        <f t="shared" si="21"/>
        <v>9.66</v>
      </c>
      <c r="H55" s="96">
        <f t="shared" si="21"/>
        <v>9.66</v>
      </c>
      <c r="I55" s="122">
        <f t="shared" si="21"/>
        <v>21.41316</v>
      </c>
      <c r="J55" s="122">
        <f t="shared" si="21"/>
        <v>23.8611</v>
      </c>
      <c r="K55" s="122">
        <f t="shared" si="21"/>
        <v>19.41696</v>
      </c>
      <c r="L55" s="122">
        <f t="shared" si="21"/>
        <v>14.2821</v>
      </c>
      <c r="M55" s="122">
        <f t="shared" si="21"/>
        <v>9.66</v>
      </c>
      <c r="N55" s="38"/>
      <c r="O55" s="38"/>
      <c r="P55" s="38"/>
      <c r="Q55" s="38"/>
      <c r="R55" s="38"/>
      <c r="S55" s="38"/>
    </row>
    <row r="56" ht="15.75" customHeight="1" spans="1:19">
      <c r="A56" s="82" t="s">
        <v>431</v>
      </c>
      <c r="B56" s="106" t="s">
        <v>432</v>
      </c>
      <c r="C56" s="107">
        <v>0.2</v>
      </c>
      <c r="D56" s="96">
        <f t="shared" ref="D56:M56" si="22">(D$39*($C$56/100))</f>
        <v>3.22</v>
      </c>
      <c r="E56" s="96">
        <f t="shared" si="22"/>
        <v>3.22</v>
      </c>
      <c r="F56" s="96">
        <f t="shared" si="22"/>
        <v>3.22</v>
      </c>
      <c r="G56" s="96">
        <f t="shared" si="22"/>
        <v>3.22</v>
      </c>
      <c r="H56" s="96">
        <f t="shared" si="22"/>
        <v>3.22</v>
      </c>
      <c r="I56" s="122">
        <f t="shared" si="22"/>
        <v>7.13772</v>
      </c>
      <c r="J56" s="122">
        <f t="shared" si="22"/>
        <v>7.9537</v>
      </c>
      <c r="K56" s="122">
        <f t="shared" si="22"/>
        <v>6.47232</v>
      </c>
      <c r="L56" s="122">
        <f t="shared" si="22"/>
        <v>4.7607</v>
      </c>
      <c r="M56" s="122">
        <f t="shared" si="22"/>
        <v>3.22</v>
      </c>
      <c r="N56" s="38"/>
      <c r="O56" s="38"/>
      <c r="P56" s="38"/>
      <c r="Q56" s="38"/>
      <c r="R56" s="38"/>
      <c r="S56" s="38"/>
    </row>
    <row r="57" ht="15.75" customHeight="1" spans="1:19">
      <c r="A57" s="82" t="s">
        <v>433</v>
      </c>
      <c r="B57" s="87" t="s">
        <v>434</v>
      </c>
      <c r="C57" s="105">
        <v>8</v>
      </c>
      <c r="D57" s="96">
        <f t="shared" ref="D57:M57" si="23">(D$39*($C$57/100))</f>
        <v>128.8</v>
      </c>
      <c r="E57" s="96">
        <f t="shared" si="23"/>
        <v>128.8</v>
      </c>
      <c r="F57" s="96">
        <f t="shared" si="23"/>
        <v>128.8</v>
      </c>
      <c r="G57" s="96">
        <f t="shared" si="23"/>
        <v>128.8</v>
      </c>
      <c r="H57" s="96">
        <f t="shared" si="23"/>
        <v>128.8</v>
      </c>
      <c r="I57" s="122">
        <f t="shared" si="23"/>
        <v>285.5088</v>
      </c>
      <c r="J57" s="122">
        <f t="shared" si="23"/>
        <v>318.148</v>
      </c>
      <c r="K57" s="122">
        <f t="shared" si="23"/>
        <v>258.8928</v>
      </c>
      <c r="L57" s="122">
        <f t="shared" si="23"/>
        <v>190.428</v>
      </c>
      <c r="M57" s="122">
        <f t="shared" si="23"/>
        <v>128.8</v>
      </c>
      <c r="N57" s="38"/>
      <c r="O57" s="38"/>
      <c r="P57" s="38"/>
      <c r="Q57" s="38"/>
      <c r="R57" s="38"/>
      <c r="S57" s="38"/>
    </row>
    <row r="58" ht="15.75" customHeight="1" spans="1:19">
      <c r="A58" s="74"/>
      <c r="B58" s="109" t="s">
        <v>176</v>
      </c>
      <c r="C58" s="110">
        <f t="shared" ref="C58:G58" si="24">SUM(C50:C57)</f>
        <v>39.8</v>
      </c>
      <c r="D58" s="111">
        <f t="shared" si="24"/>
        <v>640.78</v>
      </c>
      <c r="E58" s="111">
        <f t="shared" si="24"/>
        <v>640.78</v>
      </c>
      <c r="F58" s="111">
        <f t="shared" si="24"/>
        <v>640.78</v>
      </c>
      <c r="G58" s="111">
        <f t="shared" si="24"/>
        <v>640.78</v>
      </c>
      <c r="H58" s="111">
        <f t="shared" ref="H58:I58" si="25">SUM(H50:H57)</f>
        <v>640.78</v>
      </c>
      <c r="I58" s="127">
        <f t="shared" si="25"/>
        <v>1420.40628</v>
      </c>
      <c r="J58" s="127">
        <f t="shared" ref="J58:M58" si="26">SUM(J50:J57)</f>
        <v>1582.7863</v>
      </c>
      <c r="K58" s="127">
        <f t="shared" si="26"/>
        <v>1287.99168</v>
      </c>
      <c r="L58" s="127">
        <f t="shared" si="26"/>
        <v>947.3793</v>
      </c>
      <c r="M58" s="127">
        <f t="shared" si="26"/>
        <v>640.78</v>
      </c>
      <c r="N58" s="38"/>
      <c r="O58" s="38"/>
      <c r="P58" s="38"/>
      <c r="Q58" s="38"/>
      <c r="R58" s="38"/>
      <c r="S58" s="38"/>
    </row>
    <row r="59" ht="15.75" customHeight="1" spans="1:21">
      <c r="A59" s="8"/>
      <c r="B59" s="112" t="s">
        <v>435</v>
      </c>
      <c r="C59" s="8"/>
      <c r="D59" s="8"/>
      <c r="E59" s="9"/>
      <c r="F59" s="38"/>
      <c r="G59" s="38"/>
      <c r="H59" s="38"/>
      <c r="I59" s="38"/>
      <c r="J59" s="38"/>
      <c r="K59" s="38"/>
      <c r="L59" s="38"/>
      <c r="M59" s="38"/>
      <c r="N59" s="38"/>
      <c r="O59" s="38"/>
      <c r="P59" s="38"/>
      <c r="Q59" s="38"/>
      <c r="R59" s="38"/>
      <c r="S59" s="38"/>
      <c r="T59" s="38"/>
      <c r="U59" s="38"/>
    </row>
    <row r="60" ht="15.75" customHeight="1" spans="1:21">
      <c r="A60" s="8"/>
      <c r="B60" s="112"/>
      <c r="C60" s="8"/>
      <c r="D60" s="8"/>
      <c r="E60" s="9"/>
      <c r="F60" s="38"/>
      <c r="G60" s="38"/>
      <c r="H60" s="38"/>
      <c r="I60" s="38"/>
      <c r="J60" s="38"/>
      <c r="K60" s="38"/>
      <c r="L60" s="38"/>
      <c r="M60" s="38"/>
      <c r="N60" s="38"/>
      <c r="O60" s="38"/>
      <c r="P60" s="38"/>
      <c r="Q60" s="38"/>
      <c r="R60" s="38"/>
      <c r="S60" s="38"/>
      <c r="T60" s="38"/>
      <c r="U60" s="38"/>
    </row>
    <row r="61" ht="51" customHeight="1" spans="1:19">
      <c r="A61" s="113" t="s">
        <v>436</v>
      </c>
      <c r="B61" s="11"/>
      <c r="C61" s="11"/>
      <c r="D61" s="77" t="s">
        <v>166</v>
      </c>
      <c r="E61" s="77" t="s">
        <v>168</v>
      </c>
      <c r="F61" s="77" t="s">
        <v>169</v>
      </c>
      <c r="G61" s="77" t="s">
        <v>170</v>
      </c>
      <c r="H61" s="77" t="s">
        <v>167</v>
      </c>
      <c r="I61" s="116" t="s">
        <v>171</v>
      </c>
      <c r="J61" s="116" t="s">
        <v>172</v>
      </c>
      <c r="K61" s="116" t="s">
        <v>173</v>
      </c>
      <c r="L61" s="116" t="s">
        <v>174</v>
      </c>
      <c r="M61" s="116" t="s">
        <v>175</v>
      </c>
      <c r="N61" s="38"/>
      <c r="O61" s="38"/>
      <c r="P61" s="38"/>
      <c r="Q61" s="38"/>
      <c r="R61" s="38"/>
      <c r="S61" s="38"/>
    </row>
    <row r="62" ht="15.75" customHeight="1" spans="1:19">
      <c r="A62" s="78" t="s">
        <v>330</v>
      </c>
      <c r="B62" s="79" t="s">
        <v>437</v>
      </c>
      <c r="C62" s="80"/>
      <c r="D62" s="81" t="s">
        <v>402</v>
      </c>
      <c r="E62" s="81" t="s">
        <v>402</v>
      </c>
      <c r="F62" s="81" t="s">
        <v>402</v>
      </c>
      <c r="G62" s="81" t="s">
        <v>402</v>
      </c>
      <c r="H62" s="81" t="s">
        <v>402</v>
      </c>
      <c r="I62" s="117" t="s">
        <v>402</v>
      </c>
      <c r="J62" s="117" t="s">
        <v>402</v>
      </c>
      <c r="K62" s="117" t="s">
        <v>402</v>
      </c>
      <c r="L62" s="117" t="s">
        <v>402</v>
      </c>
      <c r="M62" s="117" t="s">
        <v>402</v>
      </c>
      <c r="N62" s="38"/>
      <c r="O62" s="38"/>
      <c r="P62" s="38"/>
      <c r="Q62" s="38"/>
      <c r="R62" s="38"/>
      <c r="S62" s="38"/>
    </row>
    <row r="63" ht="30" customHeight="1" spans="1:19">
      <c r="A63" s="82" t="s">
        <v>403</v>
      </c>
      <c r="B63" s="87" t="s">
        <v>438</v>
      </c>
      <c r="C63" s="80"/>
      <c r="D63" s="114">
        <f>(8.55*2*A20)-(6%*D20)</f>
        <v>260.448</v>
      </c>
      <c r="E63" s="114">
        <f>(8.55*2*A21)-(6%*D21)</f>
        <v>260.448</v>
      </c>
      <c r="F63" s="114">
        <f>(8.55*2*A22)-(6%*D22)</f>
        <v>260.448</v>
      </c>
      <c r="G63" s="114">
        <f>(8.55*2*A23)-(6%*D23)</f>
        <v>260.448</v>
      </c>
      <c r="H63" s="114">
        <f>(8.55*2*A24)-(6%*D24)</f>
        <v>260.448</v>
      </c>
      <c r="I63" s="114"/>
      <c r="J63" s="114"/>
      <c r="K63" s="114"/>
      <c r="L63" s="114">
        <f>(8.55*2*A28)-(6%*D28)</f>
        <v>214.227</v>
      </c>
      <c r="M63" s="114">
        <f>(8.55*2*A29)-(6%*D29)</f>
        <v>260.448</v>
      </c>
      <c r="N63" s="38"/>
      <c r="O63" s="38"/>
      <c r="P63" s="38"/>
      <c r="Q63" s="38"/>
      <c r="R63" s="38"/>
      <c r="S63" s="38"/>
    </row>
    <row r="64" ht="15.75" customHeight="1" spans="1:19">
      <c r="A64" s="82" t="s">
        <v>405</v>
      </c>
      <c r="B64" s="83" t="s">
        <v>439</v>
      </c>
      <c r="C64" s="80"/>
      <c r="D64" s="115">
        <f>(23.5*A20)-(23.5*A20*10%)</f>
        <v>441.612</v>
      </c>
      <c r="E64" s="115">
        <f>(23.5*A21)-(23.5*A21*10%)</f>
        <v>441.612</v>
      </c>
      <c r="F64" s="115">
        <f>(23.5*A22)-(23.5*A22*10%)</f>
        <v>441.612</v>
      </c>
      <c r="G64" s="115">
        <f>(23.5*A23)-(23.5*A23*10%)</f>
        <v>441.612</v>
      </c>
      <c r="H64" s="115">
        <f>(23.5*A24)-(23.5*A24*10%)</f>
        <v>441.612</v>
      </c>
      <c r="I64" s="128">
        <f>(23.5*A25)-(23.5*A25*10%)</f>
        <v>441.612</v>
      </c>
      <c r="J64" s="128">
        <f>(23.5*A26)-(23.5*A26*10%)</f>
        <v>441.612</v>
      </c>
      <c r="K64" s="128">
        <f>(23.5*A28)-(23.5*A28*10%)</f>
        <v>441.612</v>
      </c>
      <c r="L64" s="128">
        <f>(23.5*A29)-(23.5*A29*10%)</f>
        <v>441.612</v>
      </c>
      <c r="M64" s="128">
        <f>(23.5*A30)-(23.5*A30*10%)</f>
        <v>0</v>
      </c>
      <c r="N64" s="38"/>
      <c r="O64" s="38"/>
      <c r="P64" s="38"/>
      <c r="Q64" s="38"/>
      <c r="R64" s="38"/>
      <c r="S64" s="38"/>
    </row>
    <row r="65" ht="15.75" customHeight="1" spans="1:19">
      <c r="A65" s="82" t="s">
        <v>407</v>
      </c>
      <c r="B65" s="83" t="s">
        <v>440</v>
      </c>
      <c r="C65" s="83"/>
      <c r="D65" s="129">
        <f>F59</f>
        <v>0</v>
      </c>
      <c r="E65" s="129">
        <f>G59</f>
        <v>0</v>
      </c>
      <c r="F65" s="129"/>
      <c r="G65" s="129"/>
      <c r="H65" s="129"/>
      <c r="I65" s="163"/>
      <c r="J65" s="163"/>
      <c r="K65" s="163"/>
      <c r="L65" s="163"/>
      <c r="M65" s="163"/>
      <c r="N65" s="38"/>
      <c r="O65" s="38"/>
      <c r="P65" s="38"/>
      <c r="Q65" s="38"/>
      <c r="R65" s="38"/>
      <c r="S65" s="38"/>
    </row>
    <row r="66" ht="15.75" customHeight="1" spans="1:19">
      <c r="A66" s="82" t="s">
        <v>409</v>
      </c>
      <c r="B66" s="83" t="s">
        <v>441</v>
      </c>
      <c r="C66" s="80"/>
      <c r="D66" s="114">
        <v>20.15</v>
      </c>
      <c r="E66" s="114">
        <v>20.15</v>
      </c>
      <c r="F66" s="114">
        <v>20.15</v>
      </c>
      <c r="G66" s="114">
        <v>20.15</v>
      </c>
      <c r="H66" s="114">
        <v>20.15</v>
      </c>
      <c r="I66" s="164">
        <v>20.15</v>
      </c>
      <c r="J66" s="164">
        <v>20.15</v>
      </c>
      <c r="K66" s="164">
        <v>20.15</v>
      </c>
      <c r="L66" s="164">
        <v>20.15</v>
      </c>
      <c r="M66" s="164">
        <v>20.15</v>
      </c>
      <c r="N66" s="38"/>
      <c r="O66" s="38"/>
      <c r="P66" s="38"/>
      <c r="Q66" s="38"/>
      <c r="R66" s="38"/>
      <c r="S66" s="38"/>
    </row>
    <row r="67" ht="15.75" customHeight="1" spans="1:19">
      <c r="A67" s="74"/>
      <c r="B67" s="89" t="s">
        <v>442</v>
      </c>
      <c r="C67" s="31"/>
      <c r="D67" s="90">
        <f t="shared" ref="D67:H67" si="27">SUM(D63:D66)</f>
        <v>722.21</v>
      </c>
      <c r="E67" s="90">
        <f t="shared" si="27"/>
        <v>722.21</v>
      </c>
      <c r="F67" s="90">
        <f t="shared" si="27"/>
        <v>722.21</v>
      </c>
      <c r="G67" s="90">
        <f t="shared" si="27"/>
        <v>722.21</v>
      </c>
      <c r="H67" s="90">
        <f t="shared" si="27"/>
        <v>722.21</v>
      </c>
      <c r="I67" s="121">
        <f t="shared" ref="I67:M67" si="28">SUM(I63:I66)</f>
        <v>461.762</v>
      </c>
      <c r="J67" s="121">
        <f t="shared" si="28"/>
        <v>461.762</v>
      </c>
      <c r="K67" s="121">
        <f t="shared" si="28"/>
        <v>461.762</v>
      </c>
      <c r="L67" s="121">
        <f t="shared" si="28"/>
        <v>675.989</v>
      </c>
      <c r="M67" s="121">
        <f t="shared" si="28"/>
        <v>280.598</v>
      </c>
      <c r="N67" s="38"/>
      <c r="O67" s="38"/>
      <c r="P67" s="38"/>
      <c r="Q67" s="38"/>
      <c r="R67" s="38"/>
      <c r="S67" s="38"/>
    </row>
    <row r="68" ht="15.75" customHeight="1" spans="1:21">
      <c r="A68" s="8"/>
      <c r="B68" s="130"/>
      <c r="C68" s="131"/>
      <c r="D68" s="131"/>
      <c r="E68" s="9"/>
      <c r="F68" s="38"/>
      <c r="G68" s="38"/>
      <c r="H68" s="38"/>
      <c r="I68" s="38"/>
      <c r="J68" s="38"/>
      <c r="K68" s="38"/>
      <c r="L68" s="38"/>
      <c r="M68" s="38"/>
      <c r="N68" s="38"/>
      <c r="O68" s="38"/>
      <c r="P68" s="38"/>
      <c r="Q68" s="38"/>
      <c r="R68" s="38"/>
      <c r="S68" s="38"/>
      <c r="T68" s="38"/>
      <c r="U68" s="38"/>
    </row>
    <row r="69" ht="54.75" customHeight="1" spans="1:19">
      <c r="A69" s="92" t="s">
        <v>443</v>
      </c>
      <c r="B69" s="11"/>
      <c r="C69" s="11"/>
      <c r="D69" s="77" t="s">
        <v>166</v>
      </c>
      <c r="E69" s="77" t="s">
        <v>168</v>
      </c>
      <c r="F69" s="77" t="s">
        <v>169</v>
      </c>
      <c r="G69" s="77" t="s">
        <v>170</v>
      </c>
      <c r="H69" s="77" t="s">
        <v>167</v>
      </c>
      <c r="I69" s="116" t="s">
        <v>171</v>
      </c>
      <c r="J69" s="116" t="s">
        <v>172</v>
      </c>
      <c r="K69" s="116" t="s">
        <v>173</v>
      </c>
      <c r="L69" s="116" t="s">
        <v>174</v>
      </c>
      <c r="M69" s="116" t="s">
        <v>175</v>
      </c>
      <c r="N69" s="38"/>
      <c r="O69" s="38"/>
      <c r="P69" s="38"/>
      <c r="Q69" s="38"/>
      <c r="R69" s="38"/>
      <c r="S69" s="38"/>
    </row>
    <row r="70" ht="15.75" customHeight="1" spans="1:19">
      <c r="A70" s="132">
        <v>2</v>
      </c>
      <c r="B70" s="79" t="s">
        <v>444</v>
      </c>
      <c r="C70" s="80"/>
      <c r="D70" s="133" t="s">
        <v>445</v>
      </c>
      <c r="E70" s="133" t="s">
        <v>445</v>
      </c>
      <c r="F70" s="133" t="s">
        <v>445</v>
      </c>
      <c r="G70" s="133" t="s">
        <v>445</v>
      </c>
      <c r="H70" s="133" t="s">
        <v>445</v>
      </c>
      <c r="I70" s="165" t="s">
        <v>445</v>
      </c>
      <c r="J70" s="165" t="s">
        <v>445</v>
      </c>
      <c r="K70" s="165" t="s">
        <v>445</v>
      </c>
      <c r="L70" s="165" t="s">
        <v>445</v>
      </c>
      <c r="M70" s="165" t="s">
        <v>445</v>
      </c>
      <c r="N70" s="38"/>
      <c r="O70" s="38"/>
      <c r="P70" s="38"/>
      <c r="Q70" s="38"/>
      <c r="R70" s="38"/>
      <c r="S70" s="38"/>
    </row>
    <row r="71" ht="15.75" customHeight="1" spans="1:19">
      <c r="A71" s="132" t="s">
        <v>327</v>
      </c>
      <c r="B71" s="83" t="s">
        <v>446</v>
      </c>
      <c r="C71" s="80"/>
      <c r="D71" s="129">
        <f t="shared" ref="D71:G71" si="29">D45</f>
        <v>328.923</v>
      </c>
      <c r="E71" s="129">
        <f t="shared" si="29"/>
        <v>328.923</v>
      </c>
      <c r="F71" s="129">
        <f t="shared" si="29"/>
        <v>328.923</v>
      </c>
      <c r="G71" s="129">
        <f t="shared" si="29"/>
        <v>328.923</v>
      </c>
      <c r="H71" s="129">
        <f t="shared" ref="H71:I71" si="30">H45</f>
        <v>328.923</v>
      </c>
      <c r="I71" s="163">
        <f t="shared" si="30"/>
        <v>729.118098</v>
      </c>
      <c r="J71" s="163">
        <f t="shared" ref="J71:M71" si="31">J45</f>
        <v>812.470455</v>
      </c>
      <c r="K71" s="163">
        <f t="shared" si="31"/>
        <v>661.147488</v>
      </c>
      <c r="L71" s="163">
        <f t="shared" si="31"/>
        <v>486.305505</v>
      </c>
      <c r="M71" s="163">
        <f t="shared" si="31"/>
        <v>328.923</v>
      </c>
      <c r="N71" s="38"/>
      <c r="O71" s="38"/>
      <c r="P71" s="38"/>
      <c r="Q71" s="38"/>
      <c r="R71" s="38"/>
      <c r="S71" s="38"/>
    </row>
    <row r="72" ht="15.75" customHeight="1" spans="1:19">
      <c r="A72" s="132" t="s">
        <v>329</v>
      </c>
      <c r="B72" s="83" t="s">
        <v>423</v>
      </c>
      <c r="C72" s="80"/>
      <c r="D72" s="129">
        <f t="shared" ref="D72:G72" si="32">D58+D46</f>
        <v>766.682</v>
      </c>
      <c r="E72" s="129">
        <f t="shared" si="32"/>
        <v>766.682</v>
      </c>
      <c r="F72" s="129">
        <f t="shared" si="32"/>
        <v>766.682</v>
      </c>
      <c r="G72" s="129">
        <f t="shared" si="32"/>
        <v>766.682</v>
      </c>
      <c r="H72" s="129">
        <f t="shared" ref="H72:I72" si="33">H58+H46</f>
        <v>766.682</v>
      </c>
      <c r="I72" s="163">
        <f t="shared" si="33"/>
        <v>1699.491132</v>
      </c>
      <c r="J72" s="163">
        <f t="shared" ref="J72:M72" si="34">J58+J46</f>
        <v>1893.77597</v>
      </c>
      <c r="K72" s="163">
        <f t="shared" si="34"/>
        <v>1541.059392</v>
      </c>
      <c r="L72" s="163">
        <f t="shared" si="34"/>
        <v>1133.52267</v>
      </c>
      <c r="M72" s="163">
        <f t="shared" si="34"/>
        <v>766.682</v>
      </c>
      <c r="N72" s="38"/>
      <c r="O72" s="38"/>
      <c r="P72" s="38"/>
      <c r="Q72" s="38"/>
      <c r="R72" s="38"/>
      <c r="S72" s="38"/>
    </row>
    <row r="73" ht="15.75" customHeight="1" spans="1:19">
      <c r="A73" s="132" t="s">
        <v>330</v>
      </c>
      <c r="B73" s="83" t="s">
        <v>437</v>
      </c>
      <c r="C73" s="80"/>
      <c r="D73" s="129">
        <f t="shared" ref="D73:G73" si="35">D67</f>
        <v>722.21</v>
      </c>
      <c r="E73" s="129">
        <f t="shared" si="35"/>
        <v>722.21</v>
      </c>
      <c r="F73" s="129">
        <f t="shared" si="35"/>
        <v>722.21</v>
      </c>
      <c r="G73" s="129">
        <f t="shared" si="35"/>
        <v>722.21</v>
      </c>
      <c r="H73" s="129">
        <f t="shared" ref="H73:I73" si="36">H67</f>
        <v>722.21</v>
      </c>
      <c r="I73" s="163">
        <f t="shared" si="36"/>
        <v>461.762</v>
      </c>
      <c r="J73" s="163">
        <f t="shared" ref="J73:M73" si="37">J67</f>
        <v>461.762</v>
      </c>
      <c r="K73" s="163">
        <f t="shared" si="37"/>
        <v>461.762</v>
      </c>
      <c r="L73" s="163">
        <f t="shared" si="37"/>
        <v>675.989</v>
      </c>
      <c r="M73" s="163">
        <f t="shared" si="37"/>
        <v>280.598</v>
      </c>
      <c r="N73" s="38"/>
      <c r="O73" s="38"/>
      <c r="P73" s="38"/>
      <c r="Q73" s="38"/>
      <c r="R73" s="38"/>
      <c r="S73" s="38"/>
    </row>
    <row r="74" ht="15.75" customHeight="1" spans="1:19">
      <c r="A74" s="134"/>
      <c r="B74" s="89" t="s">
        <v>420</v>
      </c>
      <c r="C74" s="31"/>
      <c r="D74" s="90">
        <f t="shared" ref="D74:G74" si="38">SUM(D71:D73)</f>
        <v>1817.815</v>
      </c>
      <c r="E74" s="90">
        <f t="shared" si="38"/>
        <v>1817.815</v>
      </c>
      <c r="F74" s="90">
        <f t="shared" si="38"/>
        <v>1817.815</v>
      </c>
      <c r="G74" s="90">
        <f t="shared" si="38"/>
        <v>1817.815</v>
      </c>
      <c r="H74" s="90">
        <f t="shared" ref="H74:I74" si="39">SUM(H71:H73)</f>
        <v>1817.815</v>
      </c>
      <c r="I74" s="121">
        <f t="shared" si="39"/>
        <v>2890.37123</v>
      </c>
      <c r="J74" s="121">
        <f t="shared" ref="J74:M74" si="40">SUM(J71:J73)</f>
        <v>3168.008425</v>
      </c>
      <c r="K74" s="121">
        <f t="shared" si="40"/>
        <v>2663.96888</v>
      </c>
      <c r="L74" s="121">
        <f t="shared" si="40"/>
        <v>2295.817175</v>
      </c>
      <c r="M74" s="121">
        <f t="shared" si="40"/>
        <v>1376.203</v>
      </c>
      <c r="N74" s="38"/>
      <c r="O74" s="38"/>
      <c r="P74" s="38"/>
      <c r="Q74" s="38"/>
      <c r="R74" s="38"/>
      <c r="S74" s="38"/>
    </row>
    <row r="75" ht="15.75" customHeight="1" spans="1:21">
      <c r="A75" s="8"/>
      <c r="B75" s="135"/>
      <c r="C75" s="131"/>
      <c r="D75" s="131"/>
      <c r="E75" s="9"/>
      <c r="F75" s="38"/>
      <c r="G75" s="38"/>
      <c r="H75" s="38"/>
      <c r="I75" s="38"/>
      <c r="J75" s="38"/>
      <c r="K75" s="38"/>
      <c r="L75" s="38"/>
      <c r="M75" s="38"/>
      <c r="N75" s="38"/>
      <c r="O75" s="38"/>
      <c r="P75" s="38"/>
      <c r="Q75" s="38"/>
      <c r="R75" s="38"/>
      <c r="S75" s="38"/>
      <c r="T75" s="38"/>
      <c r="U75" s="38"/>
    </row>
    <row r="76" ht="57.75" customHeight="1" spans="1:19">
      <c r="A76" s="92" t="s">
        <v>447</v>
      </c>
      <c r="B76" s="11"/>
      <c r="C76" s="11"/>
      <c r="D76" s="77" t="s">
        <v>166</v>
      </c>
      <c r="E76" s="77" t="s">
        <v>168</v>
      </c>
      <c r="F76" s="77" t="s">
        <v>169</v>
      </c>
      <c r="G76" s="77" t="s">
        <v>170</v>
      </c>
      <c r="H76" s="77" t="s">
        <v>167</v>
      </c>
      <c r="I76" s="116" t="s">
        <v>171</v>
      </c>
      <c r="J76" s="116" t="s">
        <v>172</v>
      </c>
      <c r="K76" s="116" t="s">
        <v>173</v>
      </c>
      <c r="L76" s="116" t="s">
        <v>174</v>
      </c>
      <c r="M76" s="116" t="s">
        <v>175</v>
      </c>
      <c r="N76" s="38"/>
      <c r="O76" s="38"/>
      <c r="P76" s="38"/>
      <c r="Q76" s="38"/>
      <c r="R76" s="38"/>
      <c r="S76" s="38"/>
    </row>
    <row r="77" ht="15.75" customHeight="1" spans="1:19">
      <c r="A77" s="78">
        <v>3</v>
      </c>
      <c r="B77" s="102" t="s">
        <v>448</v>
      </c>
      <c r="C77" s="80"/>
      <c r="D77" s="104" t="s">
        <v>402</v>
      </c>
      <c r="E77" s="104" t="s">
        <v>402</v>
      </c>
      <c r="F77" s="104" t="s">
        <v>402</v>
      </c>
      <c r="G77" s="104" t="s">
        <v>402</v>
      </c>
      <c r="H77" s="104" t="s">
        <v>402</v>
      </c>
      <c r="I77" s="125" t="s">
        <v>402</v>
      </c>
      <c r="J77" s="125" t="s">
        <v>402</v>
      </c>
      <c r="K77" s="125" t="s">
        <v>402</v>
      </c>
      <c r="L77" s="125" t="s">
        <v>402</v>
      </c>
      <c r="M77" s="125" t="s">
        <v>402</v>
      </c>
      <c r="N77" s="38"/>
      <c r="O77" s="38"/>
      <c r="P77" s="38"/>
      <c r="Q77" s="38"/>
      <c r="R77" s="38"/>
      <c r="S77" s="38"/>
    </row>
    <row r="78" ht="15.75" customHeight="1" spans="1:19">
      <c r="A78" s="82" t="s">
        <v>403</v>
      </c>
      <c r="B78" s="87" t="s">
        <v>449</v>
      </c>
      <c r="C78" s="80"/>
      <c r="D78" s="136">
        <f t="shared" ref="D78:G78" si="41">((D39+D43+D44)/12)*5%</f>
        <v>8.07884583333333</v>
      </c>
      <c r="E78" s="136">
        <f t="shared" si="41"/>
        <v>8.07884583333333</v>
      </c>
      <c r="F78" s="136">
        <f t="shared" si="41"/>
        <v>8.07884583333333</v>
      </c>
      <c r="G78" s="136">
        <f t="shared" si="41"/>
        <v>8.07884583333333</v>
      </c>
      <c r="H78" s="136">
        <f t="shared" ref="H78:I78" si="42">((H39+H43+H44)/12)*5%</f>
        <v>8.07884583333333</v>
      </c>
      <c r="I78" s="166">
        <f t="shared" si="42"/>
        <v>17.908242075</v>
      </c>
      <c r="J78" s="166">
        <f t="shared" ref="J78:M78" si="43">((J39+J43+J44)/12)*5%</f>
        <v>19.9555018958333</v>
      </c>
      <c r="K78" s="166">
        <f t="shared" si="43"/>
        <v>16.2387812</v>
      </c>
      <c r="L78" s="166">
        <f t="shared" si="43"/>
        <v>11.9443979375</v>
      </c>
      <c r="M78" s="166">
        <f t="shared" si="43"/>
        <v>8.07884583333333</v>
      </c>
      <c r="N78" s="38"/>
      <c r="O78" s="38"/>
      <c r="P78" s="38"/>
      <c r="Q78" s="38"/>
      <c r="R78" s="38"/>
      <c r="S78" s="38"/>
    </row>
    <row r="79" ht="15.75" customHeight="1" spans="1:19">
      <c r="A79" s="82" t="s">
        <v>405</v>
      </c>
      <c r="B79" s="87" t="s">
        <v>450</v>
      </c>
      <c r="C79" s="80"/>
      <c r="D79" s="137">
        <f t="shared" ref="D79:G79" si="44">((D39+D43)/12)*5%*8%</f>
        <v>0.581371</v>
      </c>
      <c r="E79" s="137">
        <f t="shared" si="44"/>
        <v>0.581371</v>
      </c>
      <c r="F79" s="137">
        <f t="shared" si="44"/>
        <v>0.581371</v>
      </c>
      <c r="G79" s="137">
        <f t="shared" si="44"/>
        <v>0.581371</v>
      </c>
      <c r="H79" s="137">
        <f t="shared" ref="H79:I79" si="45">((H39+H43)/12)*5%*8%</f>
        <v>0.581371</v>
      </c>
      <c r="I79" s="167">
        <f t="shared" si="45"/>
        <v>1.288715346</v>
      </c>
      <c r="J79" s="167">
        <f t="shared" ref="J79:M79" si="46">((J39+J43)/12)*5%*8%</f>
        <v>1.436040535</v>
      </c>
      <c r="K79" s="167">
        <f t="shared" si="46"/>
        <v>1.168577376</v>
      </c>
      <c r="L79" s="167">
        <f t="shared" si="46"/>
        <v>0.859544385</v>
      </c>
      <c r="M79" s="167">
        <f t="shared" si="46"/>
        <v>0.581371</v>
      </c>
      <c r="N79" s="38"/>
      <c r="O79" s="38"/>
      <c r="P79" s="38"/>
      <c r="Q79" s="38"/>
      <c r="R79" s="38"/>
      <c r="S79" s="38"/>
    </row>
    <row r="80" ht="15.75" customHeight="1" spans="1:19">
      <c r="A80" s="82" t="s">
        <v>407</v>
      </c>
      <c r="B80" s="87" t="s">
        <v>451</v>
      </c>
      <c r="C80" s="80"/>
      <c r="D80" s="137">
        <v>0</v>
      </c>
      <c r="E80" s="137">
        <v>0</v>
      </c>
      <c r="F80" s="137">
        <v>0</v>
      </c>
      <c r="G80" s="137">
        <v>0</v>
      </c>
      <c r="H80" s="137">
        <v>0</v>
      </c>
      <c r="I80" s="167">
        <v>0</v>
      </c>
      <c r="J80" s="167">
        <v>0</v>
      </c>
      <c r="K80" s="167">
        <v>0</v>
      </c>
      <c r="L80" s="167">
        <v>0</v>
      </c>
      <c r="M80" s="167">
        <v>0</v>
      </c>
      <c r="N80" s="38"/>
      <c r="O80" s="38"/>
      <c r="P80" s="38"/>
      <c r="Q80" s="38"/>
      <c r="R80" s="38"/>
      <c r="S80" s="38"/>
    </row>
    <row r="81" ht="15.75" customHeight="1" spans="1:19">
      <c r="A81" s="82" t="s">
        <v>409</v>
      </c>
      <c r="B81" s="87" t="s">
        <v>452</v>
      </c>
      <c r="C81" s="80"/>
      <c r="D81" s="137">
        <f t="shared" ref="D81:G81" si="47">(((D39+D65)/30/12)*7)</f>
        <v>31.3055555555556</v>
      </c>
      <c r="E81" s="137">
        <f t="shared" si="47"/>
        <v>31.3055555555556</v>
      </c>
      <c r="F81" s="137">
        <f t="shared" si="47"/>
        <v>31.3055555555556</v>
      </c>
      <c r="G81" s="137">
        <f t="shared" si="47"/>
        <v>31.3055555555556</v>
      </c>
      <c r="H81" s="137">
        <f t="shared" ref="H81:I81" si="48">(((H39+H65)/30/12)*7)</f>
        <v>31.3055555555556</v>
      </c>
      <c r="I81" s="167">
        <f t="shared" si="48"/>
        <v>69.3945</v>
      </c>
      <c r="J81" s="167">
        <f t="shared" ref="J81:M81" si="49">(((J39+J65)/30/12)*7)</f>
        <v>77.3276388888889</v>
      </c>
      <c r="K81" s="167">
        <f t="shared" si="49"/>
        <v>62.9253333333333</v>
      </c>
      <c r="L81" s="167">
        <f t="shared" si="49"/>
        <v>46.2845833333333</v>
      </c>
      <c r="M81" s="167">
        <f t="shared" si="49"/>
        <v>31.3055555555556</v>
      </c>
      <c r="N81" s="38"/>
      <c r="O81" s="38"/>
      <c r="P81" s="38"/>
      <c r="Q81" s="38"/>
      <c r="R81" s="38"/>
      <c r="S81" s="38"/>
    </row>
    <row r="82" ht="27.75" customHeight="1" spans="1:19">
      <c r="A82" s="82" t="s">
        <v>411</v>
      </c>
      <c r="B82" s="87" t="s">
        <v>453</v>
      </c>
      <c r="C82" s="80"/>
      <c r="D82" s="138">
        <f t="shared" ref="D82:G82" si="50">(D39/30/12*7)*8%</f>
        <v>2.50444444444444</v>
      </c>
      <c r="E82" s="138">
        <f t="shared" si="50"/>
        <v>2.50444444444444</v>
      </c>
      <c r="F82" s="138">
        <f t="shared" si="50"/>
        <v>2.50444444444444</v>
      </c>
      <c r="G82" s="138">
        <f t="shared" si="50"/>
        <v>2.50444444444444</v>
      </c>
      <c r="H82" s="138">
        <f t="shared" ref="H82:I82" si="51">(H39/30/12*7)*8%</f>
        <v>2.50444444444444</v>
      </c>
      <c r="I82" s="168">
        <f t="shared" si="51"/>
        <v>5.55156</v>
      </c>
      <c r="J82" s="168">
        <f t="shared" ref="J82:M82" si="52">(J39/30/12*7)*8%</f>
        <v>6.18621111111111</v>
      </c>
      <c r="K82" s="168">
        <f t="shared" si="52"/>
        <v>5.03402666666667</v>
      </c>
      <c r="L82" s="168">
        <f t="shared" si="52"/>
        <v>3.70276666666667</v>
      </c>
      <c r="M82" s="168">
        <f t="shared" si="52"/>
        <v>2.50444444444444</v>
      </c>
      <c r="N82" s="38"/>
      <c r="O82" s="38"/>
      <c r="P82" s="38"/>
      <c r="Q82" s="38"/>
      <c r="R82" s="38"/>
      <c r="S82" s="38"/>
    </row>
    <row r="83" ht="27.75" customHeight="1" spans="1:19">
      <c r="A83" s="82" t="s">
        <v>413</v>
      </c>
      <c r="B83" s="87" t="s">
        <v>454</v>
      </c>
      <c r="C83" s="80"/>
      <c r="D83" s="137">
        <f t="shared" ref="D83:G83" si="53">D39*4%</f>
        <v>64.4</v>
      </c>
      <c r="E83" s="137">
        <f t="shared" si="53"/>
        <v>64.4</v>
      </c>
      <c r="F83" s="137">
        <f t="shared" si="53"/>
        <v>64.4</v>
      </c>
      <c r="G83" s="137">
        <f t="shared" si="53"/>
        <v>64.4</v>
      </c>
      <c r="H83" s="137">
        <f t="shared" ref="H83:I83" si="54">H39*4%</f>
        <v>64.4</v>
      </c>
      <c r="I83" s="167">
        <f t="shared" si="54"/>
        <v>142.7544</v>
      </c>
      <c r="J83" s="167">
        <f t="shared" ref="J83:M83" si="55">J39*4%</f>
        <v>159.074</v>
      </c>
      <c r="K83" s="167">
        <f t="shared" si="55"/>
        <v>129.4464</v>
      </c>
      <c r="L83" s="167">
        <f t="shared" si="55"/>
        <v>95.214</v>
      </c>
      <c r="M83" s="167">
        <f t="shared" si="55"/>
        <v>64.4</v>
      </c>
      <c r="N83" s="38"/>
      <c r="O83" s="38"/>
      <c r="P83" s="38"/>
      <c r="Q83" s="38"/>
      <c r="R83" s="38"/>
      <c r="S83" s="38"/>
    </row>
    <row r="84" ht="15.75" customHeight="1" spans="1:19">
      <c r="A84" s="74"/>
      <c r="B84" s="109" t="s">
        <v>176</v>
      </c>
      <c r="C84" s="31"/>
      <c r="D84" s="111">
        <f t="shared" ref="D84:G84" si="56">SUM(D78:D83)</f>
        <v>106.870216833333</v>
      </c>
      <c r="E84" s="111">
        <f t="shared" si="56"/>
        <v>106.870216833333</v>
      </c>
      <c r="F84" s="111">
        <f t="shared" si="56"/>
        <v>106.870216833333</v>
      </c>
      <c r="G84" s="111">
        <f t="shared" si="56"/>
        <v>106.870216833333</v>
      </c>
      <c r="H84" s="111">
        <f t="shared" ref="H84:I84" si="57">SUM(H78:H83)</f>
        <v>106.870216833333</v>
      </c>
      <c r="I84" s="127">
        <f t="shared" si="57"/>
        <v>236.897417421</v>
      </c>
      <c r="J84" s="127">
        <f t="shared" ref="J84:M84" si="58">SUM(J78:J83)</f>
        <v>263.979392430833</v>
      </c>
      <c r="K84" s="127">
        <f t="shared" si="58"/>
        <v>214.813118576</v>
      </c>
      <c r="L84" s="127">
        <f t="shared" si="58"/>
        <v>158.0052923225</v>
      </c>
      <c r="M84" s="127">
        <f t="shared" si="58"/>
        <v>106.870216833333</v>
      </c>
      <c r="N84" s="38"/>
      <c r="O84" s="38"/>
      <c r="P84" s="38"/>
      <c r="Q84" s="38"/>
      <c r="R84" s="38"/>
      <c r="S84" s="38"/>
    </row>
    <row r="85" ht="15.75" customHeight="1" spans="1:21">
      <c r="A85" s="8"/>
      <c r="B85" s="8"/>
      <c r="C85" s="8"/>
      <c r="D85" s="8"/>
      <c r="E85" s="9"/>
      <c r="F85" s="38"/>
      <c r="G85" s="38"/>
      <c r="H85" s="38"/>
      <c r="I85" s="38"/>
      <c r="J85" s="38"/>
      <c r="K85" s="38"/>
      <c r="L85" s="38"/>
      <c r="M85" s="38"/>
      <c r="N85" s="38"/>
      <c r="O85" s="38"/>
      <c r="P85" s="38"/>
      <c r="Q85" s="38"/>
      <c r="R85" s="38"/>
      <c r="S85" s="38"/>
      <c r="T85" s="38"/>
      <c r="U85" s="38"/>
    </row>
    <row r="86" ht="51" customHeight="1" spans="1:19">
      <c r="A86" s="92" t="s">
        <v>455</v>
      </c>
      <c r="B86" s="11"/>
      <c r="C86" s="11"/>
      <c r="D86" s="77" t="s">
        <v>166</v>
      </c>
      <c r="E86" s="77" t="s">
        <v>168</v>
      </c>
      <c r="F86" s="77" t="s">
        <v>169</v>
      </c>
      <c r="G86" s="77" t="s">
        <v>170</v>
      </c>
      <c r="H86" s="77" t="s">
        <v>167</v>
      </c>
      <c r="I86" s="116" t="s">
        <v>171</v>
      </c>
      <c r="J86" s="116" t="s">
        <v>172</v>
      </c>
      <c r="K86" s="116" t="s">
        <v>173</v>
      </c>
      <c r="L86" s="116" t="s">
        <v>174</v>
      </c>
      <c r="M86" s="116" t="s">
        <v>175</v>
      </c>
      <c r="N86" s="38"/>
      <c r="O86" s="38"/>
      <c r="P86" s="38"/>
      <c r="Q86" s="38"/>
      <c r="R86" s="38"/>
      <c r="S86" s="38"/>
    </row>
    <row r="87" ht="15.75" customHeight="1" spans="1:19">
      <c r="A87" s="78" t="s">
        <v>456</v>
      </c>
      <c r="B87" s="102" t="s">
        <v>457</v>
      </c>
      <c r="C87" s="80"/>
      <c r="D87" s="104" t="s">
        <v>402</v>
      </c>
      <c r="E87" s="104" t="s">
        <v>402</v>
      </c>
      <c r="F87" s="104" t="s">
        <v>402</v>
      </c>
      <c r="G87" s="104" t="s">
        <v>402</v>
      </c>
      <c r="H87" s="104" t="s">
        <v>402</v>
      </c>
      <c r="I87" s="125" t="s">
        <v>402</v>
      </c>
      <c r="J87" s="125" t="s">
        <v>402</v>
      </c>
      <c r="K87" s="125" t="s">
        <v>402</v>
      </c>
      <c r="L87" s="125" t="s">
        <v>402</v>
      </c>
      <c r="M87" s="125" t="s">
        <v>402</v>
      </c>
      <c r="N87" s="38"/>
      <c r="O87" s="38"/>
      <c r="P87" s="38"/>
      <c r="Q87" s="38"/>
      <c r="R87" s="38"/>
      <c r="S87" s="38"/>
    </row>
    <row r="88" ht="15.75" customHeight="1" spans="1:19">
      <c r="A88" s="82" t="s">
        <v>403</v>
      </c>
      <c r="B88" s="87" t="s">
        <v>458</v>
      </c>
      <c r="C88" s="80"/>
      <c r="D88" s="137">
        <v>0</v>
      </c>
      <c r="E88" s="137">
        <v>0</v>
      </c>
      <c r="F88" s="137">
        <v>0</v>
      </c>
      <c r="G88" s="137">
        <v>0</v>
      </c>
      <c r="H88" s="137">
        <v>0</v>
      </c>
      <c r="I88" s="167">
        <v>0</v>
      </c>
      <c r="J88" s="167">
        <v>0</v>
      </c>
      <c r="K88" s="167">
        <v>0</v>
      </c>
      <c r="L88" s="167">
        <v>0</v>
      </c>
      <c r="M88" s="167">
        <v>0</v>
      </c>
      <c r="N88" s="38"/>
      <c r="O88" s="38"/>
      <c r="P88" s="38"/>
      <c r="Q88" s="38"/>
      <c r="R88" s="38"/>
      <c r="S88" s="38"/>
    </row>
    <row r="89" ht="15.75" customHeight="1" spans="1:19">
      <c r="A89" s="82" t="s">
        <v>405</v>
      </c>
      <c r="B89" s="87" t="s">
        <v>459</v>
      </c>
      <c r="C89" s="80"/>
      <c r="D89" s="137">
        <f t="shared" ref="D89:G89" si="59">(((D39+D74+D84+D92+D113)-(D63-D64-D110-D111))/30*2.96)/12</f>
        <v>30.803017306809</v>
      </c>
      <c r="E89" s="137">
        <f t="shared" si="59"/>
        <v>30.7570961956979</v>
      </c>
      <c r="F89" s="137">
        <f t="shared" si="59"/>
        <v>30.7570961956979</v>
      </c>
      <c r="G89" s="137">
        <f t="shared" si="59"/>
        <v>30.7570961956979</v>
      </c>
      <c r="H89" s="137">
        <f t="shared" ref="H89:I89" si="60">(((H39+H74+H84+H92+H113)-(H63-H64-H110-H111))/30*2.96)/12</f>
        <v>33.5764002697719</v>
      </c>
      <c r="I89" s="167">
        <f t="shared" si="60"/>
        <v>58.9694212127537</v>
      </c>
      <c r="J89" s="167">
        <f t="shared" ref="J89:M89" si="61">(((J39+J74+J84+J92+J113)-(J63-J64-J110-J111))/30*2.96)/12</f>
        <v>90.4251474462703</v>
      </c>
      <c r="K89" s="167">
        <f t="shared" si="61"/>
        <v>55.0907520920593</v>
      </c>
      <c r="L89" s="167">
        <f t="shared" si="61"/>
        <v>42.9624940024948</v>
      </c>
      <c r="M89" s="167">
        <f t="shared" si="61"/>
        <v>24.622648306809</v>
      </c>
      <c r="N89" s="38"/>
      <c r="O89" s="38"/>
      <c r="P89" s="38"/>
      <c r="Q89" s="38"/>
      <c r="R89" s="38"/>
      <c r="S89" s="38"/>
    </row>
    <row r="90" ht="15.75" customHeight="1" spans="1:19">
      <c r="A90" s="82" t="s">
        <v>407</v>
      </c>
      <c r="B90" s="87" t="s">
        <v>460</v>
      </c>
      <c r="C90" s="80"/>
      <c r="D90" s="137">
        <f t="shared" ref="D90:G90" si="62">(((D39+D74+D84+D92+D113)-(D63-D64-D110-D111))/30*5*1.5%)/12</f>
        <v>0.780481857436038</v>
      </c>
      <c r="E90" s="137">
        <f t="shared" si="62"/>
        <v>0.779318315769371</v>
      </c>
      <c r="F90" s="137">
        <f t="shared" si="62"/>
        <v>0.779318315769371</v>
      </c>
      <c r="G90" s="137">
        <f t="shared" si="62"/>
        <v>0.779318315769371</v>
      </c>
      <c r="H90" s="137">
        <f t="shared" ref="H90:I90" si="63">(((H39+H74+H84+H92+H113)-(H63-H64-H110-H111))/30*5*1.5%)/12</f>
        <v>0.850753385213816</v>
      </c>
      <c r="I90" s="167">
        <f t="shared" si="63"/>
        <v>1.49415763207991</v>
      </c>
      <c r="J90" s="167">
        <f t="shared" ref="J90:M90" si="64">(((J39+J74+J84+J92+J113)-(J63-J64-J110-J111))/30*5*1.5%)/12</f>
        <v>2.29117772245617</v>
      </c>
      <c r="K90" s="167">
        <f t="shared" si="64"/>
        <v>1.39588054287312</v>
      </c>
      <c r="L90" s="167">
        <f t="shared" si="64"/>
        <v>1.08857670614429</v>
      </c>
      <c r="M90" s="167">
        <f t="shared" si="64"/>
        <v>0.623884669936038</v>
      </c>
      <c r="N90" s="38"/>
      <c r="O90" s="38"/>
      <c r="P90" s="38"/>
      <c r="Q90" s="38"/>
      <c r="R90" s="38"/>
      <c r="S90" s="38"/>
    </row>
    <row r="91" ht="15.75" customHeight="1" spans="1:19">
      <c r="A91" s="82" t="s">
        <v>409</v>
      </c>
      <c r="B91" s="87" t="s">
        <v>461</v>
      </c>
      <c r="C91" s="80"/>
      <c r="D91" s="137">
        <f t="shared" ref="D91:H91" si="65">(((D39+D74+D84+D92+D113)-(D63-D64-D110-D111))/30*15*0.78%)/12</f>
        <v>1.21755169760022</v>
      </c>
      <c r="E91" s="137">
        <f t="shared" si="65"/>
        <v>1.21573657260022</v>
      </c>
      <c r="F91" s="137">
        <f t="shared" si="65"/>
        <v>1.21573657260022</v>
      </c>
      <c r="G91" s="137">
        <f t="shared" si="65"/>
        <v>1.21573657260022</v>
      </c>
      <c r="H91" s="137">
        <f t="shared" si="65"/>
        <v>1.32717528093355</v>
      </c>
      <c r="I91" s="167">
        <f t="shared" ref="I91:M91" si="66">(((I39+I74+I84+I92+I113)-(I63-I64-I110-I111))/30*15*0.78%)/12</f>
        <v>2.33088590604466</v>
      </c>
      <c r="J91" s="167">
        <f t="shared" si="66"/>
        <v>3.57423724703163</v>
      </c>
      <c r="K91" s="167">
        <f t="shared" si="66"/>
        <v>2.17757364688207</v>
      </c>
      <c r="L91" s="167">
        <f t="shared" si="66"/>
        <v>1.6981796615851</v>
      </c>
      <c r="M91" s="167">
        <f t="shared" si="66"/>
        <v>0.97326008510022</v>
      </c>
      <c r="N91" s="38"/>
      <c r="O91" s="38"/>
      <c r="P91" s="38"/>
      <c r="Q91" s="38"/>
      <c r="R91" s="38"/>
      <c r="S91" s="38"/>
    </row>
    <row r="92" ht="15.75" customHeight="1" spans="1:19">
      <c r="A92" s="82" t="s">
        <v>411</v>
      </c>
      <c r="B92" s="87" t="s">
        <v>462</v>
      </c>
      <c r="C92" s="80"/>
      <c r="D92" s="137">
        <f>(((D44*3.95/12)+(D66*3.95*1.02%))/12+((D39+D43)*39.8%*3.95)*1.02%/12)</f>
        <v>7.74203219298278</v>
      </c>
      <c r="E92" s="137">
        <f t="shared" ref="E92:G92" si="67">(((E44*3.95/12)+(E66*3.95*1.02%))/12+((E39+E43)*39.8%*3.95)*1.02%/12)</f>
        <v>7.74203219298278</v>
      </c>
      <c r="F92" s="137">
        <f t="shared" si="67"/>
        <v>7.74203219298278</v>
      </c>
      <c r="G92" s="137">
        <f t="shared" si="67"/>
        <v>7.74203219298278</v>
      </c>
      <c r="H92" s="137">
        <f t="shared" ref="H92:I92" si="68">(((H44*3.95/12)+(H66*3.95*1.02%))/12+((H39+H43)*39.8%*3.95)*1.02%/12)</f>
        <v>7.74203219298278</v>
      </c>
      <c r="I92" s="167">
        <f t="shared" si="68"/>
        <v>17.0793198958888</v>
      </c>
      <c r="J92" s="167">
        <f t="shared" ref="J92:M92" si="69">(((J44*3.95/12)+(J66*3.95*1.02%))/12+((J39+J43)*39.8%*3.95)*1.02%/12)</f>
        <v>19.0240836921319</v>
      </c>
      <c r="K92" s="167">
        <f t="shared" si="69"/>
        <v>15.4934405483311</v>
      </c>
      <c r="L92" s="167">
        <f t="shared" si="69"/>
        <v>11.4140555034458</v>
      </c>
      <c r="M92" s="167">
        <f t="shared" si="69"/>
        <v>7.74203219298278</v>
      </c>
      <c r="N92" s="38"/>
      <c r="O92" s="38"/>
      <c r="P92" s="38"/>
      <c r="Q92" s="38"/>
      <c r="R92" s="38"/>
      <c r="S92" s="38"/>
    </row>
    <row r="93" ht="15.75" customHeight="1" spans="1:19">
      <c r="A93" s="82" t="s">
        <v>413</v>
      </c>
      <c r="B93" s="87" t="s">
        <v>463</v>
      </c>
      <c r="C93" s="80"/>
      <c r="D93" s="137">
        <v>0</v>
      </c>
      <c r="E93" s="137">
        <v>0</v>
      </c>
      <c r="F93" s="137">
        <v>0</v>
      </c>
      <c r="G93" s="137">
        <v>0</v>
      </c>
      <c r="H93" s="137">
        <v>0</v>
      </c>
      <c r="I93" s="167">
        <v>0</v>
      </c>
      <c r="J93" s="167">
        <v>0</v>
      </c>
      <c r="K93" s="167">
        <v>0</v>
      </c>
      <c r="L93" s="167">
        <v>0</v>
      </c>
      <c r="M93" s="167">
        <v>0</v>
      </c>
      <c r="N93" s="38"/>
      <c r="O93" s="38"/>
      <c r="P93" s="38"/>
      <c r="Q93" s="38"/>
      <c r="R93" s="38"/>
      <c r="S93" s="38"/>
    </row>
    <row r="94" ht="15.75" customHeight="1" spans="1:19">
      <c r="A94" s="74"/>
      <c r="B94" s="109" t="s">
        <v>176</v>
      </c>
      <c r="C94" s="31"/>
      <c r="D94" s="111">
        <f t="shared" ref="D94:G94" si="70">SUM(D88:D93)</f>
        <v>40.543083054828</v>
      </c>
      <c r="E94" s="111">
        <f t="shared" si="70"/>
        <v>40.4941832770502</v>
      </c>
      <c r="F94" s="111">
        <f t="shared" si="70"/>
        <v>40.4941832770502</v>
      </c>
      <c r="G94" s="111">
        <f t="shared" si="70"/>
        <v>40.4941832770502</v>
      </c>
      <c r="H94" s="111">
        <f t="shared" ref="H94:I94" si="71">SUM(H88:H93)</f>
        <v>43.4963611289021</v>
      </c>
      <c r="I94" s="127">
        <f t="shared" si="71"/>
        <v>79.8737846467671</v>
      </c>
      <c r="J94" s="127">
        <f t="shared" ref="J94:M94" si="72">SUM(J88:J93)</f>
        <v>115.31464610789</v>
      </c>
      <c r="K94" s="127">
        <f t="shared" si="72"/>
        <v>74.1576468301457</v>
      </c>
      <c r="L94" s="127">
        <f t="shared" si="72"/>
        <v>57.1633058736701</v>
      </c>
      <c r="M94" s="127">
        <f t="shared" si="72"/>
        <v>33.961825254828</v>
      </c>
      <c r="N94" s="38"/>
      <c r="O94" s="38"/>
      <c r="P94" s="38"/>
      <c r="Q94" s="38"/>
      <c r="R94" s="38"/>
      <c r="S94" s="38"/>
    </row>
    <row r="95" ht="15.75" customHeight="1" spans="1:21">
      <c r="A95" s="8"/>
      <c r="B95" s="8"/>
      <c r="C95" s="8"/>
      <c r="D95" s="8"/>
      <c r="E95" s="9"/>
      <c r="F95" s="38"/>
      <c r="G95" s="38"/>
      <c r="H95" s="38"/>
      <c r="I95" s="38"/>
      <c r="J95" s="38"/>
      <c r="K95" s="38"/>
      <c r="L95" s="38"/>
      <c r="M95" s="38"/>
      <c r="N95" s="38"/>
      <c r="O95" s="38"/>
      <c r="P95" s="38"/>
      <c r="Q95" s="38"/>
      <c r="R95" s="38"/>
      <c r="S95" s="38"/>
      <c r="T95" s="38"/>
      <c r="U95" s="38"/>
    </row>
    <row r="96" ht="51" customHeight="1" spans="1:19">
      <c r="A96" s="92" t="s">
        <v>464</v>
      </c>
      <c r="B96" s="11"/>
      <c r="C96" s="11"/>
      <c r="D96" s="77" t="s">
        <v>166</v>
      </c>
      <c r="E96" s="77" t="s">
        <v>168</v>
      </c>
      <c r="F96" s="77" t="s">
        <v>169</v>
      </c>
      <c r="G96" s="77" t="s">
        <v>170</v>
      </c>
      <c r="H96" s="77" t="s">
        <v>167</v>
      </c>
      <c r="I96" s="116" t="s">
        <v>171</v>
      </c>
      <c r="J96" s="116" t="s">
        <v>172</v>
      </c>
      <c r="K96" s="116" t="s">
        <v>173</v>
      </c>
      <c r="L96" s="116" t="s">
        <v>174</v>
      </c>
      <c r="M96" s="116" t="s">
        <v>175</v>
      </c>
      <c r="N96" s="38"/>
      <c r="O96" s="38"/>
      <c r="P96" s="38"/>
      <c r="Q96" s="38"/>
      <c r="R96" s="38"/>
      <c r="S96" s="38"/>
    </row>
    <row r="97" ht="15.75" customHeight="1" spans="1:19">
      <c r="A97" s="78" t="s">
        <v>465</v>
      </c>
      <c r="B97" s="102" t="s">
        <v>466</v>
      </c>
      <c r="C97" s="80"/>
      <c r="D97" s="104" t="s">
        <v>402</v>
      </c>
      <c r="E97" s="104" t="s">
        <v>402</v>
      </c>
      <c r="F97" s="104" t="s">
        <v>402</v>
      </c>
      <c r="G97" s="104" t="s">
        <v>402</v>
      </c>
      <c r="H97" s="104" t="s">
        <v>402</v>
      </c>
      <c r="I97" s="125" t="s">
        <v>402</v>
      </c>
      <c r="J97" s="125" t="s">
        <v>402</v>
      </c>
      <c r="K97" s="125" t="s">
        <v>402</v>
      </c>
      <c r="L97" s="125" t="s">
        <v>402</v>
      </c>
      <c r="M97" s="125" t="s">
        <v>402</v>
      </c>
      <c r="N97" s="38"/>
      <c r="O97" s="38"/>
      <c r="P97" s="38"/>
      <c r="Q97" s="38"/>
      <c r="R97" s="38"/>
      <c r="S97" s="38"/>
    </row>
    <row r="98" ht="15.75" customHeight="1" spans="1:19">
      <c r="A98" s="82" t="s">
        <v>403</v>
      </c>
      <c r="B98" s="139" t="s">
        <v>467</v>
      </c>
      <c r="C98" s="80"/>
      <c r="D98" s="140">
        <v>0</v>
      </c>
      <c r="E98" s="140">
        <v>0</v>
      </c>
      <c r="F98" s="140">
        <v>0</v>
      </c>
      <c r="G98" s="140">
        <v>0</v>
      </c>
      <c r="H98" s="140">
        <v>0</v>
      </c>
      <c r="I98" s="169">
        <v>0</v>
      </c>
      <c r="J98" s="169">
        <v>0</v>
      </c>
      <c r="K98" s="169">
        <v>0</v>
      </c>
      <c r="L98" s="169">
        <v>0</v>
      </c>
      <c r="M98" s="169">
        <v>0</v>
      </c>
      <c r="N98" s="38"/>
      <c r="O98" s="38"/>
      <c r="P98" s="38"/>
      <c r="Q98" s="38"/>
      <c r="R98" s="38"/>
      <c r="S98" s="38"/>
    </row>
    <row r="99" ht="15.75" customHeight="1" spans="1:19">
      <c r="A99" s="98"/>
      <c r="B99" s="109" t="s">
        <v>176</v>
      </c>
      <c r="C99" s="31"/>
      <c r="D99" s="141">
        <v>0</v>
      </c>
      <c r="E99" s="141">
        <v>0</v>
      </c>
      <c r="F99" s="141">
        <v>0</v>
      </c>
      <c r="G99" s="141">
        <v>0</v>
      </c>
      <c r="H99" s="141">
        <v>0</v>
      </c>
      <c r="I99" s="170">
        <v>0</v>
      </c>
      <c r="J99" s="170">
        <v>0</v>
      </c>
      <c r="K99" s="170">
        <v>0</v>
      </c>
      <c r="L99" s="170">
        <v>0</v>
      </c>
      <c r="M99" s="170">
        <v>0</v>
      </c>
      <c r="N99" s="38"/>
      <c r="O99" s="38"/>
      <c r="P99" s="38"/>
      <c r="Q99" s="38"/>
      <c r="R99" s="38"/>
      <c r="S99" s="38"/>
    </row>
    <row r="100" ht="15.75" customHeight="1" spans="1:21">
      <c r="A100" s="8"/>
      <c r="B100" s="8"/>
      <c r="C100" s="8"/>
      <c r="D100" s="8"/>
      <c r="E100" s="9"/>
      <c r="F100" s="38"/>
      <c r="G100" s="38"/>
      <c r="H100" s="38"/>
      <c r="I100" s="38"/>
      <c r="J100" s="38"/>
      <c r="K100" s="38"/>
      <c r="L100" s="38"/>
      <c r="M100" s="38"/>
      <c r="N100" s="38"/>
      <c r="O100" s="38"/>
      <c r="P100" s="38"/>
      <c r="Q100" s="38"/>
      <c r="R100" s="38"/>
      <c r="S100" s="38"/>
      <c r="T100" s="38"/>
      <c r="U100" s="38"/>
    </row>
    <row r="101" ht="47.25" customHeight="1" spans="1:19">
      <c r="A101" s="92" t="s">
        <v>468</v>
      </c>
      <c r="B101" s="11"/>
      <c r="C101" s="11"/>
      <c r="D101" s="77" t="s">
        <v>166</v>
      </c>
      <c r="E101" s="77" t="s">
        <v>168</v>
      </c>
      <c r="F101" s="77" t="s">
        <v>169</v>
      </c>
      <c r="G101" s="77" t="s">
        <v>170</v>
      </c>
      <c r="H101" s="77" t="s">
        <v>167</v>
      </c>
      <c r="I101" s="116" t="s">
        <v>171</v>
      </c>
      <c r="J101" s="116" t="s">
        <v>172</v>
      </c>
      <c r="K101" s="116" t="s">
        <v>173</v>
      </c>
      <c r="L101" s="116" t="s">
        <v>174</v>
      </c>
      <c r="M101" s="116" t="s">
        <v>175</v>
      </c>
      <c r="N101" s="38"/>
      <c r="O101" s="38"/>
      <c r="P101" s="38"/>
      <c r="Q101" s="38"/>
      <c r="R101" s="38"/>
      <c r="S101" s="38"/>
    </row>
    <row r="102" ht="15.75" customHeight="1" spans="1:19">
      <c r="A102" s="142">
        <v>4</v>
      </c>
      <c r="B102" s="79" t="s">
        <v>469</v>
      </c>
      <c r="C102" s="80"/>
      <c r="D102" s="133" t="s">
        <v>445</v>
      </c>
      <c r="E102" s="133" t="s">
        <v>445</v>
      </c>
      <c r="F102" s="133" t="s">
        <v>445</v>
      </c>
      <c r="G102" s="133" t="s">
        <v>445</v>
      </c>
      <c r="H102" s="133" t="s">
        <v>445</v>
      </c>
      <c r="I102" s="165" t="s">
        <v>445</v>
      </c>
      <c r="J102" s="165" t="s">
        <v>445</v>
      </c>
      <c r="K102" s="165" t="s">
        <v>445</v>
      </c>
      <c r="L102" s="165" t="s">
        <v>445</v>
      </c>
      <c r="M102" s="165" t="s">
        <v>445</v>
      </c>
      <c r="N102" s="38"/>
      <c r="O102" s="38"/>
      <c r="P102" s="38"/>
      <c r="Q102" s="38"/>
      <c r="R102" s="38"/>
      <c r="S102" s="38"/>
    </row>
    <row r="103" ht="15.75" customHeight="1" spans="1:19">
      <c r="A103" s="132" t="s">
        <v>456</v>
      </c>
      <c r="B103" s="83" t="s">
        <v>470</v>
      </c>
      <c r="C103" s="80"/>
      <c r="D103" s="129">
        <f t="shared" ref="D103:G103" si="73">D94</f>
        <v>40.543083054828</v>
      </c>
      <c r="E103" s="129">
        <f t="shared" si="73"/>
        <v>40.4941832770502</v>
      </c>
      <c r="F103" s="129">
        <f t="shared" si="73"/>
        <v>40.4941832770502</v>
      </c>
      <c r="G103" s="129">
        <f t="shared" si="73"/>
        <v>40.4941832770502</v>
      </c>
      <c r="H103" s="129">
        <f t="shared" ref="H103:I103" si="74">H94</f>
        <v>43.4963611289021</v>
      </c>
      <c r="I103" s="163">
        <f t="shared" si="74"/>
        <v>79.8737846467671</v>
      </c>
      <c r="J103" s="163">
        <f t="shared" ref="J103:M103" si="75">J94</f>
        <v>115.31464610789</v>
      </c>
      <c r="K103" s="163">
        <f t="shared" si="75"/>
        <v>74.1576468301457</v>
      </c>
      <c r="L103" s="163">
        <f t="shared" si="75"/>
        <v>57.1633058736701</v>
      </c>
      <c r="M103" s="163">
        <f t="shared" si="75"/>
        <v>33.961825254828</v>
      </c>
      <c r="N103" s="38"/>
      <c r="O103" s="38"/>
      <c r="P103" s="38"/>
      <c r="Q103" s="38"/>
      <c r="R103" s="38"/>
      <c r="S103" s="38"/>
    </row>
    <row r="104" ht="15.75" customHeight="1" spans="1:19">
      <c r="A104" s="132" t="s">
        <v>465</v>
      </c>
      <c r="B104" s="83" t="s">
        <v>466</v>
      </c>
      <c r="C104" s="80"/>
      <c r="D104" s="129">
        <v>0</v>
      </c>
      <c r="E104" s="129">
        <v>0</v>
      </c>
      <c r="F104" s="129">
        <v>0</v>
      </c>
      <c r="G104" s="129">
        <v>0</v>
      </c>
      <c r="H104" s="129">
        <v>0</v>
      </c>
      <c r="I104" s="163">
        <v>0</v>
      </c>
      <c r="J104" s="163">
        <v>0</v>
      </c>
      <c r="K104" s="163">
        <v>0</v>
      </c>
      <c r="L104" s="163">
        <v>0</v>
      </c>
      <c r="M104" s="163">
        <v>0</v>
      </c>
      <c r="N104" s="38"/>
      <c r="O104" s="38"/>
      <c r="P104" s="38"/>
      <c r="Q104" s="38"/>
      <c r="R104" s="38"/>
      <c r="S104" s="38"/>
    </row>
    <row r="105" ht="15.75" customHeight="1" spans="1:19">
      <c r="A105" s="74"/>
      <c r="B105" s="89" t="s">
        <v>420</v>
      </c>
      <c r="C105" s="31"/>
      <c r="D105" s="90">
        <f t="shared" ref="D105:G105" si="76">SUM(D103:D104)</f>
        <v>40.543083054828</v>
      </c>
      <c r="E105" s="90">
        <f t="shared" si="76"/>
        <v>40.4941832770502</v>
      </c>
      <c r="F105" s="90">
        <f t="shared" si="76"/>
        <v>40.4941832770502</v>
      </c>
      <c r="G105" s="90">
        <f t="shared" si="76"/>
        <v>40.4941832770502</v>
      </c>
      <c r="H105" s="90">
        <f t="shared" ref="H105:I105" si="77">SUM(H103:H104)</f>
        <v>43.4963611289021</v>
      </c>
      <c r="I105" s="121">
        <f t="shared" si="77"/>
        <v>79.8737846467671</v>
      </c>
      <c r="J105" s="121">
        <f t="shared" ref="J105:M105" si="78">SUM(J103:J104)</f>
        <v>115.31464610789</v>
      </c>
      <c r="K105" s="121">
        <f t="shared" si="78"/>
        <v>74.1576468301457</v>
      </c>
      <c r="L105" s="121">
        <f t="shared" si="78"/>
        <v>57.1633058736701</v>
      </c>
      <c r="M105" s="121">
        <f t="shared" si="78"/>
        <v>33.961825254828</v>
      </c>
      <c r="N105" s="38"/>
      <c r="O105" s="38"/>
      <c r="P105" s="38"/>
      <c r="Q105" s="38"/>
      <c r="R105" s="38"/>
      <c r="S105" s="38"/>
    </row>
    <row r="106" ht="15.75" customHeight="1" spans="1:21">
      <c r="A106" s="8"/>
      <c r="B106" s="8"/>
      <c r="C106" s="8"/>
      <c r="D106" s="8"/>
      <c r="E106" s="8"/>
      <c r="F106" s="38"/>
      <c r="G106" s="38"/>
      <c r="H106" s="38"/>
      <c r="I106" s="38"/>
      <c r="J106" s="38"/>
      <c r="K106" s="38"/>
      <c r="L106" s="38"/>
      <c r="M106" s="38"/>
      <c r="N106" s="38"/>
      <c r="O106" s="38"/>
      <c r="P106" s="38"/>
      <c r="Q106" s="38"/>
      <c r="R106" s="38"/>
      <c r="S106" s="38"/>
      <c r="T106" s="38"/>
      <c r="U106" s="38"/>
    </row>
    <row r="107" ht="51.75" customHeight="1" spans="1:19">
      <c r="A107" s="92" t="s">
        <v>471</v>
      </c>
      <c r="B107" s="11"/>
      <c r="C107" s="11"/>
      <c r="D107" s="77" t="s">
        <v>166</v>
      </c>
      <c r="E107" s="77" t="s">
        <v>168</v>
      </c>
      <c r="F107" s="77" t="s">
        <v>169</v>
      </c>
      <c r="G107" s="77" t="s">
        <v>170</v>
      </c>
      <c r="H107" s="77" t="s">
        <v>167</v>
      </c>
      <c r="I107" s="116" t="s">
        <v>171</v>
      </c>
      <c r="J107" s="116" t="s">
        <v>172</v>
      </c>
      <c r="K107" s="116" t="s">
        <v>173</v>
      </c>
      <c r="L107" s="116" t="s">
        <v>174</v>
      </c>
      <c r="M107" s="116" t="s">
        <v>175</v>
      </c>
      <c r="N107" s="38"/>
      <c r="O107" s="38"/>
      <c r="P107" s="38"/>
      <c r="Q107" s="38"/>
      <c r="R107" s="38"/>
      <c r="S107" s="38"/>
    </row>
    <row r="108" ht="15.75" customHeight="1" spans="1:19">
      <c r="A108" s="143">
        <v>5</v>
      </c>
      <c r="B108" s="79" t="s">
        <v>472</v>
      </c>
      <c r="C108" s="80"/>
      <c r="D108" s="81" t="s">
        <v>402</v>
      </c>
      <c r="E108" s="81" t="s">
        <v>402</v>
      </c>
      <c r="F108" s="81" t="s">
        <v>402</v>
      </c>
      <c r="G108" s="81" t="s">
        <v>402</v>
      </c>
      <c r="H108" s="81" t="s">
        <v>402</v>
      </c>
      <c r="I108" s="117" t="s">
        <v>402</v>
      </c>
      <c r="J108" s="117" t="s">
        <v>402</v>
      </c>
      <c r="K108" s="117" t="s">
        <v>402</v>
      </c>
      <c r="L108" s="117" t="s">
        <v>402</v>
      </c>
      <c r="M108" s="117" t="s">
        <v>402</v>
      </c>
      <c r="N108" s="38"/>
      <c r="O108" s="38"/>
      <c r="P108" s="38"/>
      <c r="Q108" s="38"/>
      <c r="R108" s="38"/>
      <c r="S108" s="38"/>
    </row>
    <row r="109" ht="15.75" customHeight="1" spans="1:19">
      <c r="A109" s="144" t="s">
        <v>403</v>
      </c>
      <c r="B109" s="83" t="s">
        <v>473</v>
      </c>
      <c r="C109" s="80"/>
      <c r="D109" s="145">
        <f>'Anexo III-B Uniformes'!E42</f>
        <v>22.7216666666667</v>
      </c>
      <c r="E109" s="145">
        <f>'Anexo III-B Uniformes'!E50</f>
        <v>17.1366666666667</v>
      </c>
      <c r="F109" s="145">
        <f>'Anexo III-B Uniformes'!E50</f>
        <v>17.1366666666667</v>
      </c>
      <c r="G109" s="145">
        <f>'Anexo III-B Uniformes'!E50</f>
        <v>17.1366666666667</v>
      </c>
      <c r="H109" s="145">
        <f>'Anexo III-B Uniformes'!E57</f>
        <v>0.746666666666667</v>
      </c>
      <c r="I109" s="171">
        <f>'Anexo III-B Uniformes'!E50</f>
        <v>17.1366666666667</v>
      </c>
      <c r="J109" s="171">
        <f>'Anexo III-B Uniformes'!H80</f>
        <v>128.179166666667</v>
      </c>
      <c r="K109" s="171">
        <f>'Anexo III-B Uniformes'!H80</f>
        <v>128.179166666667</v>
      </c>
      <c r="L109" s="171">
        <f>'Anexo III-B Uniformes'!G144</f>
        <v>152.196666666667</v>
      </c>
      <c r="M109" s="171">
        <f>'Anexo III-B Uniformes'!H113</f>
        <v>154.279166666667</v>
      </c>
      <c r="N109" s="38"/>
      <c r="O109" s="38"/>
      <c r="P109" s="38"/>
      <c r="Q109" s="38"/>
      <c r="R109" s="38"/>
      <c r="S109" s="38"/>
    </row>
    <row r="110" ht="26.25" customHeight="1" spans="1:19">
      <c r="A110" s="144" t="s">
        <v>405</v>
      </c>
      <c r="B110" s="87" t="s">
        <v>474</v>
      </c>
      <c r="C110" s="80"/>
      <c r="D110" s="145"/>
      <c r="E110" s="145"/>
      <c r="F110" s="145"/>
      <c r="G110" s="145"/>
      <c r="H110" s="145"/>
      <c r="I110" s="171"/>
      <c r="J110" s="171">
        <f>'Anexo III-C Materiais'!F36</f>
        <v>1500</v>
      </c>
      <c r="K110" s="171"/>
      <c r="L110" s="171"/>
      <c r="M110" s="171"/>
      <c r="N110" s="38"/>
      <c r="O110" s="38"/>
      <c r="P110" s="38"/>
      <c r="Q110" s="38"/>
      <c r="R110" s="38"/>
      <c r="S110" s="38"/>
    </row>
    <row r="111" ht="15.75" customHeight="1" spans="1:19">
      <c r="A111" s="144" t="s">
        <v>407</v>
      </c>
      <c r="B111" s="83" t="s">
        <v>475</v>
      </c>
      <c r="C111" s="80"/>
      <c r="D111" s="146"/>
      <c r="E111" s="146"/>
      <c r="F111" s="146"/>
      <c r="G111" s="146"/>
      <c r="H111" s="146">
        <f>'Anexo III-A Equip.'!F11</f>
        <v>179.639166666667</v>
      </c>
      <c r="I111" s="172">
        <f>'Anexo III-A Equip.'!G11</f>
        <v>0</v>
      </c>
      <c r="J111" s="172"/>
      <c r="K111" s="172">
        <f>'Anexo III-A Equip.'!I11</f>
        <v>0</v>
      </c>
      <c r="L111" s="172">
        <f>'Anexo III-A Equip.'!J11</f>
        <v>0</v>
      </c>
      <c r="M111" s="172">
        <f>'Anexo III-A Equip.'!K11</f>
        <v>0</v>
      </c>
      <c r="N111" s="38"/>
      <c r="O111" s="38"/>
      <c r="P111" s="38"/>
      <c r="Q111" s="38"/>
      <c r="R111" s="38"/>
      <c r="S111" s="38"/>
    </row>
    <row r="112" ht="15.75" customHeight="1" spans="1:19">
      <c r="A112" s="144" t="s">
        <v>409</v>
      </c>
      <c r="B112" s="83" t="s">
        <v>476</v>
      </c>
      <c r="C112" s="80"/>
      <c r="D112" s="147"/>
      <c r="E112" s="147"/>
      <c r="F112" s="147"/>
      <c r="G112" s="147"/>
      <c r="H112" s="147"/>
      <c r="I112" s="173"/>
      <c r="J112" s="173"/>
      <c r="K112" s="173"/>
      <c r="L112" s="173"/>
      <c r="M112" s="173"/>
      <c r="N112" s="38"/>
      <c r="O112" s="38"/>
      <c r="P112" s="38"/>
      <c r="Q112" s="38"/>
      <c r="R112" s="38"/>
      <c r="S112" s="38"/>
    </row>
    <row r="113" ht="15.75" customHeight="1" spans="1:19">
      <c r="A113" s="148"/>
      <c r="B113" s="89" t="s">
        <v>477</v>
      </c>
      <c r="C113" s="31"/>
      <c r="D113" s="149">
        <f t="shared" ref="D113:G113" si="79">SUM(D109:D112)</f>
        <v>22.7216666666667</v>
      </c>
      <c r="E113" s="149">
        <f t="shared" si="79"/>
        <v>17.1366666666667</v>
      </c>
      <c r="F113" s="149">
        <f t="shared" si="79"/>
        <v>17.1366666666667</v>
      </c>
      <c r="G113" s="149">
        <f t="shared" si="79"/>
        <v>17.1366666666667</v>
      </c>
      <c r="H113" s="149">
        <f t="shared" ref="H113:I113" si="80">SUM(H109:H112)</f>
        <v>180.385833333333</v>
      </c>
      <c r="I113" s="174">
        <f t="shared" si="80"/>
        <v>17.1366666666667</v>
      </c>
      <c r="J113" s="174">
        <f t="shared" ref="J113:M113" si="81">SUM(J109:J112)</f>
        <v>1628.17916666667</v>
      </c>
      <c r="K113" s="174">
        <f t="shared" si="81"/>
        <v>128.179166666667</v>
      </c>
      <c r="L113" s="174">
        <f t="shared" si="81"/>
        <v>152.196666666667</v>
      </c>
      <c r="M113" s="174">
        <f t="shared" si="81"/>
        <v>154.279166666667</v>
      </c>
      <c r="N113" s="38"/>
      <c r="O113" s="38"/>
      <c r="P113" s="38"/>
      <c r="Q113" s="38"/>
      <c r="R113" s="38"/>
      <c r="S113" s="38"/>
    </row>
    <row r="114" ht="15.75" customHeight="1" spans="1:21">
      <c r="A114" s="150"/>
      <c r="B114" s="151"/>
      <c r="C114" s="152"/>
      <c r="D114" s="152"/>
      <c r="E114" s="8"/>
      <c r="F114" s="38"/>
      <c r="G114" s="38"/>
      <c r="H114" s="38"/>
      <c r="I114" s="38"/>
      <c r="J114" s="38"/>
      <c r="K114" s="38"/>
      <c r="L114" s="38"/>
      <c r="M114" s="38"/>
      <c r="N114" s="38"/>
      <c r="O114" s="38"/>
      <c r="P114" s="38"/>
      <c r="Q114" s="38"/>
      <c r="R114" s="38"/>
      <c r="S114" s="38"/>
      <c r="T114" s="38"/>
      <c r="U114" s="38"/>
    </row>
    <row r="115" ht="49.5" customHeight="1" spans="1:19">
      <c r="A115" s="101" t="s">
        <v>478</v>
      </c>
      <c r="B115" s="153"/>
      <c r="C115" s="154"/>
      <c r="D115" s="77" t="s">
        <v>166</v>
      </c>
      <c r="E115" s="77" t="s">
        <v>168</v>
      </c>
      <c r="F115" s="77" t="s">
        <v>169</v>
      </c>
      <c r="G115" s="77" t="s">
        <v>170</v>
      </c>
      <c r="H115" s="77" t="s">
        <v>167</v>
      </c>
      <c r="I115" s="116" t="s">
        <v>171</v>
      </c>
      <c r="J115" s="116" t="s">
        <v>172</v>
      </c>
      <c r="K115" s="116" t="s">
        <v>173</v>
      </c>
      <c r="L115" s="116" t="s">
        <v>174</v>
      </c>
      <c r="M115" s="116" t="s">
        <v>175</v>
      </c>
      <c r="N115" s="38"/>
      <c r="O115" s="38"/>
      <c r="P115" s="38"/>
      <c r="Q115" s="38"/>
      <c r="R115" s="38"/>
      <c r="S115" s="38"/>
    </row>
    <row r="116" ht="15.75" customHeight="1" spans="1:19">
      <c r="A116" s="143">
        <v>6</v>
      </c>
      <c r="B116" s="102" t="s">
        <v>479</v>
      </c>
      <c r="C116" s="103" t="s">
        <v>424</v>
      </c>
      <c r="D116" s="104" t="s">
        <v>402</v>
      </c>
      <c r="E116" s="104" t="s">
        <v>402</v>
      </c>
      <c r="F116" s="104" t="s">
        <v>402</v>
      </c>
      <c r="G116" s="104" t="s">
        <v>402</v>
      </c>
      <c r="H116" s="104" t="s">
        <v>402</v>
      </c>
      <c r="I116" s="125" t="s">
        <v>402</v>
      </c>
      <c r="J116" s="125" t="s">
        <v>402</v>
      </c>
      <c r="K116" s="125" t="s">
        <v>402</v>
      </c>
      <c r="L116" s="125" t="s">
        <v>402</v>
      </c>
      <c r="M116" s="125" t="s">
        <v>402</v>
      </c>
      <c r="N116" s="38"/>
      <c r="O116" s="38"/>
      <c r="P116" s="38"/>
      <c r="Q116" s="38"/>
      <c r="R116" s="38"/>
      <c r="S116" s="38"/>
    </row>
    <row r="117" ht="15.75" customHeight="1" spans="1:19">
      <c r="A117" s="144" t="s">
        <v>403</v>
      </c>
      <c r="B117" s="87" t="s">
        <v>480</v>
      </c>
      <c r="C117" s="155">
        <v>4.8</v>
      </c>
      <c r="D117" s="96">
        <f>(D134)*$C$117/100</f>
        <v>172.701598394632</v>
      </c>
      <c r="E117" s="96">
        <f>(E134)*$C$117/100</f>
        <v>172.431171205298</v>
      </c>
      <c r="F117" s="96">
        <f>(F134)*$C$117/100</f>
        <v>172.431171205298</v>
      </c>
      <c r="G117" s="96">
        <f>(G134)*$C$117/100</f>
        <v>172.431171205298</v>
      </c>
      <c r="H117" s="96">
        <f t="shared" ref="H117:I117" si="82">(H134)*$C$117/100</f>
        <v>180.411235742187</v>
      </c>
      <c r="I117" s="122">
        <f t="shared" si="82"/>
        <v>326.070676739253</v>
      </c>
      <c r="J117" s="122">
        <f t="shared" ref="J117:M117" si="83">(J134)*$C$117/100</f>
        <v>439.311918249859</v>
      </c>
      <c r="K117" s="122">
        <f t="shared" si="83"/>
        <v>303.229382979495</v>
      </c>
      <c r="L117" s="122">
        <f t="shared" si="83"/>
        <v>242.089557113416</v>
      </c>
      <c r="M117" s="122">
        <f t="shared" si="83"/>
        <v>157.503082020232</v>
      </c>
      <c r="N117" s="38"/>
      <c r="O117" s="38"/>
      <c r="P117" s="38"/>
      <c r="Q117" s="38"/>
      <c r="R117" s="38"/>
      <c r="S117" s="38"/>
    </row>
    <row r="118" ht="15.75" customHeight="1" spans="1:19">
      <c r="A118" s="144" t="s">
        <v>405</v>
      </c>
      <c r="B118" s="87" t="s">
        <v>481</v>
      </c>
      <c r="C118" s="155">
        <v>3.92</v>
      </c>
      <c r="D118" s="96">
        <f t="shared" ref="D118:I118" si="84">(D134+D117)*$C$118/100</f>
        <v>147.809541346019</v>
      </c>
      <c r="E118" s="96">
        <f t="shared" si="84"/>
        <v>147.578091728908</v>
      </c>
      <c r="F118" s="96">
        <f t="shared" si="84"/>
        <v>147.578091728908</v>
      </c>
      <c r="G118" s="96">
        <f t="shared" si="84"/>
        <v>147.578091728908</v>
      </c>
      <c r="H118" s="96">
        <f t="shared" si="84"/>
        <v>154.40796296388</v>
      </c>
      <c r="I118" s="122">
        <f t="shared" si="84"/>
        <v>279.073023198568</v>
      </c>
      <c r="J118" s="122">
        <f t="shared" ref="J118:M118" si="85">(J134+J117)*$C$118/100</f>
        <v>375.992427099446</v>
      </c>
      <c r="K118" s="122">
        <f t="shared" si="85"/>
        <v>259.52392124605</v>
      </c>
      <c r="L118" s="122">
        <f t="shared" si="85"/>
        <v>207.196382281469</v>
      </c>
      <c r="M118" s="122">
        <f t="shared" si="85"/>
        <v>134.801637798382</v>
      </c>
      <c r="N118" s="38"/>
      <c r="O118" s="38"/>
      <c r="P118" s="38"/>
      <c r="Q118" s="38"/>
      <c r="R118" s="38"/>
      <c r="S118" s="38"/>
    </row>
    <row r="119" ht="15.75" customHeight="1" spans="1:19">
      <c r="A119" s="144" t="s">
        <v>407</v>
      </c>
      <c r="B119" s="87" t="s">
        <v>482</v>
      </c>
      <c r="C119" s="155"/>
      <c r="D119" s="96"/>
      <c r="E119" s="96"/>
      <c r="F119" s="96"/>
      <c r="G119" s="96"/>
      <c r="H119" s="96"/>
      <c r="I119" s="122"/>
      <c r="J119" s="122"/>
      <c r="K119" s="122"/>
      <c r="L119" s="122"/>
      <c r="M119" s="122"/>
      <c r="N119" s="38"/>
      <c r="O119" s="38"/>
      <c r="P119" s="38"/>
      <c r="Q119" s="38"/>
      <c r="R119" s="38"/>
      <c r="S119" s="38"/>
    </row>
    <row r="120" ht="15.75" customHeight="1" spans="1:19">
      <c r="A120" s="144"/>
      <c r="B120" s="87" t="s">
        <v>483</v>
      </c>
      <c r="C120" s="155">
        <f>3+0.65</f>
        <v>3.65</v>
      </c>
      <c r="D120" s="96">
        <f>((D134+D117+D118)/(1-($C$120+$C$122)/100))*$C$120/100</f>
        <v>156.566864126749</v>
      </c>
      <c r="E120" s="96">
        <f>((E134+E117+E118)/(1-($C$120+$C$122)/100))*$C$120/100</f>
        <v>156.321701734495</v>
      </c>
      <c r="F120" s="96">
        <f>((F134+F117+F118)/(1-($C$120+$C$122)/100))*$C$120/100</f>
        <v>156.321701734495</v>
      </c>
      <c r="G120" s="96">
        <f>((G134+G117+G118)/(1-($C$120+$C$122)/100))*$C$120/100</f>
        <v>156.321701734495</v>
      </c>
      <c r="H120" s="96">
        <f t="shared" ref="H120:I120" si="86">((H134+H117+H118)/(1-($C$120+$C$122)/100))*$C$120/100</f>
        <v>163.556224701762</v>
      </c>
      <c r="I120" s="122">
        <f t="shared" si="86"/>
        <v>295.607358677107</v>
      </c>
      <c r="J120" s="122">
        <f t="shared" ref="J120:M120" si="87">((J134+J117+J118)/(1-($C$120+$C$122)/100))*$C$120/100</f>
        <v>398.26897986617</v>
      </c>
      <c r="K120" s="122">
        <f t="shared" si="87"/>
        <v>274.900024351275</v>
      </c>
      <c r="L120" s="122">
        <f t="shared" si="87"/>
        <v>219.472217671491</v>
      </c>
      <c r="M120" s="122">
        <f t="shared" si="87"/>
        <v>142.788276839552</v>
      </c>
      <c r="N120" s="38"/>
      <c r="O120" s="38"/>
      <c r="P120" s="38"/>
      <c r="Q120" s="38"/>
      <c r="R120" s="38"/>
      <c r="S120" s="38"/>
    </row>
    <row r="121" ht="15.75" customHeight="1" spans="1:19">
      <c r="A121" s="144"/>
      <c r="B121" s="87" t="s">
        <v>484</v>
      </c>
      <c r="C121" s="155"/>
      <c r="D121" s="96"/>
      <c r="E121" s="96"/>
      <c r="F121" s="96"/>
      <c r="G121" s="96"/>
      <c r="H121" s="96"/>
      <c r="I121" s="122"/>
      <c r="J121" s="122"/>
      <c r="K121" s="122"/>
      <c r="L121" s="122"/>
      <c r="M121" s="122"/>
      <c r="N121" s="38"/>
      <c r="O121" s="38"/>
      <c r="P121" s="38"/>
      <c r="Q121" s="38"/>
      <c r="R121" s="38"/>
      <c r="S121" s="38"/>
    </row>
    <row r="122" ht="15.75" customHeight="1" spans="1:19">
      <c r="A122" s="144"/>
      <c r="B122" s="87" t="s">
        <v>485</v>
      </c>
      <c r="C122" s="156">
        <v>5</v>
      </c>
      <c r="D122" s="96">
        <f>((D134+D117+D118)/(1-($C$120+$C$122)/100))*$C$122/100</f>
        <v>214.475156338012</v>
      </c>
      <c r="E122" s="96">
        <f>((E134+E117+E118)/(1-($C$120+$C$122)/100))*$C$122/100</f>
        <v>214.139317444513</v>
      </c>
      <c r="F122" s="96">
        <f>((F134+F117+F118)/(1-($C$120+$C$122)/100))*$C$122/100</f>
        <v>214.139317444513</v>
      </c>
      <c r="G122" s="96">
        <f>((G134+G117+G118)/(1-($C$120+$C$122)/100))*$C$122/100</f>
        <v>214.139317444513</v>
      </c>
      <c r="H122" s="96">
        <f t="shared" ref="H122:I122" si="88">((H134+H117+H118)/(1-($C$120+$C$122)/100))*$C$122/100</f>
        <v>224.049622879126</v>
      </c>
      <c r="I122" s="122">
        <f t="shared" si="88"/>
        <v>404.941587228914</v>
      </c>
      <c r="J122" s="122">
        <f t="shared" ref="J122:M122" si="89">((J134+J117+J118)/(1-($C$120+$C$122)/100))*$C$122/100</f>
        <v>545.573945022151</v>
      </c>
      <c r="K122" s="122">
        <f t="shared" si="89"/>
        <v>376.575375823665</v>
      </c>
      <c r="L122" s="122">
        <f t="shared" si="89"/>
        <v>300.64687352259</v>
      </c>
      <c r="M122" s="122">
        <f t="shared" si="89"/>
        <v>195.600379232263</v>
      </c>
      <c r="N122" s="38"/>
      <c r="O122" s="38"/>
      <c r="P122" s="38"/>
      <c r="Q122" s="38"/>
      <c r="R122" s="38"/>
      <c r="S122" s="38"/>
    </row>
    <row r="123" ht="15.75" customHeight="1" spans="1:19">
      <c r="A123" s="144"/>
      <c r="B123" s="87" t="s">
        <v>486</v>
      </c>
      <c r="C123" s="155"/>
      <c r="D123" s="86"/>
      <c r="E123" s="86"/>
      <c r="F123" s="86"/>
      <c r="G123" s="86"/>
      <c r="H123" s="86"/>
      <c r="I123" s="119"/>
      <c r="J123" s="119"/>
      <c r="K123" s="119"/>
      <c r="L123" s="119"/>
      <c r="M123" s="119"/>
      <c r="N123" s="38"/>
      <c r="O123" s="38"/>
      <c r="P123" s="38"/>
      <c r="Q123" s="38"/>
      <c r="R123" s="38"/>
      <c r="S123" s="38"/>
    </row>
    <row r="124" ht="15.75" customHeight="1" spans="1:19">
      <c r="A124" s="157"/>
      <c r="B124" s="109" t="s">
        <v>176</v>
      </c>
      <c r="C124" s="158">
        <f t="shared" ref="C124:G124" si="90">SUM(C117:C123)</f>
        <v>17.37</v>
      </c>
      <c r="D124" s="111">
        <f t="shared" si="90"/>
        <v>691.553160205411</v>
      </c>
      <c r="E124" s="111">
        <f t="shared" si="90"/>
        <v>690.470282113214</v>
      </c>
      <c r="F124" s="111">
        <f t="shared" si="90"/>
        <v>690.470282113214</v>
      </c>
      <c r="G124" s="111">
        <f t="shared" si="90"/>
        <v>690.470282113214</v>
      </c>
      <c r="H124" s="111">
        <f t="shared" ref="H124:I124" si="91">SUM(H117:H123)</f>
        <v>722.425046286956</v>
      </c>
      <c r="I124" s="127">
        <f t="shared" si="91"/>
        <v>1305.69264584384</v>
      </c>
      <c r="J124" s="127">
        <f t="shared" ref="J124:M124" si="92">SUM(J117:J123)</f>
        <v>1759.14727023763</v>
      </c>
      <c r="K124" s="127">
        <f t="shared" si="92"/>
        <v>1214.22870440049</v>
      </c>
      <c r="L124" s="127">
        <f t="shared" si="92"/>
        <v>969.405030588966</v>
      </c>
      <c r="M124" s="127">
        <f t="shared" si="92"/>
        <v>630.693375890429</v>
      </c>
      <c r="N124" s="38"/>
      <c r="O124" s="38"/>
      <c r="P124" s="38"/>
      <c r="Q124" s="38"/>
      <c r="R124" s="38"/>
      <c r="S124" s="38"/>
    </row>
    <row r="125" ht="15.75" customHeight="1" spans="1:21">
      <c r="A125" s="150"/>
      <c r="B125" s="151"/>
      <c r="C125" s="152"/>
      <c r="D125" s="152"/>
      <c r="E125" s="8"/>
      <c r="F125" s="38"/>
      <c r="G125" s="38"/>
      <c r="H125" s="38"/>
      <c r="I125" s="38"/>
      <c r="J125" s="38"/>
      <c r="K125" s="38"/>
      <c r="L125" s="38"/>
      <c r="M125" s="38"/>
      <c r="N125" s="38"/>
      <c r="O125" s="38"/>
      <c r="P125" s="38"/>
      <c r="Q125" s="38"/>
      <c r="R125" s="38"/>
      <c r="S125" s="38"/>
      <c r="T125" s="38"/>
      <c r="U125" s="38"/>
    </row>
    <row r="126" ht="15.75" customHeight="1" spans="1:21">
      <c r="A126" s="159" t="s">
        <v>487</v>
      </c>
      <c r="B126" s="160"/>
      <c r="C126" s="160"/>
      <c r="D126" s="160"/>
      <c r="E126" s="160"/>
      <c r="F126" s="160"/>
      <c r="G126" s="160"/>
      <c r="H126" s="38"/>
      <c r="I126" s="38"/>
      <c r="J126" s="38"/>
      <c r="K126" s="38"/>
      <c r="L126" s="38"/>
      <c r="M126" s="38"/>
      <c r="N126" s="38"/>
      <c r="O126" s="38"/>
      <c r="P126" s="38"/>
      <c r="Q126" s="38"/>
      <c r="R126" s="38"/>
      <c r="S126" s="38"/>
      <c r="T126" s="38"/>
      <c r="U126" s="38"/>
    </row>
    <row r="127" ht="62.25" customHeight="1" spans="1:19">
      <c r="A127" s="68" t="s">
        <v>488</v>
      </c>
      <c r="B127" s="80"/>
      <c r="C127" s="80"/>
      <c r="D127" s="161" t="s">
        <v>166</v>
      </c>
      <c r="E127" s="161" t="s">
        <v>168</v>
      </c>
      <c r="F127" s="161" t="s">
        <v>169</v>
      </c>
      <c r="G127" s="161" t="s">
        <v>170</v>
      </c>
      <c r="H127" s="161" t="s">
        <v>167</v>
      </c>
      <c r="I127" s="161" t="s">
        <v>171</v>
      </c>
      <c r="J127" s="116" t="s">
        <v>172</v>
      </c>
      <c r="K127" s="116" t="s">
        <v>173</v>
      </c>
      <c r="L127" s="116" t="s">
        <v>174</v>
      </c>
      <c r="M127" s="116" t="s">
        <v>175</v>
      </c>
      <c r="N127" s="38"/>
      <c r="O127" s="38"/>
      <c r="P127" s="38"/>
      <c r="Q127" s="38"/>
      <c r="R127" s="38"/>
      <c r="S127" s="38"/>
    </row>
    <row r="128" ht="15.75" customHeight="1" spans="1:19">
      <c r="A128" s="162"/>
      <c r="B128" s="102" t="s">
        <v>489</v>
      </c>
      <c r="C128" s="80"/>
      <c r="D128" s="104" t="s">
        <v>402</v>
      </c>
      <c r="E128" s="104" t="s">
        <v>402</v>
      </c>
      <c r="F128" s="104" t="s">
        <v>402</v>
      </c>
      <c r="G128" s="104" t="s">
        <v>402</v>
      </c>
      <c r="H128" s="104" t="s">
        <v>402</v>
      </c>
      <c r="I128" s="104" t="s">
        <v>402</v>
      </c>
      <c r="J128" s="104" t="s">
        <v>402</v>
      </c>
      <c r="K128" s="104" t="s">
        <v>402</v>
      </c>
      <c r="L128" s="104" t="s">
        <v>402</v>
      </c>
      <c r="M128" s="104" t="s">
        <v>402</v>
      </c>
      <c r="N128" s="38"/>
      <c r="O128" s="38"/>
      <c r="P128" s="38"/>
      <c r="Q128" s="38"/>
      <c r="R128" s="38"/>
      <c r="S128" s="38"/>
    </row>
    <row r="129" ht="15.75" customHeight="1" spans="1:19">
      <c r="A129" s="162" t="s">
        <v>403</v>
      </c>
      <c r="B129" s="87" t="s">
        <v>490</v>
      </c>
      <c r="C129" s="80"/>
      <c r="D129" s="96">
        <f t="shared" ref="D129:G129" si="93">D39</f>
        <v>1610</v>
      </c>
      <c r="E129" s="96">
        <f t="shared" si="93"/>
        <v>1610</v>
      </c>
      <c r="F129" s="96">
        <f t="shared" si="93"/>
        <v>1610</v>
      </c>
      <c r="G129" s="96">
        <f t="shared" si="93"/>
        <v>1610</v>
      </c>
      <c r="H129" s="96">
        <f t="shared" ref="H129:I129" si="94">H39</f>
        <v>1610</v>
      </c>
      <c r="I129" s="96">
        <f t="shared" si="94"/>
        <v>3568.86</v>
      </c>
      <c r="J129" s="96">
        <f t="shared" ref="J129:M129" si="95">J39</f>
        <v>3976.85</v>
      </c>
      <c r="K129" s="96">
        <f t="shared" si="95"/>
        <v>3236.16</v>
      </c>
      <c r="L129" s="96">
        <f t="shared" si="95"/>
        <v>2380.35</v>
      </c>
      <c r="M129" s="96">
        <f t="shared" si="95"/>
        <v>1610</v>
      </c>
      <c r="N129" s="38"/>
      <c r="O129" s="38"/>
      <c r="P129" s="38"/>
      <c r="Q129" s="38"/>
      <c r="R129" s="38"/>
      <c r="S129" s="38"/>
    </row>
    <row r="130" ht="15.75" customHeight="1" spans="1:19">
      <c r="A130" s="162" t="s">
        <v>405</v>
      </c>
      <c r="B130" s="87" t="s">
        <v>491</v>
      </c>
      <c r="C130" s="80"/>
      <c r="D130" s="96">
        <f t="shared" ref="D130:G130" si="96">D74</f>
        <v>1817.815</v>
      </c>
      <c r="E130" s="96">
        <f t="shared" si="96"/>
        <v>1817.815</v>
      </c>
      <c r="F130" s="96">
        <f t="shared" si="96"/>
        <v>1817.815</v>
      </c>
      <c r="G130" s="96">
        <f t="shared" si="96"/>
        <v>1817.815</v>
      </c>
      <c r="H130" s="96">
        <f t="shared" ref="H130:I130" si="97">H74</f>
        <v>1817.815</v>
      </c>
      <c r="I130" s="96">
        <f t="shared" si="97"/>
        <v>2890.37123</v>
      </c>
      <c r="J130" s="96">
        <f t="shared" ref="J130:M130" si="98">J74</f>
        <v>3168.008425</v>
      </c>
      <c r="K130" s="96">
        <f t="shared" si="98"/>
        <v>2663.96888</v>
      </c>
      <c r="L130" s="96">
        <f t="shared" si="98"/>
        <v>2295.817175</v>
      </c>
      <c r="M130" s="96">
        <f t="shared" si="98"/>
        <v>1376.203</v>
      </c>
      <c r="N130" s="38"/>
      <c r="O130" s="38"/>
      <c r="P130" s="38"/>
      <c r="Q130" s="38"/>
      <c r="R130" s="38"/>
      <c r="S130" s="38"/>
    </row>
    <row r="131" ht="15.75" customHeight="1" spans="1:19">
      <c r="A131" s="162" t="s">
        <v>407</v>
      </c>
      <c r="B131" s="87" t="s">
        <v>492</v>
      </c>
      <c r="C131" s="80"/>
      <c r="D131" s="96">
        <f t="shared" ref="D131:G131" si="99">D84</f>
        <v>106.870216833333</v>
      </c>
      <c r="E131" s="96">
        <f t="shared" si="99"/>
        <v>106.870216833333</v>
      </c>
      <c r="F131" s="96">
        <f t="shared" si="99"/>
        <v>106.870216833333</v>
      </c>
      <c r="G131" s="96">
        <f t="shared" si="99"/>
        <v>106.870216833333</v>
      </c>
      <c r="H131" s="96">
        <f t="shared" ref="H131:I131" si="100">H84</f>
        <v>106.870216833333</v>
      </c>
      <c r="I131" s="96">
        <f t="shared" si="100"/>
        <v>236.897417421</v>
      </c>
      <c r="J131" s="96">
        <f t="shared" ref="J131:M131" si="101">J84</f>
        <v>263.979392430833</v>
      </c>
      <c r="K131" s="96">
        <f t="shared" si="101"/>
        <v>214.813118576</v>
      </c>
      <c r="L131" s="96">
        <f t="shared" si="101"/>
        <v>158.0052923225</v>
      </c>
      <c r="M131" s="96">
        <f t="shared" si="101"/>
        <v>106.870216833333</v>
      </c>
      <c r="N131" s="38"/>
      <c r="O131" s="38"/>
      <c r="P131" s="38"/>
      <c r="Q131" s="38"/>
      <c r="R131" s="38"/>
      <c r="S131" s="38"/>
    </row>
    <row r="132" ht="15.75" customHeight="1" spans="1:19">
      <c r="A132" s="162" t="s">
        <v>409</v>
      </c>
      <c r="B132" s="87" t="s">
        <v>493</v>
      </c>
      <c r="C132" s="80"/>
      <c r="D132" s="96">
        <f t="shared" ref="D132:G132" si="102">D105</f>
        <v>40.543083054828</v>
      </c>
      <c r="E132" s="96">
        <f t="shared" si="102"/>
        <v>40.4941832770502</v>
      </c>
      <c r="F132" s="96">
        <f t="shared" si="102"/>
        <v>40.4941832770502</v>
      </c>
      <c r="G132" s="96">
        <f t="shared" si="102"/>
        <v>40.4941832770502</v>
      </c>
      <c r="H132" s="96">
        <f t="shared" ref="H132:I132" si="103">H105</f>
        <v>43.4963611289021</v>
      </c>
      <c r="I132" s="96">
        <f t="shared" si="103"/>
        <v>79.8737846467671</v>
      </c>
      <c r="J132" s="96">
        <f t="shared" ref="J132:M132" si="104">J105</f>
        <v>115.31464610789</v>
      </c>
      <c r="K132" s="96">
        <f t="shared" si="104"/>
        <v>74.1576468301457</v>
      </c>
      <c r="L132" s="96">
        <f t="shared" si="104"/>
        <v>57.1633058736701</v>
      </c>
      <c r="M132" s="96">
        <f t="shared" si="104"/>
        <v>33.961825254828</v>
      </c>
      <c r="N132" s="38"/>
      <c r="O132" s="38"/>
      <c r="P132" s="38"/>
      <c r="Q132" s="38"/>
      <c r="R132" s="38"/>
      <c r="S132" s="38"/>
    </row>
    <row r="133" ht="15.75" customHeight="1" spans="1:19">
      <c r="A133" s="162" t="s">
        <v>411</v>
      </c>
      <c r="B133" s="87" t="s">
        <v>494</v>
      </c>
      <c r="C133" s="80"/>
      <c r="D133" s="96">
        <f t="shared" ref="D133:G133" si="105">D113</f>
        <v>22.7216666666667</v>
      </c>
      <c r="E133" s="96">
        <f t="shared" si="105"/>
        <v>17.1366666666667</v>
      </c>
      <c r="F133" s="96">
        <f t="shared" si="105"/>
        <v>17.1366666666667</v>
      </c>
      <c r="G133" s="96">
        <f t="shared" si="105"/>
        <v>17.1366666666667</v>
      </c>
      <c r="H133" s="96">
        <f t="shared" ref="H133:I133" si="106">H113</f>
        <v>180.385833333333</v>
      </c>
      <c r="I133" s="96">
        <f t="shared" si="106"/>
        <v>17.1366666666667</v>
      </c>
      <c r="J133" s="96">
        <f t="shared" ref="J133:M133" si="107">J113</f>
        <v>1628.17916666667</v>
      </c>
      <c r="K133" s="96">
        <f t="shared" si="107"/>
        <v>128.179166666667</v>
      </c>
      <c r="L133" s="96">
        <f t="shared" si="107"/>
        <v>152.196666666667</v>
      </c>
      <c r="M133" s="96">
        <f t="shared" si="107"/>
        <v>154.279166666667</v>
      </c>
      <c r="N133" s="38"/>
      <c r="O133" s="38"/>
      <c r="P133" s="38"/>
      <c r="Q133" s="38"/>
      <c r="R133" s="38"/>
      <c r="S133" s="38"/>
    </row>
    <row r="134" ht="15.75" customHeight="1" spans="1:19">
      <c r="A134" s="162"/>
      <c r="B134" s="102" t="s">
        <v>495</v>
      </c>
      <c r="C134" s="80"/>
      <c r="D134" s="97">
        <f t="shared" ref="D134:G134" si="108">SUM(D129:D133)</f>
        <v>3597.94996655483</v>
      </c>
      <c r="E134" s="97">
        <f t="shared" si="108"/>
        <v>3592.31606677705</v>
      </c>
      <c r="F134" s="97">
        <f t="shared" si="108"/>
        <v>3592.31606677705</v>
      </c>
      <c r="G134" s="97">
        <f t="shared" si="108"/>
        <v>3592.31606677705</v>
      </c>
      <c r="H134" s="97">
        <f t="shared" ref="H134:I134" si="109">SUM(H129:H133)</f>
        <v>3758.56741129557</v>
      </c>
      <c r="I134" s="97">
        <f t="shared" si="109"/>
        <v>6793.13909873443</v>
      </c>
      <c r="J134" s="97">
        <f t="shared" ref="J134:M134" si="110">SUM(J129:J133)</f>
        <v>9152.33163020539</v>
      </c>
      <c r="K134" s="97">
        <f t="shared" si="110"/>
        <v>6317.27881207281</v>
      </c>
      <c r="L134" s="97">
        <f t="shared" si="110"/>
        <v>5043.53243986284</v>
      </c>
      <c r="M134" s="97">
        <f t="shared" si="110"/>
        <v>3281.31420875483</v>
      </c>
      <c r="N134" s="38"/>
      <c r="O134" s="38"/>
      <c r="P134" s="38"/>
      <c r="Q134" s="38"/>
      <c r="R134" s="38"/>
      <c r="S134" s="38"/>
    </row>
    <row r="135" ht="15.75" customHeight="1" spans="1:19">
      <c r="A135" s="162" t="s">
        <v>413</v>
      </c>
      <c r="B135" s="87" t="s">
        <v>496</v>
      </c>
      <c r="C135" s="80"/>
      <c r="D135" s="96">
        <f t="shared" ref="D135:G135" si="111">D124</f>
        <v>691.553160205411</v>
      </c>
      <c r="E135" s="96">
        <f t="shared" si="111"/>
        <v>690.470282113214</v>
      </c>
      <c r="F135" s="96">
        <f t="shared" si="111"/>
        <v>690.470282113214</v>
      </c>
      <c r="G135" s="96">
        <f t="shared" si="111"/>
        <v>690.470282113214</v>
      </c>
      <c r="H135" s="96">
        <f t="shared" ref="H135:I135" si="112">H124</f>
        <v>722.425046286956</v>
      </c>
      <c r="I135" s="96">
        <f t="shared" si="112"/>
        <v>1305.69264584384</v>
      </c>
      <c r="J135" s="96">
        <f t="shared" ref="J135:M135" si="113">J124</f>
        <v>1759.14727023763</v>
      </c>
      <c r="K135" s="96">
        <f t="shared" si="113"/>
        <v>1214.22870440049</v>
      </c>
      <c r="L135" s="96">
        <f t="shared" si="113"/>
        <v>969.405030588966</v>
      </c>
      <c r="M135" s="96">
        <f t="shared" si="113"/>
        <v>630.693375890429</v>
      </c>
      <c r="N135" s="38"/>
      <c r="O135" s="38"/>
      <c r="P135" s="38"/>
      <c r="Q135" s="38"/>
      <c r="R135" s="38"/>
      <c r="S135" s="38"/>
    </row>
    <row r="136" ht="15.75" customHeight="1" spans="1:19">
      <c r="A136" s="162"/>
      <c r="B136" s="102" t="s">
        <v>497</v>
      </c>
      <c r="C136" s="80"/>
      <c r="D136" s="97">
        <f t="shared" ref="D136:G136" si="114">SUM(D134:D135)</f>
        <v>4289.50312676024</v>
      </c>
      <c r="E136" s="97">
        <f t="shared" si="114"/>
        <v>4282.78634889026</v>
      </c>
      <c r="F136" s="97">
        <f t="shared" si="114"/>
        <v>4282.78634889026</v>
      </c>
      <c r="G136" s="97">
        <f t="shared" si="114"/>
        <v>4282.78634889026</v>
      </c>
      <c r="H136" s="97">
        <f t="shared" ref="H136:I136" si="115">SUM(H134:H135)</f>
        <v>4480.99245758252</v>
      </c>
      <c r="I136" s="97">
        <f t="shared" si="115"/>
        <v>8098.83174457827</v>
      </c>
      <c r="J136" s="97">
        <f t="shared" ref="J136:M136" si="116">SUM(J134:J135)</f>
        <v>10911.478900443</v>
      </c>
      <c r="K136" s="97">
        <f t="shared" si="116"/>
        <v>7531.5075164733</v>
      </c>
      <c r="L136" s="97">
        <f t="shared" si="116"/>
        <v>6012.9374704518</v>
      </c>
      <c r="M136" s="97">
        <f t="shared" si="116"/>
        <v>3912.00758464526</v>
      </c>
      <c r="N136" s="38"/>
      <c r="O136" s="38"/>
      <c r="P136" s="38"/>
      <c r="Q136" s="38"/>
      <c r="R136" s="38"/>
      <c r="S136" s="38"/>
    </row>
    <row r="137" ht="15.75" customHeight="1" spans="1:19">
      <c r="A137" s="162"/>
      <c r="B137" s="102" t="s">
        <v>498</v>
      </c>
      <c r="C137" s="80"/>
      <c r="D137" s="175">
        <f t="shared" ref="D137:H137" si="117">D136/D39</f>
        <v>2.66428765637282</v>
      </c>
      <c r="E137" s="175">
        <f t="shared" si="117"/>
        <v>2.66011574465234</v>
      </c>
      <c r="F137" s="175">
        <f t="shared" si="117"/>
        <v>2.66011574465234</v>
      </c>
      <c r="G137" s="175">
        <f t="shared" si="117"/>
        <v>2.66011574465234</v>
      </c>
      <c r="H137" s="175">
        <f t="shared" si="117"/>
        <v>2.78322512893324</v>
      </c>
      <c r="I137" s="175">
        <f t="shared" ref="I137:M137" si="118">I136/I39</f>
        <v>2.26930497261822</v>
      </c>
      <c r="J137" s="175">
        <f t="shared" si="118"/>
        <v>2.74374917345211</v>
      </c>
      <c r="K137" s="175">
        <f t="shared" si="118"/>
        <v>2.32729763561545</v>
      </c>
      <c r="L137" s="175">
        <f t="shared" si="118"/>
        <v>2.52607283401676</v>
      </c>
      <c r="M137" s="175">
        <f t="shared" si="118"/>
        <v>2.42981837555606</v>
      </c>
      <c r="N137" s="38"/>
      <c r="O137" s="38"/>
      <c r="P137" s="38"/>
      <c r="Q137" s="38"/>
      <c r="R137" s="38"/>
      <c r="S137" s="38"/>
    </row>
    <row r="138" ht="15.75" customHeight="1" spans="1:21">
      <c r="A138" s="8"/>
      <c r="B138" s="176"/>
      <c r="C138" s="8"/>
      <c r="D138" s="8"/>
      <c r="E138" s="8"/>
      <c r="F138" s="38"/>
      <c r="G138" s="38"/>
      <c r="H138" s="38"/>
      <c r="I138" s="38"/>
      <c r="J138" s="38"/>
      <c r="K138" s="38"/>
      <c r="L138" s="38"/>
      <c r="M138" s="38"/>
      <c r="N138" s="38"/>
      <c r="O138" s="38"/>
      <c r="P138" s="38"/>
      <c r="Q138" s="38"/>
      <c r="R138" s="38"/>
      <c r="S138" s="38"/>
      <c r="T138" s="38"/>
      <c r="U138" s="38"/>
    </row>
    <row r="139" ht="15.75" customHeight="1" spans="1:21">
      <c r="A139" s="8"/>
      <c r="B139" s="8"/>
      <c r="C139" s="8"/>
      <c r="D139" s="8"/>
      <c r="E139" s="8"/>
      <c r="F139" s="38"/>
      <c r="G139" s="38"/>
      <c r="H139" s="38"/>
      <c r="I139" s="38"/>
      <c r="J139" s="38"/>
      <c r="K139" s="38"/>
      <c r="L139" s="38"/>
      <c r="M139" s="38"/>
      <c r="N139" s="38"/>
      <c r="O139" s="38"/>
      <c r="P139" s="38"/>
      <c r="Q139" s="38"/>
      <c r="R139" s="38"/>
      <c r="S139" s="38"/>
      <c r="T139" s="38"/>
      <c r="U139" s="38"/>
    </row>
    <row r="140" ht="58.5" customHeight="1" spans="1:19">
      <c r="A140" s="92" t="s">
        <v>499</v>
      </c>
      <c r="B140" s="11"/>
      <c r="C140" s="154"/>
      <c r="D140" s="77" t="s">
        <v>166</v>
      </c>
      <c r="E140" s="77" t="s">
        <v>168</v>
      </c>
      <c r="F140" s="77" t="s">
        <v>169</v>
      </c>
      <c r="G140" s="77" t="s">
        <v>170</v>
      </c>
      <c r="H140" s="77" t="s">
        <v>167</v>
      </c>
      <c r="I140" s="116" t="s">
        <v>171</v>
      </c>
      <c r="J140" s="116" t="s">
        <v>172</v>
      </c>
      <c r="K140" s="116" t="s">
        <v>173</v>
      </c>
      <c r="L140" s="116" t="s">
        <v>174</v>
      </c>
      <c r="M140" s="116" t="s">
        <v>175</v>
      </c>
      <c r="N140" s="38"/>
      <c r="O140" s="38"/>
      <c r="P140" s="38"/>
      <c r="Q140" s="38"/>
      <c r="R140" s="38"/>
      <c r="S140" s="38"/>
    </row>
    <row r="141" ht="15.75" customHeight="1" spans="1:19">
      <c r="A141" s="143">
        <v>6</v>
      </c>
      <c r="B141" s="102" t="s">
        <v>479</v>
      </c>
      <c r="C141" s="103" t="s">
        <v>424</v>
      </c>
      <c r="D141" s="104" t="s">
        <v>402</v>
      </c>
      <c r="E141" s="104" t="s">
        <v>402</v>
      </c>
      <c r="F141" s="104" t="s">
        <v>402</v>
      </c>
      <c r="G141" s="104" t="s">
        <v>402</v>
      </c>
      <c r="H141" s="104" t="s">
        <v>402</v>
      </c>
      <c r="I141" s="125" t="s">
        <v>402</v>
      </c>
      <c r="J141" s="125" t="s">
        <v>402</v>
      </c>
      <c r="K141" s="125" t="s">
        <v>402</v>
      </c>
      <c r="L141" s="125" t="s">
        <v>402</v>
      </c>
      <c r="M141" s="125" t="s">
        <v>402</v>
      </c>
      <c r="N141" s="38"/>
      <c r="O141" s="38"/>
      <c r="P141" s="38"/>
      <c r="Q141" s="38"/>
      <c r="R141" s="38"/>
      <c r="S141" s="38"/>
    </row>
    <row r="142" ht="15.75" customHeight="1" spans="1:19">
      <c r="A142" s="144" t="s">
        <v>403</v>
      </c>
      <c r="B142" s="87" t="s">
        <v>480</v>
      </c>
      <c r="C142" s="155">
        <v>4.8</v>
      </c>
      <c r="D142" s="96">
        <f>(D159)*$C$142/100</f>
        <v>172.701598394632</v>
      </c>
      <c r="E142" s="96">
        <f>(E159)*$C$142/100</f>
        <v>172.431171205298</v>
      </c>
      <c r="F142" s="96">
        <f>(F159)*$C$142/100</f>
        <v>172.431171205298</v>
      </c>
      <c r="G142" s="96">
        <f>(G159)*$C$142/100</f>
        <v>172.431171205298</v>
      </c>
      <c r="H142" s="96">
        <f t="shared" ref="H142:I142" si="119">(H159)*$C$142/100</f>
        <v>180.411235742187</v>
      </c>
      <c r="I142" s="122">
        <f t="shared" si="119"/>
        <v>326.070676739253</v>
      </c>
      <c r="J142" s="122">
        <f t="shared" ref="J142:M142" si="120">(J159)*$C$142/100</f>
        <v>439.311918249859</v>
      </c>
      <c r="K142" s="122">
        <f t="shared" si="120"/>
        <v>303.229382979495</v>
      </c>
      <c r="L142" s="122">
        <f t="shared" si="120"/>
        <v>242.089557113416</v>
      </c>
      <c r="M142" s="122">
        <f t="shared" si="120"/>
        <v>157.503082020232</v>
      </c>
      <c r="N142" s="38"/>
      <c r="O142" s="38"/>
      <c r="P142" s="38"/>
      <c r="Q142" s="38"/>
      <c r="R142" s="38"/>
      <c r="S142" s="38"/>
    </row>
    <row r="143" ht="15.75" customHeight="1" spans="1:19">
      <c r="A143" s="144" t="s">
        <v>405</v>
      </c>
      <c r="B143" s="87" t="s">
        <v>481</v>
      </c>
      <c r="C143" s="155">
        <v>3.92</v>
      </c>
      <c r="D143" s="96">
        <f t="shared" ref="D143:I143" si="121">(D159+D142)*$C$143/100</f>
        <v>147.809541346019</v>
      </c>
      <c r="E143" s="96">
        <f t="shared" si="121"/>
        <v>147.578091728908</v>
      </c>
      <c r="F143" s="96">
        <f t="shared" si="121"/>
        <v>147.578091728908</v>
      </c>
      <c r="G143" s="96">
        <f t="shared" si="121"/>
        <v>147.578091728908</v>
      </c>
      <c r="H143" s="96">
        <f t="shared" si="121"/>
        <v>154.40796296388</v>
      </c>
      <c r="I143" s="122">
        <f t="shared" si="121"/>
        <v>279.073023198568</v>
      </c>
      <c r="J143" s="122">
        <f t="shared" ref="J143:M143" si="122">(J159+J142)*$C$143/100</f>
        <v>375.992427099446</v>
      </c>
      <c r="K143" s="122">
        <f t="shared" si="122"/>
        <v>259.52392124605</v>
      </c>
      <c r="L143" s="122">
        <f t="shared" si="122"/>
        <v>207.196382281469</v>
      </c>
      <c r="M143" s="122">
        <f t="shared" si="122"/>
        <v>134.801637798382</v>
      </c>
      <c r="N143" s="38"/>
      <c r="O143" s="38"/>
      <c r="P143" s="38"/>
      <c r="Q143" s="38"/>
      <c r="R143" s="38"/>
      <c r="S143" s="38"/>
    </row>
    <row r="144" ht="15.75" customHeight="1" spans="1:19">
      <c r="A144" s="144" t="s">
        <v>407</v>
      </c>
      <c r="B144" s="87" t="s">
        <v>482</v>
      </c>
      <c r="C144" s="155"/>
      <c r="D144" s="96"/>
      <c r="E144" s="96"/>
      <c r="F144" s="96"/>
      <c r="G144" s="96"/>
      <c r="H144" s="96"/>
      <c r="I144" s="122"/>
      <c r="J144" s="122"/>
      <c r="K144" s="122"/>
      <c r="L144" s="122"/>
      <c r="M144" s="122"/>
      <c r="N144" s="38"/>
      <c r="O144" s="38"/>
      <c r="P144" s="38"/>
      <c r="Q144" s="38"/>
      <c r="R144" s="38"/>
      <c r="S144" s="38"/>
    </row>
    <row r="145" ht="15.75" customHeight="1" spans="1:19">
      <c r="A145" s="144"/>
      <c r="B145" s="87" t="s">
        <v>500</v>
      </c>
      <c r="C145" s="105">
        <v>9.25</v>
      </c>
      <c r="D145" s="96">
        <f>((D159+D142+D143)/(1-($C$145+$C$147)/100))*$C$145/100</f>
        <v>422.691139746159</v>
      </c>
      <c r="E145" s="96">
        <f>((E159+E142+E143)/(1-($C$145+$C$147)/100))*$C$145/100</f>
        <v>422.029262971768</v>
      </c>
      <c r="F145" s="96">
        <f>((F159+F142+F143)/(1-($C$145+$C$147)/100))*$C$145/100</f>
        <v>422.029262971768</v>
      </c>
      <c r="G145" s="96">
        <f>((G159+G142+G143)/(1-($C$145+$C$147)/100))*$C$145/100</f>
        <v>422.029262971768</v>
      </c>
      <c r="H145" s="96">
        <f t="shared" ref="H145:I145" si="123">((H159+H142+H143)/(1-($C$145+$C$147)/100))*$C$145/100</f>
        <v>441.560654723208</v>
      </c>
      <c r="I145" s="122">
        <f t="shared" si="123"/>
        <v>798.065491401963</v>
      </c>
      <c r="J145" s="122">
        <f t="shared" ref="J145:M145" si="124">((J159+J142+J143)/(1-($C$145+$C$147)/100))*$C$145/100</f>
        <v>1075.22603817937</v>
      </c>
      <c r="K145" s="122">
        <f t="shared" si="124"/>
        <v>742.16089884268</v>
      </c>
      <c r="L145" s="122">
        <f t="shared" si="124"/>
        <v>592.519766858705</v>
      </c>
      <c r="M145" s="122">
        <f t="shared" si="124"/>
        <v>385.492420866523</v>
      </c>
      <c r="N145" s="38"/>
      <c r="O145" s="38"/>
      <c r="P145" s="38"/>
      <c r="Q145" s="38"/>
      <c r="R145" s="38"/>
      <c r="S145" s="38"/>
    </row>
    <row r="146" ht="15.75" customHeight="1" spans="1:19">
      <c r="A146" s="144"/>
      <c r="B146" s="87" t="s">
        <v>484</v>
      </c>
      <c r="C146" s="155"/>
      <c r="D146" s="96"/>
      <c r="E146" s="96"/>
      <c r="F146" s="96"/>
      <c r="G146" s="96"/>
      <c r="H146" s="96"/>
      <c r="I146" s="122"/>
      <c r="J146" s="122"/>
      <c r="K146" s="122"/>
      <c r="L146" s="122"/>
      <c r="M146" s="122"/>
      <c r="N146" s="38"/>
      <c r="O146" s="38"/>
      <c r="P146" s="38"/>
      <c r="Q146" s="38"/>
      <c r="R146" s="38"/>
      <c r="S146" s="38"/>
    </row>
    <row r="147" ht="15.75" customHeight="1" spans="1:19">
      <c r="A147" s="144"/>
      <c r="B147" s="87" t="s">
        <v>485</v>
      </c>
      <c r="C147" s="156">
        <v>5</v>
      </c>
      <c r="D147" s="96">
        <f>((D159+D142+D143)/(1-($C$145+$C$147)/100))*$C$147/100</f>
        <v>228.481697160086</v>
      </c>
      <c r="E147" s="96">
        <f>((E159+E142+E143)/(1-($C$145+$C$147)/100))*$C$147/100</f>
        <v>228.123925930686</v>
      </c>
      <c r="F147" s="96">
        <f>((F159+F142+F143)/(1-($C$145+$C$147)/100))*$C$147/100</f>
        <v>228.123925930686</v>
      </c>
      <c r="G147" s="96">
        <f>((G159+G142+G143)/(1-($C$145+$C$147)/100))*$C$147/100</f>
        <v>228.123925930686</v>
      </c>
      <c r="H147" s="96">
        <f t="shared" ref="H147:I147" si="125">((H159+H142+H143)/(1-($C$145+$C$147)/100))*$C$147/100</f>
        <v>238.681434985518</v>
      </c>
      <c r="I147" s="122">
        <f t="shared" si="125"/>
        <v>431.386752109169</v>
      </c>
      <c r="J147" s="122">
        <f t="shared" ref="J147:M147" si="126">((J159+J142+J143)/(1-($C$145+$C$147)/100))*$C$147/100</f>
        <v>581.20326388074</v>
      </c>
      <c r="K147" s="122">
        <f t="shared" si="126"/>
        <v>401.168053428476</v>
      </c>
      <c r="L147" s="122">
        <f t="shared" si="126"/>
        <v>320.280955058759</v>
      </c>
      <c r="M147" s="122">
        <f t="shared" si="126"/>
        <v>208.374281549472</v>
      </c>
      <c r="N147" s="38"/>
      <c r="O147" s="38"/>
      <c r="P147" s="38"/>
      <c r="Q147" s="38"/>
      <c r="R147" s="38"/>
      <c r="S147" s="38"/>
    </row>
    <row r="148" ht="15.75" customHeight="1" spans="1:19">
      <c r="A148" s="144"/>
      <c r="B148" s="87" t="s">
        <v>486</v>
      </c>
      <c r="C148" s="155"/>
      <c r="D148" s="96"/>
      <c r="E148" s="96"/>
      <c r="F148" s="96"/>
      <c r="G148" s="96"/>
      <c r="H148" s="96"/>
      <c r="I148" s="122"/>
      <c r="J148" s="122"/>
      <c r="K148" s="122"/>
      <c r="L148" s="122"/>
      <c r="M148" s="122"/>
      <c r="N148" s="38"/>
      <c r="O148" s="38"/>
      <c r="P148" s="38"/>
      <c r="Q148" s="38"/>
      <c r="R148" s="38"/>
      <c r="S148" s="38"/>
    </row>
    <row r="149" ht="15.75" customHeight="1" spans="1:19">
      <c r="A149" s="157"/>
      <c r="B149" s="109" t="s">
        <v>176</v>
      </c>
      <c r="C149" s="158">
        <f t="shared" ref="C149:G149" si="127">SUM(C142:C148)</f>
        <v>22.97</v>
      </c>
      <c r="D149" s="111">
        <f t="shared" si="127"/>
        <v>971.683976646896</v>
      </c>
      <c r="E149" s="111">
        <f t="shared" si="127"/>
        <v>970.16245183666</v>
      </c>
      <c r="F149" s="111">
        <f t="shared" si="127"/>
        <v>970.16245183666</v>
      </c>
      <c r="G149" s="111">
        <f t="shared" si="127"/>
        <v>970.16245183666</v>
      </c>
      <c r="H149" s="111">
        <f t="shared" ref="H149:I149" si="128">SUM(H142:H148)</f>
        <v>1015.06128841479</v>
      </c>
      <c r="I149" s="127">
        <f t="shared" si="128"/>
        <v>1834.59594344895</v>
      </c>
      <c r="J149" s="127">
        <f t="shared" ref="J149:M149" si="129">SUM(J142:J148)</f>
        <v>2471.73364740941</v>
      </c>
      <c r="K149" s="127">
        <f t="shared" si="129"/>
        <v>1706.0822564967</v>
      </c>
      <c r="L149" s="127">
        <f t="shared" si="129"/>
        <v>1362.08666131235</v>
      </c>
      <c r="M149" s="127">
        <f t="shared" si="129"/>
        <v>886.171422234609</v>
      </c>
      <c r="N149" s="38"/>
      <c r="O149" s="38"/>
      <c r="P149" s="38"/>
      <c r="Q149" s="38"/>
      <c r="R149" s="38"/>
      <c r="S149" s="38"/>
    </row>
    <row r="150" ht="15.75" customHeight="1" spans="1:21">
      <c r="A150" s="8"/>
      <c r="B150" s="8"/>
      <c r="C150" s="8"/>
      <c r="D150" s="8"/>
      <c r="E150" s="8"/>
      <c r="F150" s="38"/>
      <c r="G150" s="38"/>
      <c r="H150" s="38"/>
      <c r="I150" s="38"/>
      <c r="J150" s="38"/>
      <c r="K150" s="38"/>
      <c r="L150" s="38"/>
      <c r="M150" s="38"/>
      <c r="N150" s="38"/>
      <c r="O150" s="38"/>
      <c r="P150" s="38"/>
      <c r="Q150" s="38"/>
      <c r="R150" s="38"/>
      <c r="S150" s="38"/>
      <c r="T150" s="38"/>
      <c r="U150" s="38"/>
    </row>
    <row r="151" ht="15.75" customHeight="1" spans="1:21">
      <c r="A151" s="160" t="s">
        <v>501</v>
      </c>
      <c r="B151" s="160"/>
      <c r="C151" s="160"/>
      <c r="D151" s="160"/>
      <c r="E151" s="160"/>
      <c r="F151" s="160"/>
      <c r="G151" s="160"/>
      <c r="H151" s="38"/>
      <c r="I151" s="38"/>
      <c r="J151" s="38"/>
      <c r="K151" s="38"/>
      <c r="L151" s="38"/>
      <c r="M151" s="38"/>
      <c r="N151" s="38"/>
      <c r="O151" s="38"/>
      <c r="P151" s="38"/>
      <c r="Q151" s="38"/>
      <c r="R151" s="38"/>
      <c r="S151" s="38"/>
      <c r="T151" s="38"/>
      <c r="U151" s="38"/>
    </row>
    <row r="152" ht="55.5" customHeight="1" spans="1:19">
      <c r="A152" s="65" t="s">
        <v>502</v>
      </c>
      <c r="B152" s="11"/>
      <c r="C152" s="11"/>
      <c r="D152" s="77" t="s">
        <v>166</v>
      </c>
      <c r="E152" s="77" t="s">
        <v>168</v>
      </c>
      <c r="F152" s="77" t="s">
        <v>169</v>
      </c>
      <c r="G152" s="77" t="s">
        <v>170</v>
      </c>
      <c r="H152" s="77" t="s">
        <v>167</v>
      </c>
      <c r="I152" s="116" t="s">
        <v>171</v>
      </c>
      <c r="J152" s="116" t="s">
        <v>172</v>
      </c>
      <c r="K152" s="116" t="s">
        <v>173</v>
      </c>
      <c r="L152" s="116" t="s">
        <v>174</v>
      </c>
      <c r="M152" s="116" t="s">
        <v>175</v>
      </c>
      <c r="N152" s="38"/>
      <c r="O152" s="38"/>
      <c r="P152" s="38"/>
      <c r="Q152" s="38"/>
      <c r="R152" s="38"/>
      <c r="S152" s="38"/>
    </row>
    <row r="153" ht="15.75" customHeight="1" spans="1:19">
      <c r="A153" s="70"/>
      <c r="B153" s="102" t="s">
        <v>489</v>
      </c>
      <c r="C153" s="80"/>
      <c r="D153" s="104" t="s">
        <v>402</v>
      </c>
      <c r="E153" s="104" t="s">
        <v>402</v>
      </c>
      <c r="F153" s="86"/>
      <c r="G153" s="86"/>
      <c r="H153" s="86"/>
      <c r="I153" s="119"/>
      <c r="J153" s="119"/>
      <c r="K153" s="119"/>
      <c r="L153" s="119"/>
      <c r="M153" s="119"/>
      <c r="N153" s="38"/>
      <c r="O153" s="38"/>
      <c r="P153" s="38"/>
      <c r="Q153" s="38"/>
      <c r="R153" s="38"/>
      <c r="S153" s="38"/>
    </row>
    <row r="154" ht="15.75" customHeight="1" spans="1:19">
      <c r="A154" s="70" t="s">
        <v>403</v>
      </c>
      <c r="B154" s="87" t="s">
        <v>490</v>
      </c>
      <c r="C154" s="80"/>
      <c r="D154" s="96">
        <f t="shared" ref="D154:G158" si="130">D129</f>
        <v>1610</v>
      </c>
      <c r="E154" s="96">
        <f t="shared" si="130"/>
        <v>1610</v>
      </c>
      <c r="F154" s="96">
        <f t="shared" si="130"/>
        <v>1610</v>
      </c>
      <c r="G154" s="96">
        <f t="shared" si="130"/>
        <v>1610</v>
      </c>
      <c r="H154" s="96">
        <f t="shared" ref="H154:I154" si="131">H129</f>
        <v>1610</v>
      </c>
      <c r="I154" s="122">
        <f t="shared" si="131"/>
        <v>3568.86</v>
      </c>
      <c r="J154" s="122">
        <f t="shared" ref="J154:M154" si="132">J129</f>
        <v>3976.85</v>
      </c>
      <c r="K154" s="122">
        <f t="shared" si="132"/>
        <v>3236.16</v>
      </c>
      <c r="L154" s="122">
        <f t="shared" si="132"/>
        <v>2380.35</v>
      </c>
      <c r="M154" s="122">
        <f t="shared" si="132"/>
        <v>1610</v>
      </c>
      <c r="N154" s="38"/>
      <c r="O154" s="38"/>
      <c r="P154" s="38"/>
      <c r="Q154" s="38"/>
      <c r="R154" s="38"/>
      <c r="S154" s="38"/>
    </row>
    <row r="155" ht="15.75" customHeight="1" spans="1:19">
      <c r="A155" s="70" t="s">
        <v>405</v>
      </c>
      <c r="B155" s="87" t="s">
        <v>491</v>
      </c>
      <c r="C155" s="80"/>
      <c r="D155" s="96">
        <f t="shared" si="130"/>
        <v>1817.815</v>
      </c>
      <c r="E155" s="96">
        <f t="shared" si="130"/>
        <v>1817.815</v>
      </c>
      <c r="F155" s="96">
        <f t="shared" si="130"/>
        <v>1817.815</v>
      </c>
      <c r="G155" s="96">
        <f t="shared" si="130"/>
        <v>1817.815</v>
      </c>
      <c r="H155" s="96">
        <f t="shared" ref="H155:I155" si="133">H130</f>
        <v>1817.815</v>
      </c>
      <c r="I155" s="122">
        <f t="shared" si="133"/>
        <v>2890.37123</v>
      </c>
      <c r="J155" s="122">
        <f t="shared" ref="J155:M155" si="134">J130</f>
        <v>3168.008425</v>
      </c>
      <c r="K155" s="122">
        <f t="shared" si="134"/>
        <v>2663.96888</v>
      </c>
      <c r="L155" s="122">
        <f t="shared" si="134"/>
        <v>2295.817175</v>
      </c>
      <c r="M155" s="122">
        <f t="shared" si="134"/>
        <v>1376.203</v>
      </c>
      <c r="N155" s="38"/>
      <c r="O155" s="38"/>
      <c r="P155" s="38"/>
      <c r="Q155" s="38"/>
      <c r="R155" s="38"/>
      <c r="S155" s="38"/>
    </row>
    <row r="156" ht="15.75" customHeight="1" spans="1:19">
      <c r="A156" s="70" t="s">
        <v>407</v>
      </c>
      <c r="B156" s="87" t="s">
        <v>492</v>
      </c>
      <c r="C156" s="80"/>
      <c r="D156" s="96">
        <f t="shared" si="130"/>
        <v>106.870216833333</v>
      </c>
      <c r="E156" s="96">
        <f t="shared" si="130"/>
        <v>106.870216833333</v>
      </c>
      <c r="F156" s="96">
        <f t="shared" si="130"/>
        <v>106.870216833333</v>
      </c>
      <c r="G156" s="96">
        <f t="shared" si="130"/>
        <v>106.870216833333</v>
      </c>
      <c r="H156" s="96">
        <f t="shared" ref="H156:I156" si="135">H131</f>
        <v>106.870216833333</v>
      </c>
      <c r="I156" s="122">
        <f t="shared" si="135"/>
        <v>236.897417421</v>
      </c>
      <c r="J156" s="122">
        <f t="shared" ref="J156:M156" si="136">J131</f>
        <v>263.979392430833</v>
      </c>
      <c r="K156" s="122">
        <f t="shared" si="136"/>
        <v>214.813118576</v>
      </c>
      <c r="L156" s="122">
        <f t="shared" si="136"/>
        <v>158.0052923225</v>
      </c>
      <c r="M156" s="122">
        <f t="shared" si="136"/>
        <v>106.870216833333</v>
      </c>
      <c r="N156" s="38"/>
      <c r="O156" s="38"/>
      <c r="P156" s="38"/>
      <c r="Q156" s="38"/>
      <c r="R156" s="38"/>
      <c r="S156" s="38"/>
    </row>
    <row r="157" ht="15.75" customHeight="1" spans="1:19">
      <c r="A157" s="70" t="s">
        <v>409</v>
      </c>
      <c r="B157" s="87" t="s">
        <v>493</v>
      </c>
      <c r="C157" s="80"/>
      <c r="D157" s="96">
        <f t="shared" si="130"/>
        <v>40.543083054828</v>
      </c>
      <c r="E157" s="96">
        <f t="shared" si="130"/>
        <v>40.4941832770502</v>
      </c>
      <c r="F157" s="96">
        <f t="shared" si="130"/>
        <v>40.4941832770502</v>
      </c>
      <c r="G157" s="96">
        <f t="shared" si="130"/>
        <v>40.4941832770502</v>
      </c>
      <c r="H157" s="96">
        <f t="shared" ref="H157:I157" si="137">H132</f>
        <v>43.4963611289021</v>
      </c>
      <c r="I157" s="122">
        <f t="shared" si="137"/>
        <v>79.8737846467671</v>
      </c>
      <c r="J157" s="122">
        <f t="shared" ref="J157:M157" si="138">J132</f>
        <v>115.31464610789</v>
      </c>
      <c r="K157" s="122">
        <f t="shared" si="138"/>
        <v>74.1576468301457</v>
      </c>
      <c r="L157" s="122">
        <f t="shared" si="138"/>
        <v>57.1633058736701</v>
      </c>
      <c r="M157" s="122">
        <f t="shared" si="138"/>
        <v>33.961825254828</v>
      </c>
      <c r="N157" s="38"/>
      <c r="O157" s="38"/>
      <c r="P157" s="38"/>
      <c r="Q157" s="38"/>
      <c r="R157" s="38"/>
      <c r="S157" s="38"/>
    </row>
    <row r="158" ht="15.75" customHeight="1" spans="1:19">
      <c r="A158" s="70" t="s">
        <v>411</v>
      </c>
      <c r="B158" s="87" t="s">
        <v>494</v>
      </c>
      <c r="C158" s="80"/>
      <c r="D158" s="96">
        <f t="shared" si="130"/>
        <v>22.7216666666667</v>
      </c>
      <c r="E158" s="96">
        <f t="shared" si="130"/>
        <v>17.1366666666667</v>
      </c>
      <c r="F158" s="96">
        <f t="shared" si="130"/>
        <v>17.1366666666667</v>
      </c>
      <c r="G158" s="96">
        <f t="shared" si="130"/>
        <v>17.1366666666667</v>
      </c>
      <c r="H158" s="96">
        <f t="shared" ref="H158:I158" si="139">H133</f>
        <v>180.385833333333</v>
      </c>
      <c r="I158" s="122">
        <f t="shared" si="139"/>
        <v>17.1366666666667</v>
      </c>
      <c r="J158" s="122">
        <f t="shared" ref="J158:M158" si="140">J133</f>
        <v>1628.17916666667</v>
      </c>
      <c r="K158" s="122">
        <f t="shared" si="140"/>
        <v>128.179166666667</v>
      </c>
      <c r="L158" s="122">
        <f t="shared" si="140"/>
        <v>152.196666666667</v>
      </c>
      <c r="M158" s="122">
        <f t="shared" si="140"/>
        <v>154.279166666667</v>
      </c>
      <c r="N158" s="38"/>
      <c r="O158" s="38"/>
      <c r="P158" s="38"/>
      <c r="Q158" s="38"/>
      <c r="R158" s="38"/>
      <c r="S158" s="38"/>
    </row>
    <row r="159" ht="15.75" customHeight="1" spans="1:19">
      <c r="A159" s="70"/>
      <c r="B159" s="102" t="s">
        <v>495</v>
      </c>
      <c r="C159" s="80"/>
      <c r="D159" s="97">
        <f t="shared" ref="D159:G159" si="141">SUM(D154:D158)</f>
        <v>3597.94996655483</v>
      </c>
      <c r="E159" s="97">
        <f t="shared" si="141"/>
        <v>3592.31606677705</v>
      </c>
      <c r="F159" s="97">
        <f t="shared" si="141"/>
        <v>3592.31606677705</v>
      </c>
      <c r="G159" s="97">
        <f t="shared" si="141"/>
        <v>3592.31606677705</v>
      </c>
      <c r="H159" s="97">
        <f t="shared" ref="H159:I159" si="142">SUM(H154:H158)</f>
        <v>3758.56741129557</v>
      </c>
      <c r="I159" s="123">
        <f t="shared" si="142"/>
        <v>6793.13909873443</v>
      </c>
      <c r="J159" s="123">
        <f t="shared" ref="J159:M159" si="143">SUM(J154:J158)</f>
        <v>9152.33163020539</v>
      </c>
      <c r="K159" s="123">
        <f t="shared" si="143"/>
        <v>6317.27881207281</v>
      </c>
      <c r="L159" s="123">
        <f t="shared" si="143"/>
        <v>5043.53243986284</v>
      </c>
      <c r="M159" s="123">
        <f t="shared" si="143"/>
        <v>3281.31420875483</v>
      </c>
      <c r="N159" s="38"/>
      <c r="O159" s="38"/>
      <c r="P159" s="38"/>
      <c r="Q159" s="38"/>
      <c r="R159" s="38"/>
      <c r="S159" s="38"/>
    </row>
    <row r="160" ht="15.75" customHeight="1" spans="1:19">
      <c r="A160" s="70" t="s">
        <v>413</v>
      </c>
      <c r="B160" s="87" t="s">
        <v>496</v>
      </c>
      <c r="C160" s="80"/>
      <c r="D160" s="96">
        <f t="shared" ref="D160:G160" si="144">D149</f>
        <v>971.683976646896</v>
      </c>
      <c r="E160" s="96">
        <f t="shared" si="144"/>
        <v>970.16245183666</v>
      </c>
      <c r="F160" s="96">
        <f t="shared" si="144"/>
        <v>970.16245183666</v>
      </c>
      <c r="G160" s="96">
        <f t="shared" si="144"/>
        <v>970.16245183666</v>
      </c>
      <c r="H160" s="96">
        <f t="shared" ref="H160:I160" si="145">H149</f>
        <v>1015.06128841479</v>
      </c>
      <c r="I160" s="122">
        <f t="shared" si="145"/>
        <v>1834.59594344895</v>
      </c>
      <c r="J160" s="122">
        <f t="shared" ref="J160:M160" si="146">J149</f>
        <v>2471.73364740941</v>
      </c>
      <c r="K160" s="122">
        <f t="shared" si="146"/>
        <v>1706.0822564967</v>
      </c>
      <c r="L160" s="122">
        <f t="shared" si="146"/>
        <v>1362.08666131235</v>
      </c>
      <c r="M160" s="122">
        <f t="shared" si="146"/>
        <v>886.171422234609</v>
      </c>
      <c r="N160" s="38"/>
      <c r="O160" s="38"/>
      <c r="P160" s="38"/>
      <c r="Q160" s="38"/>
      <c r="R160" s="38"/>
      <c r="S160" s="38"/>
    </row>
    <row r="161" ht="15.75" customHeight="1" spans="1:19">
      <c r="A161" s="70"/>
      <c r="B161" s="102" t="s">
        <v>497</v>
      </c>
      <c r="C161" s="80"/>
      <c r="D161" s="97">
        <f t="shared" ref="D161:G161" si="147">SUM(D159:D160)</f>
        <v>4569.63394320172</v>
      </c>
      <c r="E161" s="97">
        <f t="shared" si="147"/>
        <v>4562.47851861371</v>
      </c>
      <c r="F161" s="97">
        <f t="shared" si="147"/>
        <v>4562.47851861371</v>
      </c>
      <c r="G161" s="97">
        <f t="shared" si="147"/>
        <v>4562.47851861371</v>
      </c>
      <c r="H161" s="97">
        <f t="shared" ref="H161:I161" si="148">SUM(H159:H160)</f>
        <v>4773.62869971036</v>
      </c>
      <c r="I161" s="123">
        <f t="shared" si="148"/>
        <v>8627.73504218339</v>
      </c>
      <c r="J161" s="123">
        <f t="shared" ref="J161:M161" si="149">SUM(J159:J160)</f>
        <v>11624.0652776148</v>
      </c>
      <c r="K161" s="123">
        <f t="shared" si="149"/>
        <v>8023.36106856951</v>
      </c>
      <c r="L161" s="123">
        <f t="shared" si="149"/>
        <v>6405.61910117519</v>
      </c>
      <c r="M161" s="123">
        <f t="shared" si="149"/>
        <v>4167.48563098944</v>
      </c>
      <c r="N161" s="38"/>
      <c r="O161" s="38"/>
      <c r="P161" s="38"/>
      <c r="Q161" s="38"/>
      <c r="R161" s="38"/>
      <c r="S161" s="38"/>
    </row>
    <row r="162" ht="15.75" customHeight="1" spans="1:19">
      <c r="A162" s="74"/>
      <c r="B162" s="109" t="s">
        <v>498</v>
      </c>
      <c r="C162" s="31"/>
      <c r="D162" s="110">
        <f t="shared" ref="D162:H162" si="150">D161/D39</f>
        <v>2.83828195229921</v>
      </c>
      <c r="E162" s="110">
        <f t="shared" si="150"/>
        <v>2.83383758920106</v>
      </c>
      <c r="F162" s="110">
        <f t="shared" si="150"/>
        <v>2.83383758920106</v>
      </c>
      <c r="G162" s="110">
        <f t="shared" si="150"/>
        <v>2.83383758920106</v>
      </c>
      <c r="H162" s="110">
        <f t="shared" si="150"/>
        <v>2.96498677000644</v>
      </c>
      <c r="I162" s="177">
        <f t="shared" ref="I162:M162" si="151">I161/I39</f>
        <v>2.41750448103411</v>
      </c>
      <c r="J162" s="177">
        <f t="shared" si="151"/>
        <v>2.92293279294286</v>
      </c>
      <c r="K162" s="177">
        <f t="shared" si="151"/>
        <v>2.47928441998217</v>
      </c>
      <c r="L162" s="177">
        <f t="shared" si="151"/>
        <v>2.6910408558301</v>
      </c>
      <c r="M162" s="177">
        <f t="shared" si="151"/>
        <v>2.5885003919189</v>
      </c>
      <c r="N162" s="38"/>
      <c r="O162" s="38"/>
      <c r="P162" s="38"/>
      <c r="Q162" s="38"/>
      <c r="R162" s="38"/>
      <c r="S162" s="38"/>
    </row>
    <row r="163" ht="15.75" customHeight="1" spans="1:21">
      <c r="A163" s="38"/>
      <c r="B163" s="38"/>
      <c r="C163" s="38"/>
      <c r="D163" s="38"/>
      <c r="E163" s="38"/>
      <c r="F163" s="38"/>
      <c r="G163" s="38"/>
      <c r="H163" s="38"/>
      <c r="I163" s="38"/>
      <c r="J163" s="38"/>
      <c r="K163" s="38"/>
      <c r="L163" s="38"/>
      <c r="M163" s="38"/>
      <c r="N163" s="38"/>
      <c r="O163" s="38"/>
      <c r="P163" s="38"/>
      <c r="Q163" s="38"/>
      <c r="R163" s="38"/>
      <c r="S163" s="38"/>
      <c r="T163" s="38"/>
      <c r="U163" s="38"/>
    </row>
    <row r="164" ht="15.75" customHeight="1" spans="1:21">
      <c r="A164" s="38"/>
      <c r="B164" s="38"/>
      <c r="C164" s="38"/>
      <c r="D164" s="38"/>
      <c r="E164" s="38"/>
      <c r="F164" s="38"/>
      <c r="G164" s="38"/>
      <c r="H164" s="38"/>
      <c r="I164" s="38"/>
      <c r="J164" s="38"/>
      <c r="K164" s="38"/>
      <c r="L164" s="38"/>
      <c r="M164" s="38"/>
      <c r="N164" s="38"/>
      <c r="O164" s="38"/>
      <c r="P164" s="38"/>
      <c r="Q164" s="38"/>
      <c r="R164" s="38"/>
      <c r="S164" s="38"/>
      <c r="T164" s="38"/>
      <c r="U164" s="38"/>
    </row>
    <row r="165" ht="15.75" customHeight="1" spans="1:21">
      <c r="A165" s="38"/>
      <c r="B165" s="38"/>
      <c r="C165" s="38"/>
      <c r="D165" s="38"/>
      <c r="E165" s="38"/>
      <c r="F165" s="38"/>
      <c r="G165" s="38"/>
      <c r="H165" s="38"/>
      <c r="I165" s="38"/>
      <c r="J165" s="38"/>
      <c r="K165" s="38"/>
      <c r="L165" s="38"/>
      <c r="M165" s="38"/>
      <c r="N165" s="38"/>
      <c r="O165" s="38"/>
      <c r="P165" s="38"/>
      <c r="Q165" s="38"/>
      <c r="R165" s="38"/>
      <c r="S165" s="38"/>
      <c r="T165" s="38"/>
      <c r="U165" s="38"/>
    </row>
    <row r="166" ht="15.75" customHeight="1" spans="1:21">
      <c r="A166" s="38"/>
      <c r="B166" s="38"/>
      <c r="C166" s="38"/>
      <c r="D166" s="38"/>
      <c r="E166" s="38"/>
      <c r="F166" s="38"/>
      <c r="G166" s="38"/>
      <c r="H166" s="38"/>
      <c r="I166" s="38"/>
      <c r="J166" s="38"/>
      <c r="K166" s="38"/>
      <c r="L166" s="38"/>
      <c r="M166" s="38"/>
      <c r="N166" s="38"/>
      <c r="O166" s="38"/>
      <c r="P166" s="38"/>
      <c r="Q166" s="38"/>
      <c r="R166" s="38"/>
      <c r="S166" s="38"/>
      <c r="T166" s="38"/>
      <c r="U166" s="38"/>
    </row>
    <row r="167" ht="15.75" customHeight="1" spans="1:21">
      <c r="A167" s="38"/>
      <c r="B167" s="38"/>
      <c r="C167" s="38"/>
      <c r="D167" s="38"/>
      <c r="E167" s="38"/>
      <c r="F167" s="38"/>
      <c r="G167" s="38"/>
      <c r="H167" s="38"/>
      <c r="I167" s="38"/>
      <c r="J167" s="38"/>
      <c r="K167" s="38"/>
      <c r="L167" s="38"/>
      <c r="M167" s="38"/>
      <c r="N167" s="38"/>
      <c r="O167" s="38"/>
      <c r="P167" s="38"/>
      <c r="Q167" s="38"/>
      <c r="R167" s="38"/>
      <c r="S167" s="38"/>
      <c r="T167" s="38"/>
      <c r="U167" s="38"/>
    </row>
    <row r="168" ht="15.75" customHeight="1" spans="1:21">
      <c r="A168" s="38"/>
      <c r="B168" s="38"/>
      <c r="C168" s="38"/>
      <c r="D168" s="38"/>
      <c r="E168" s="38"/>
      <c r="F168" s="38"/>
      <c r="G168" s="38"/>
      <c r="H168" s="38"/>
      <c r="I168" s="38"/>
      <c r="J168" s="38"/>
      <c r="K168" s="38"/>
      <c r="L168" s="38"/>
      <c r="M168" s="38"/>
      <c r="N168" s="38"/>
      <c r="O168" s="38"/>
      <c r="P168" s="38"/>
      <c r="Q168" s="38"/>
      <c r="R168" s="38"/>
      <c r="S168" s="38"/>
      <c r="T168" s="38"/>
      <c r="U168" s="38"/>
    </row>
    <row r="169" ht="15.75" customHeight="1" spans="1:21">
      <c r="A169" s="38"/>
      <c r="B169" s="38"/>
      <c r="C169" s="38"/>
      <c r="D169" s="38"/>
      <c r="E169" s="38"/>
      <c r="F169" s="38"/>
      <c r="G169" s="38"/>
      <c r="H169" s="38"/>
      <c r="I169" s="38"/>
      <c r="J169" s="38"/>
      <c r="K169" s="38"/>
      <c r="L169" s="38"/>
      <c r="M169" s="38"/>
      <c r="N169" s="38"/>
      <c r="O169" s="38"/>
      <c r="P169" s="38"/>
      <c r="Q169" s="38"/>
      <c r="R169" s="38"/>
      <c r="S169" s="38"/>
      <c r="T169" s="38"/>
      <c r="U169" s="38"/>
    </row>
    <row r="170" ht="15.75" customHeight="1" spans="1:21">
      <c r="A170" s="38"/>
      <c r="B170" s="38"/>
      <c r="C170" s="38"/>
      <c r="D170" s="38"/>
      <c r="E170" s="38"/>
      <c r="F170" s="38"/>
      <c r="G170" s="38"/>
      <c r="H170" s="38"/>
      <c r="I170" s="38"/>
      <c r="J170" s="38"/>
      <c r="K170" s="38"/>
      <c r="L170" s="38"/>
      <c r="M170" s="38"/>
      <c r="N170" s="38"/>
      <c r="O170" s="38"/>
      <c r="P170" s="38"/>
      <c r="Q170" s="38"/>
      <c r="R170" s="38"/>
      <c r="S170" s="38"/>
      <c r="T170" s="38"/>
      <c r="U170" s="38"/>
    </row>
    <row r="171" ht="15.75" customHeight="1" spans="1:21">
      <c r="A171" s="38"/>
      <c r="B171" s="38"/>
      <c r="C171" s="38"/>
      <c r="D171" s="38"/>
      <c r="E171" s="38"/>
      <c r="F171" s="38"/>
      <c r="G171" s="38"/>
      <c r="H171" s="38"/>
      <c r="I171" s="38"/>
      <c r="J171" s="38"/>
      <c r="K171" s="38"/>
      <c r="L171" s="38"/>
      <c r="M171" s="38"/>
      <c r="N171" s="38"/>
      <c r="O171" s="38"/>
      <c r="P171" s="38"/>
      <c r="Q171" s="38"/>
      <c r="R171" s="38"/>
      <c r="S171" s="38"/>
      <c r="T171" s="38"/>
      <c r="U171" s="38"/>
    </row>
    <row r="172" ht="15.75" customHeight="1" spans="1:21">
      <c r="A172" s="38"/>
      <c r="B172" s="38"/>
      <c r="C172" s="38"/>
      <c r="D172" s="38"/>
      <c r="E172" s="38"/>
      <c r="F172" s="38"/>
      <c r="G172" s="38"/>
      <c r="H172" s="38"/>
      <c r="I172" s="38"/>
      <c r="J172" s="38"/>
      <c r="K172" s="38"/>
      <c r="L172" s="38"/>
      <c r="M172" s="38"/>
      <c r="N172" s="38"/>
      <c r="O172" s="38"/>
      <c r="P172" s="38"/>
      <c r="Q172" s="38"/>
      <c r="R172" s="38"/>
      <c r="S172" s="38"/>
      <c r="T172" s="38"/>
      <c r="U172" s="38"/>
    </row>
    <row r="173" ht="15.75" customHeight="1" spans="1:21">
      <c r="A173" s="38"/>
      <c r="B173" s="38"/>
      <c r="C173" s="38"/>
      <c r="D173" s="38"/>
      <c r="E173" s="38"/>
      <c r="F173" s="38"/>
      <c r="G173" s="38"/>
      <c r="H173" s="38"/>
      <c r="I173" s="38"/>
      <c r="J173" s="38"/>
      <c r="K173" s="38"/>
      <c r="L173" s="38"/>
      <c r="M173" s="38"/>
      <c r="N173" s="38"/>
      <c r="O173" s="38"/>
      <c r="P173" s="38"/>
      <c r="Q173" s="38"/>
      <c r="R173" s="38"/>
      <c r="S173" s="38"/>
      <c r="T173" s="38"/>
      <c r="U173" s="38"/>
    </row>
    <row r="174" ht="15.75" customHeight="1" spans="1:21">
      <c r="A174" s="38"/>
      <c r="B174" s="38"/>
      <c r="C174" s="38"/>
      <c r="D174" s="38"/>
      <c r="E174" s="38"/>
      <c r="F174" s="38"/>
      <c r="G174" s="38"/>
      <c r="H174" s="38"/>
      <c r="I174" s="38"/>
      <c r="J174" s="38"/>
      <c r="K174" s="38"/>
      <c r="L174" s="38"/>
      <c r="M174" s="38"/>
      <c r="N174" s="38"/>
      <c r="O174" s="38"/>
      <c r="P174" s="38"/>
      <c r="Q174" s="38"/>
      <c r="R174" s="38"/>
      <c r="S174" s="38"/>
      <c r="T174" s="38"/>
      <c r="U174" s="38"/>
    </row>
    <row r="175" ht="15.75" customHeight="1" spans="1:21">
      <c r="A175" s="38"/>
      <c r="B175" s="38"/>
      <c r="C175" s="38"/>
      <c r="D175" s="38"/>
      <c r="E175" s="38"/>
      <c r="F175" s="38"/>
      <c r="G175" s="38"/>
      <c r="H175" s="38"/>
      <c r="I175" s="38"/>
      <c r="J175" s="38"/>
      <c r="K175" s="38"/>
      <c r="L175" s="38"/>
      <c r="M175" s="38"/>
      <c r="N175" s="38"/>
      <c r="O175" s="38"/>
      <c r="P175" s="38"/>
      <c r="Q175" s="38"/>
      <c r="R175" s="38"/>
      <c r="S175" s="38"/>
      <c r="T175" s="38"/>
      <c r="U175" s="38"/>
    </row>
    <row r="176" ht="15.75" customHeight="1" spans="1:21">
      <c r="A176" s="38"/>
      <c r="B176" s="38"/>
      <c r="C176" s="38"/>
      <c r="D176" s="38"/>
      <c r="E176" s="38"/>
      <c r="F176" s="38"/>
      <c r="G176" s="38"/>
      <c r="H176" s="38"/>
      <c r="I176" s="38"/>
      <c r="J176" s="38"/>
      <c r="K176" s="38"/>
      <c r="L176" s="38"/>
      <c r="M176" s="38"/>
      <c r="N176" s="38"/>
      <c r="O176" s="38"/>
      <c r="P176" s="38"/>
      <c r="Q176" s="38"/>
      <c r="R176" s="38"/>
      <c r="S176" s="38"/>
      <c r="T176" s="38"/>
      <c r="U176" s="38"/>
    </row>
    <row r="177" ht="15.75" customHeight="1" spans="1:21">
      <c r="A177" s="38"/>
      <c r="B177" s="38"/>
      <c r="C177" s="38"/>
      <c r="D177" s="38"/>
      <c r="E177" s="38"/>
      <c r="F177" s="38"/>
      <c r="G177" s="38"/>
      <c r="H177" s="38"/>
      <c r="I177" s="38"/>
      <c r="J177" s="38"/>
      <c r="K177" s="38"/>
      <c r="L177" s="38"/>
      <c r="M177" s="38"/>
      <c r="N177" s="38"/>
      <c r="O177" s="38"/>
      <c r="P177" s="38"/>
      <c r="Q177" s="38"/>
      <c r="R177" s="38"/>
      <c r="S177" s="38"/>
      <c r="T177" s="38"/>
      <c r="U177" s="38"/>
    </row>
    <row r="178" ht="15.75" customHeight="1" spans="1:21">
      <c r="A178" s="38"/>
      <c r="B178" s="38"/>
      <c r="C178" s="38"/>
      <c r="D178" s="38"/>
      <c r="E178" s="38"/>
      <c r="F178" s="38"/>
      <c r="G178" s="38"/>
      <c r="H178" s="38"/>
      <c r="I178" s="38"/>
      <c r="J178" s="38"/>
      <c r="K178" s="38"/>
      <c r="L178" s="38"/>
      <c r="M178" s="38"/>
      <c r="N178" s="38"/>
      <c r="O178" s="38"/>
      <c r="P178" s="38"/>
      <c r="Q178" s="38"/>
      <c r="R178" s="38"/>
      <c r="S178" s="38"/>
      <c r="T178" s="38"/>
      <c r="U178" s="38"/>
    </row>
    <row r="179" ht="15.75" customHeight="1" spans="1:21">
      <c r="A179" s="38"/>
      <c r="B179" s="38"/>
      <c r="C179" s="38"/>
      <c r="D179" s="38"/>
      <c r="E179" s="38"/>
      <c r="F179" s="38"/>
      <c r="G179" s="38"/>
      <c r="H179" s="38"/>
      <c r="I179" s="38"/>
      <c r="J179" s="38"/>
      <c r="K179" s="38"/>
      <c r="L179" s="38"/>
      <c r="M179" s="38"/>
      <c r="N179" s="38"/>
      <c r="O179" s="38"/>
      <c r="P179" s="38"/>
      <c r="Q179" s="38"/>
      <c r="R179" s="38"/>
      <c r="S179" s="38"/>
      <c r="T179" s="38"/>
      <c r="U179" s="38"/>
    </row>
    <row r="180" ht="15.75" customHeight="1" spans="1:21">
      <c r="A180" s="38"/>
      <c r="B180" s="38"/>
      <c r="C180" s="38"/>
      <c r="D180" s="38"/>
      <c r="E180" s="38"/>
      <c r="F180" s="38"/>
      <c r="G180" s="38"/>
      <c r="H180" s="38"/>
      <c r="I180" s="38"/>
      <c r="J180" s="38"/>
      <c r="K180" s="38"/>
      <c r="L180" s="38"/>
      <c r="M180" s="38"/>
      <c r="N180" s="38"/>
      <c r="O180" s="38"/>
      <c r="P180" s="38"/>
      <c r="Q180" s="38"/>
      <c r="R180" s="38"/>
      <c r="S180" s="38"/>
      <c r="T180" s="38"/>
      <c r="U180" s="38"/>
    </row>
    <row r="181" ht="15.75" customHeight="1" spans="1:21">
      <c r="A181" s="38"/>
      <c r="B181" s="38"/>
      <c r="C181" s="38"/>
      <c r="D181" s="38"/>
      <c r="E181" s="38"/>
      <c r="F181" s="38"/>
      <c r="G181" s="38"/>
      <c r="H181" s="38"/>
      <c r="I181" s="38"/>
      <c r="J181" s="38"/>
      <c r="K181" s="38"/>
      <c r="L181" s="38"/>
      <c r="M181" s="38"/>
      <c r="N181" s="38"/>
      <c r="O181" s="38"/>
      <c r="P181" s="38"/>
      <c r="Q181" s="38"/>
      <c r="R181" s="38"/>
      <c r="S181" s="38"/>
      <c r="T181" s="38"/>
      <c r="U181" s="38"/>
    </row>
    <row r="182" ht="15.75" customHeight="1" spans="1:21">
      <c r="A182" s="38"/>
      <c r="B182" s="38"/>
      <c r="C182" s="38"/>
      <c r="D182" s="38"/>
      <c r="E182" s="38"/>
      <c r="F182" s="38"/>
      <c r="G182" s="38"/>
      <c r="H182" s="38"/>
      <c r="I182" s="38"/>
      <c r="J182" s="38"/>
      <c r="K182" s="38"/>
      <c r="L182" s="38"/>
      <c r="M182" s="38"/>
      <c r="N182" s="38"/>
      <c r="O182" s="38"/>
      <c r="P182" s="38"/>
      <c r="Q182" s="38"/>
      <c r="R182" s="38"/>
      <c r="S182" s="38"/>
      <c r="T182" s="38"/>
      <c r="U182" s="38"/>
    </row>
    <row r="183" ht="15.75" customHeight="1" spans="1:21">
      <c r="A183" s="38"/>
      <c r="B183" s="38"/>
      <c r="C183" s="38"/>
      <c r="D183" s="38"/>
      <c r="E183" s="38"/>
      <c r="F183" s="38"/>
      <c r="G183" s="38"/>
      <c r="H183" s="38"/>
      <c r="I183" s="38"/>
      <c r="J183" s="38"/>
      <c r="K183" s="38"/>
      <c r="L183" s="38"/>
      <c r="M183" s="38"/>
      <c r="N183" s="38"/>
      <c r="O183" s="38"/>
      <c r="P183" s="38"/>
      <c r="Q183" s="38"/>
      <c r="R183" s="38"/>
      <c r="S183" s="38"/>
      <c r="T183" s="38"/>
      <c r="U183" s="38"/>
    </row>
    <row r="184" ht="15.75" customHeight="1" spans="1:21">
      <c r="A184" s="38"/>
      <c r="B184" s="38"/>
      <c r="C184" s="38"/>
      <c r="D184" s="38"/>
      <c r="E184" s="38"/>
      <c r="F184" s="38"/>
      <c r="G184" s="38"/>
      <c r="H184" s="38"/>
      <c r="I184" s="38"/>
      <c r="J184" s="38"/>
      <c r="K184" s="38"/>
      <c r="L184" s="38"/>
      <c r="M184" s="38"/>
      <c r="N184" s="38"/>
      <c r="O184" s="38"/>
      <c r="P184" s="38"/>
      <c r="Q184" s="38"/>
      <c r="R184" s="38"/>
      <c r="S184" s="38"/>
      <c r="T184" s="38"/>
      <c r="U184" s="38"/>
    </row>
    <row r="185" ht="15.75" customHeight="1" spans="1:21">
      <c r="A185" s="38"/>
      <c r="B185" s="38"/>
      <c r="C185" s="38"/>
      <c r="D185" s="38"/>
      <c r="E185" s="38"/>
      <c r="F185" s="38"/>
      <c r="G185" s="38"/>
      <c r="H185" s="38"/>
      <c r="I185" s="38"/>
      <c r="J185" s="38"/>
      <c r="K185" s="38"/>
      <c r="L185" s="38"/>
      <c r="M185" s="38"/>
      <c r="N185" s="38"/>
      <c r="O185" s="38"/>
      <c r="P185" s="38"/>
      <c r="Q185" s="38"/>
      <c r="R185" s="38"/>
      <c r="S185" s="38"/>
      <c r="T185" s="38"/>
      <c r="U185" s="38"/>
    </row>
    <row r="186" ht="15.75" customHeight="1" spans="1:21">
      <c r="A186" s="38"/>
      <c r="B186" s="38"/>
      <c r="C186" s="38"/>
      <c r="D186" s="38"/>
      <c r="E186" s="38"/>
      <c r="F186" s="38"/>
      <c r="G186" s="38"/>
      <c r="H186" s="38"/>
      <c r="I186" s="38"/>
      <c r="J186" s="38"/>
      <c r="K186" s="38"/>
      <c r="L186" s="38"/>
      <c r="M186" s="38"/>
      <c r="N186" s="38"/>
      <c r="O186" s="38"/>
      <c r="P186" s="38"/>
      <c r="Q186" s="38"/>
      <c r="R186" s="38"/>
      <c r="S186" s="38"/>
      <c r="T186" s="38"/>
      <c r="U186" s="38"/>
    </row>
    <row r="187" ht="15.75" customHeight="1" spans="1:21">
      <c r="A187" s="38"/>
      <c r="B187" s="38"/>
      <c r="C187" s="38"/>
      <c r="D187" s="38"/>
      <c r="E187" s="38"/>
      <c r="F187" s="38"/>
      <c r="G187" s="38"/>
      <c r="H187" s="38"/>
      <c r="I187" s="38"/>
      <c r="J187" s="38"/>
      <c r="K187" s="38"/>
      <c r="L187" s="38"/>
      <c r="M187" s="38"/>
      <c r="N187" s="38"/>
      <c r="O187" s="38"/>
      <c r="P187" s="38"/>
      <c r="Q187" s="38"/>
      <c r="R187" s="38"/>
      <c r="S187" s="38"/>
      <c r="T187" s="38"/>
      <c r="U187" s="38"/>
    </row>
    <row r="188" ht="15.75" customHeight="1" spans="1:21">
      <c r="A188" s="38"/>
      <c r="B188" s="38"/>
      <c r="C188" s="38"/>
      <c r="D188" s="38"/>
      <c r="E188" s="38"/>
      <c r="F188" s="38"/>
      <c r="G188" s="38"/>
      <c r="H188" s="38"/>
      <c r="I188" s="38"/>
      <c r="J188" s="38"/>
      <c r="K188" s="38"/>
      <c r="L188" s="38"/>
      <c r="M188" s="38"/>
      <c r="N188" s="38"/>
      <c r="O188" s="38"/>
      <c r="P188" s="38"/>
      <c r="Q188" s="38"/>
      <c r="R188" s="38"/>
      <c r="S188" s="38"/>
      <c r="T188" s="38"/>
      <c r="U188" s="38"/>
    </row>
    <row r="189" ht="15.75" customHeight="1" spans="1:21">
      <c r="A189" s="38"/>
      <c r="B189" s="38"/>
      <c r="C189" s="38"/>
      <c r="D189" s="38"/>
      <c r="E189" s="38"/>
      <c r="F189" s="38"/>
      <c r="G189" s="38"/>
      <c r="H189" s="38"/>
      <c r="I189" s="38"/>
      <c r="J189" s="38"/>
      <c r="K189" s="38"/>
      <c r="L189" s="38"/>
      <c r="M189" s="38"/>
      <c r="N189" s="38"/>
      <c r="O189" s="38"/>
      <c r="P189" s="38"/>
      <c r="Q189" s="38"/>
      <c r="R189" s="38"/>
      <c r="S189" s="38"/>
      <c r="T189" s="38"/>
      <c r="U189" s="38"/>
    </row>
    <row r="190" ht="15.75" customHeight="1" spans="1:21">
      <c r="A190" s="38"/>
      <c r="B190" s="38"/>
      <c r="C190" s="38"/>
      <c r="D190" s="38"/>
      <c r="E190" s="38"/>
      <c r="F190" s="38"/>
      <c r="G190" s="38"/>
      <c r="H190" s="38"/>
      <c r="I190" s="38"/>
      <c r="J190" s="38"/>
      <c r="K190" s="38"/>
      <c r="L190" s="38"/>
      <c r="M190" s="38"/>
      <c r="N190" s="38"/>
      <c r="O190" s="38"/>
      <c r="P190" s="38"/>
      <c r="Q190" s="38"/>
      <c r="R190" s="38"/>
      <c r="S190" s="38"/>
      <c r="T190" s="38"/>
      <c r="U190" s="38"/>
    </row>
    <row r="191" ht="15.75" customHeight="1" spans="1:21">
      <c r="A191" s="38"/>
      <c r="B191" s="38"/>
      <c r="C191" s="38"/>
      <c r="D191" s="38"/>
      <c r="E191" s="38"/>
      <c r="F191" s="38"/>
      <c r="G191" s="38"/>
      <c r="H191" s="38"/>
      <c r="I191" s="38"/>
      <c r="J191" s="38"/>
      <c r="K191" s="38"/>
      <c r="L191" s="38"/>
      <c r="M191" s="38"/>
      <c r="N191" s="38"/>
      <c r="O191" s="38"/>
      <c r="P191" s="38"/>
      <c r="Q191" s="38"/>
      <c r="R191" s="38"/>
      <c r="S191" s="38"/>
      <c r="T191" s="38"/>
      <c r="U191" s="38"/>
    </row>
    <row r="192" ht="15.75" customHeight="1" spans="1:21">
      <c r="A192" s="38"/>
      <c r="B192" s="38"/>
      <c r="C192" s="38"/>
      <c r="D192" s="38"/>
      <c r="E192" s="38"/>
      <c r="F192" s="38"/>
      <c r="G192" s="38"/>
      <c r="H192" s="38"/>
      <c r="I192" s="38"/>
      <c r="J192" s="38"/>
      <c r="K192" s="38"/>
      <c r="L192" s="38"/>
      <c r="M192" s="38"/>
      <c r="N192" s="38"/>
      <c r="O192" s="38"/>
      <c r="P192" s="38"/>
      <c r="Q192" s="38"/>
      <c r="R192" s="38"/>
      <c r="S192" s="38"/>
      <c r="T192" s="38"/>
      <c r="U192" s="38"/>
    </row>
    <row r="193" ht="15.75" customHeight="1" spans="1:21">
      <c r="A193" s="38"/>
      <c r="B193" s="38"/>
      <c r="C193" s="38"/>
      <c r="D193" s="38"/>
      <c r="E193" s="38"/>
      <c r="F193" s="38"/>
      <c r="G193" s="38"/>
      <c r="H193" s="38"/>
      <c r="I193" s="38"/>
      <c r="J193" s="38"/>
      <c r="K193" s="38"/>
      <c r="L193" s="38"/>
      <c r="M193" s="38"/>
      <c r="N193" s="38"/>
      <c r="O193" s="38"/>
      <c r="P193" s="38"/>
      <c r="Q193" s="38"/>
      <c r="R193" s="38"/>
      <c r="S193" s="38"/>
      <c r="T193" s="38"/>
      <c r="U193" s="38"/>
    </row>
    <row r="194" ht="15.75" customHeight="1" spans="1:21">
      <c r="A194" s="38"/>
      <c r="B194" s="38"/>
      <c r="C194" s="38"/>
      <c r="D194" s="38"/>
      <c r="E194" s="38"/>
      <c r="F194" s="38"/>
      <c r="G194" s="38"/>
      <c r="H194" s="38"/>
      <c r="I194" s="38"/>
      <c r="J194" s="38"/>
      <c r="K194" s="38"/>
      <c r="L194" s="38"/>
      <c r="M194" s="38"/>
      <c r="N194" s="38"/>
      <c r="O194" s="38"/>
      <c r="P194" s="38"/>
      <c r="Q194" s="38"/>
      <c r="R194" s="38"/>
      <c r="S194" s="38"/>
      <c r="T194" s="38"/>
      <c r="U194" s="38"/>
    </row>
    <row r="195" ht="15.75" customHeight="1" spans="1:21">
      <c r="A195" s="38"/>
      <c r="B195" s="38"/>
      <c r="C195" s="38"/>
      <c r="D195" s="38"/>
      <c r="E195" s="38"/>
      <c r="F195" s="38"/>
      <c r="G195" s="38"/>
      <c r="H195" s="38"/>
      <c r="I195" s="38"/>
      <c r="J195" s="38"/>
      <c r="K195" s="38"/>
      <c r="L195" s="38"/>
      <c r="M195" s="38"/>
      <c r="N195" s="38"/>
      <c r="O195" s="38"/>
      <c r="P195" s="38"/>
      <c r="Q195" s="38"/>
      <c r="R195" s="38"/>
      <c r="S195" s="38"/>
      <c r="T195" s="38"/>
      <c r="U195" s="38"/>
    </row>
    <row r="196" ht="15.75" customHeight="1" spans="1:21">
      <c r="A196" s="38"/>
      <c r="B196" s="38"/>
      <c r="C196" s="38"/>
      <c r="D196" s="38"/>
      <c r="E196" s="38"/>
      <c r="F196" s="38"/>
      <c r="G196" s="38"/>
      <c r="H196" s="38"/>
      <c r="I196" s="38"/>
      <c r="J196" s="38"/>
      <c r="K196" s="38"/>
      <c r="L196" s="38"/>
      <c r="M196" s="38"/>
      <c r="N196" s="38"/>
      <c r="O196" s="38"/>
      <c r="P196" s="38"/>
      <c r="Q196" s="38"/>
      <c r="R196" s="38"/>
      <c r="S196" s="38"/>
      <c r="T196" s="38"/>
      <c r="U196" s="38"/>
    </row>
    <row r="197" ht="15.75" customHeight="1" spans="1:21">
      <c r="A197" s="38"/>
      <c r="B197" s="38"/>
      <c r="C197" s="38"/>
      <c r="D197" s="38"/>
      <c r="E197" s="38"/>
      <c r="F197" s="38"/>
      <c r="G197" s="38"/>
      <c r="H197" s="38"/>
      <c r="I197" s="38"/>
      <c r="J197" s="38"/>
      <c r="K197" s="38"/>
      <c r="L197" s="38"/>
      <c r="M197" s="38"/>
      <c r="N197" s="38"/>
      <c r="O197" s="38"/>
      <c r="P197" s="38"/>
      <c r="Q197" s="38"/>
      <c r="R197" s="38"/>
      <c r="S197" s="38"/>
      <c r="T197" s="38"/>
      <c r="U197" s="38"/>
    </row>
    <row r="198" ht="15.75" customHeight="1" spans="1:21">
      <c r="A198" s="38"/>
      <c r="B198" s="38"/>
      <c r="C198" s="38"/>
      <c r="D198" s="38"/>
      <c r="E198" s="38"/>
      <c r="F198" s="38"/>
      <c r="G198" s="38"/>
      <c r="H198" s="38"/>
      <c r="I198" s="38"/>
      <c r="J198" s="38"/>
      <c r="K198" s="38"/>
      <c r="L198" s="38"/>
      <c r="M198" s="38"/>
      <c r="N198" s="38"/>
      <c r="O198" s="38"/>
      <c r="P198" s="38"/>
      <c r="Q198" s="38"/>
      <c r="R198" s="38"/>
      <c r="S198" s="38"/>
      <c r="T198" s="38"/>
      <c r="U198" s="38"/>
    </row>
    <row r="199" ht="15.75" customHeight="1" spans="1:21">
      <c r="A199" s="38"/>
      <c r="B199" s="38"/>
      <c r="C199" s="38"/>
      <c r="D199" s="38"/>
      <c r="E199" s="38"/>
      <c r="F199" s="38"/>
      <c r="G199" s="38"/>
      <c r="H199" s="38"/>
      <c r="I199" s="38"/>
      <c r="J199" s="38"/>
      <c r="K199" s="38"/>
      <c r="L199" s="38"/>
      <c r="M199" s="38"/>
      <c r="N199" s="38"/>
      <c r="O199" s="38"/>
      <c r="P199" s="38"/>
      <c r="Q199" s="38"/>
      <c r="R199" s="38"/>
      <c r="S199" s="38"/>
      <c r="T199" s="38"/>
      <c r="U199" s="38"/>
    </row>
    <row r="200" ht="15.75" customHeight="1" spans="1:21">
      <c r="A200" s="38"/>
      <c r="B200" s="38"/>
      <c r="C200" s="38"/>
      <c r="D200" s="38"/>
      <c r="E200" s="38"/>
      <c r="F200" s="38"/>
      <c r="G200" s="38"/>
      <c r="H200" s="38"/>
      <c r="I200" s="38"/>
      <c r="J200" s="38"/>
      <c r="K200" s="38"/>
      <c r="L200" s="38"/>
      <c r="M200" s="38"/>
      <c r="N200" s="38"/>
      <c r="O200" s="38"/>
      <c r="P200" s="38"/>
      <c r="Q200" s="38"/>
      <c r="R200" s="38"/>
      <c r="S200" s="38"/>
      <c r="T200" s="38"/>
      <c r="U200" s="38"/>
    </row>
    <row r="201" ht="15.75" customHeight="1" spans="1:21">
      <c r="A201" s="38"/>
      <c r="B201" s="38"/>
      <c r="C201" s="38"/>
      <c r="D201" s="38"/>
      <c r="E201" s="38"/>
      <c r="F201" s="38"/>
      <c r="G201" s="38"/>
      <c r="H201" s="38"/>
      <c r="I201" s="38"/>
      <c r="J201" s="38"/>
      <c r="K201" s="38"/>
      <c r="L201" s="38"/>
      <c r="M201" s="38"/>
      <c r="N201" s="38"/>
      <c r="O201" s="38"/>
      <c r="P201" s="38"/>
      <c r="Q201" s="38"/>
      <c r="R201" s="38"/>
      <c r="S201" s="38"/>
      <c r="T201" s="38"/>
      <c r="U201" s="38"/>
    </row>
    <row r="202" ht="15.75" customHeight="1" spans="1:21">
      <c r="A202" s="38"/>
      <c r="B202" s="38"/>
      <c r="C202" s="38"/>
      <c r="D202" s="38"/>
      <c r="E202" s="38"/>
      <c r="F202" s="38"/>
      <c r="G202" s="38"/>
      <c r="H202" s="38"/>
      <c r="I202" s="38"/>
      <c r="J202" s="38"/>
      <c r="K202" s="38"/>
      <c r="L202" s="38"/>
      <c r="M202" s="38"/>
      <c r="N202" s="38"/>
      <c r="O202" s="38"/>
      <c r="P202" s="38"/>
      <c r="Q202" s="38"/>
      <c r="R202" s="38"/>
      <c r="S202" s="38"/>
      <c r="T202" s="38"/>
      <c r="U202" s="38"/>
    </row>
    <row r="203" ht="15.75" customHeight="1" spans="1:21">
      <c r="A203" s="38"/>
      <c r="B203" s="38"/>
      <c r="C203" s="38"/>
      <c r="D203" s="38"/>
      <c r="E203" s="38"/>
      <c r="F203" s="38"/>
      <c r="G203" s="38"/>
      <c r="H203" s="38"/>
      <c r="I203" s="38"/>
      <c r="J203" s="38"/>
      <c r="K203" s="38"/>
      <c r="L203" s="38"/>
      <c r="M203" s="38"/>
      <c r="N203" s="38"/>
      <c r="O203" s="38"/>
      <c r="P203" s="38"/>
      <c r="Q203" s="38"/>
      <c r="R203" s="38"/>
      <c r="S203" s="38"/>
      <c r="T203" s="38"/>
      <c r="U203" s="38"/>
    </row>
    <row r="204" ht="15.75" customHeight="1" spans="1:21">
      <c r="A204" s="38"/>
      <c r="B204" s="38"/>
      <c r="C204" s="38"/>
      <c r="D204" s="38"/>
      <c r="E204" s="38"/>
      <c r="F204" s="38"/>
      <c r="G204" s="38"/>
      <c r="H204" s="38"/>
      <c r="I204" s="38"/>
      <c r="J204" s="38"/>
      <c r="K204" s="38"/>
      <c r="L204" s="38"/>
      <c r="M204" s="38"/>
      <c r="N204" s="38"/>
      <c r="O204" s="38"/>
      <c r="P204" s="38"/>
      <c r="Q204" s="38"/>
      <c r="R204" s="38"/>
      <c r="S204" s="38"/>
      <c r="T204" s="38"/>
      <c r="U204" s="38"/>
    </row>
    <row r="205" ht="15.75" customHeight="1" spans="1:21">
      <c r="A205" s="38"/>
      <c r="B205" s="38"/>
      <c r="C205" s="38"/>
      <c r="D205" s="38"/>
      <c r="E205" s="38"/>
      <c r="F205" s="38"/>
      <c r="G205" s="38"/>
      <c r="H205" s="38"/>
      <c r="I205" s="38"/>
      <c r="J205" s="38"/>
      <c r="K205" s="38"/>
      <c r="L205" s="38"/>
      <c r="M205" s="38"/>
      <c r="N205" s="38"/>
      <c r="O205" s="38"/>
      <c r="P205" s="38"/>
      <c r="Q205" s="38"/>
      <c r="R205" s="38"/>
      <c r="S205" s="38"/>
      <c r="T205" s="38"/>
      <c r="U205" s="38"/>
    </row>
    <row r="206" ht="15.75" customHeight="1" spans="1:21">
      <c r="A206" s="38"/>
      <c r="B206" s="38"/>
      <c r="C206" s="38"/>
      <c r="D206" s="38"/>
      <c r="E206" s="38"/>
      <c r="F206" s="38"/>
      <c r="G206" s="38"/>
      <c r="H206" s="38"/>
      <c r="I206" s="38"/>
      <c r="J206" s="38"/>
      <c r="K206" s="38"/>
      <c r="L206" s="38"/>
      <c r="M206" s="38"/>
      <c r="N206" s="38"/>
      <c r="O206" s="38"/>
      <c r="P206" s="38"/>
      <c r="Q206" s="38"/>
      <c r="R206" s="38"/>
      <c r="S206" s="38"/>
      <c r="T206" s="38"/>
      <c r="U206" s="38"/>
    </row>
    <row r="207" ht="15.75" customHeight="1" spans="1:21">
      <c r="A207" s="38"/>
      <c r="B207" s="38"/>
      <c r="C207" s="38"/>
      <c r="D207" s="38"/>
      <c r="E207" s="38"/>
      <c r="F207" s="38"/>
      <c r="G207" s="38"/>
      <c r="H207" s="38"/>
      <c r="I207" s="38"/>
      <c r="J207" s="38"/>
      <c r="K207" s="38"/>
      <c r="L207" s="38"/>
      <c r="M207" s="38"/>
      <c r="N207" s="38"/>
      <c r="O207" s="38"/>
      <c r="P207" s="38"/>
      <c r="Q207" s="38"/>
      <c r="R207" s="38"/>
      <c r="S207" s="38"/>
      <c r="T207" s="38"/>
      <c r="U207" s="38"/>
    </row>
    <row r="208" ht="15.75" customHeight="1" spans="1:21">
      <c r="A208" s="38"/>
      <c r="B208" s="38"/>
      <c r="C208" s="38"/>
      <c r="D208" s="38"/>
      <c r="E208" s="38"/>
      <c r="F208" s="38"/>
      <c r="G208" s="38"/>
      <c r="H208" s="38"/>
      <c r="I208" s="38"/>
      <c r="J208" s="38"/>
      <c r="K208" s="38"/>
      <c r="L208" s="38"/>
      <c r="M208" s="38"/>
      <c r="N208" s="38"/>
      <c r="O208" s="38"/>
      <c r="P208" s="38"/>
      <c r="Q208" s="38"/>
      <c r="R208" s="38"/>
      <c r="S208" s="38"/>
      <c r="T208" s="38"/>
      <c r="U208" s="38"/>
    </row>
    <row r="209" ht="15.75" customHeight="1" spans="1:21">
      <c r="A209" s="38"/>
      <c r="B209" s="38"/>
      <c r="C209" s="38"/>
      <c r="D209" s="38"/>
      <c r="E209" s="38"/>
      <c r="F209" s="38"/>
      <c r="G209" s="38"/>
      <c r="H209" s="38"/>
      <c r="I209" s="38"/>
      <c r="J209" s="38"/>
      <c r="K209" s="38"/>
      <c r="L209" s="38"/>
      <c r="M209" s="38"/>
      <c r="N209" s="38"/>
      <c r="O209" s="38"/>
      <c r="P209" s="38"/>
      <c r="Q209" s="38"/>
      <c r="R209" s="38"/>
      <c r="S209" s="38"/>
      <c r="T209" s="38"/>
      <c r="U209" s="38"/>
    </row>
    <row r="210" ht="15.75" customHeight="1" spans="1:21">
      <c r="A210" s="38"/>
      <c r="B210" s="38"/>
      <c r="C210" s="38"/>
      <c r="D210" s="38"/>
      <c r="E210" s="38"/>
      <c r="F210" s="38"/>
      <c r="G210" s="38"/>
      <c r="H210" s="38"/>
      <c r="I210" s="38"/>
      <c r="J210" s="38"/>
      <c r="K210" s="38"/>
      <c r="L210" s="38"/>
      <c r="M210" s="38"/>
      <c r="N210" s="38"/>
      <c r="O210" s="38"/>
      <c r="P210" s="38"/>
      <c r="Q210" s="38"/>
      <c r="R210" s="38"/>
      <c r="S210" s="38"/>
      <c r="T210" s="38"/>
      <c r="U210" s="38"/>
    </row>
    <row r="211" ht="15.75" customHeight="1" spans="1:21">
      <c r="A211" s="38"/>
      <c r="B211" s="38"/>
      <c r="C211" s="38"/>
      <c r="D211" s="38"/>
      <c r="E211" s="38"/>
      <c r="F211" s="38"/>
      <c r="G211" s="38"/>
      <c r="H211" s="38"/>
      <c r="I211" s="38"/>
      <c r="J211" s="38"/>
      <c r="K211" s="38"/>
      <c r="L211" s="38"/>
      <c r="M211" s="38"/>
      <c r="N211" s="38"/>
      <c r="O211" s="38"/>
      <c r="P211" s="38"/>
      <c r="Q211" s="38"/>
      <c r="R211" s="38"/>
      <c r="S211" s="38"/>
      <c r="T211" s="38"/>
      <c r="U211" s="38"/>
    </row>
    <row r="212" ht="15.75" customHeight="1" spans="1:21">
      <c r="A212" s="38"/>
      <c r="B212" s="38"/>
      <c r="C212" s="38"/>
      <c r="D212" s="38"/>
      <c r="E212" s="38"/>
      <c r="F212" s="38"/>
      <c r="G212" s="38"/>
      <c r="H212" s="38"/>
      <c r="I212" s="38"/>
      <c r="J212" s="38"/>
      <c r="K212" s="38"/>
      <c r="L212" s="38"/>
      <c r="M212" s="38"/>
      <c r="N212" s="38"/>
      <c r="O212" s="38"/>
      <c r="P212" s="38"/>
      <c r="Q212" s="38"/>
      <c r="R212" s="38"/>
      <c r="S212" s="38"/>
      <c r="T212" s="38"/>
      <c r="U212" s="38"/>
    </row>
    <row r="213" ht="15.75" customHeight="1" spans="1:21">
      <c r="A213" s="38"/>
      <c r="B213" s="38"/>
      <c r="C213" s="38"/>
      <c r="D213" s="38"/>
      <c r="E213" s="38"/>
      <c r="F213" s="38"/>
      <c r="G213" s="38"/>
      <c r="H213" s="38"/>
      <c r="I213" s="38"/>
      <c r="J213" s="38"/>
      <c r="K213" s="38"/>
      <c r="L213" s="38"/>
      <c r="M213" s="38"/>
      <c r="N213" s="38"/>
      <c r="O213" s="38"/>
      <c r="P213" s="38"/>
      <c r="Q213" s="38"/>
      <c r="R213" s="38"/>
      <c r="S213" s="38"/>
      <c r="T213" s="38"/>
      <c r="U213" s="38"/>
    </row>
    <row r="214" ht="15.75" customHeight="1" spans="1:21">
      <c r="A214" s="38"/>
      <c r="B214" s="38"/>
      <c r="C214" s="38"/>
      <c r="D214" s="38"/>
      <c r="E214" s="38"/>
      <c r="F214" s="38"/>
      <c r="G214" s="38"/>
      <c r="H214" s="38"/>
      <c r="I214" s="38"/>
      <c r="J214" s="38"/>
      <c r="K214" s="38"/>
      <c r="L214" s="38"/>
      <c r="M214" s="38"/>
      <c r="N214" s="38"/>
      <c r="O214" s="38"/>
      <c r="P214" s="38"/>
      <c r="Q214" s="38"/>
      <c r="R214" s="38"/>
      <c r="S214" s="38"/>
      <c r="T214" s="38"/>
      <c r="U214" s="38"/>
    </row>
    <row r="215" ht="15.75" customHeight="1" spans="1:21">
      <c r="A215" s="38"/>
      <c r="B215" s="38"/>
      <c r="C215" s="38"/>
      <c r="D215" s="38"/>
      <c r="E215" s="38"/>
      <c r="F215" s="38"/>
      <c r="G215" s="38"/>
      <c r="H215" s="38"/>
      <c r="I215" s="38"/>
      <c r="J215" s="38"/>
      <c r="K215" s="38"/>
      <c r="L215" s="38"/>
      <c r="M215" s="38"/>
      <c r="N215" s="38"/>
      <c r="O215" s="38"/>
      <c r="P215" s="38"/>
      <c r="Q215" s="38"/>
      <c r="R215" s="38"/>
      <c r="S215" s="38"/>
      <c r="T215" s="38"/>
      <c r="U215" s="38"/>
    </row>
    <row r="216" ht="15.75" customHeight="1" spans="1:21">
      <c r="A216" s="38"/>
      <c r="B216" s="38"/>
      <c r="C216" s="38"/>
      <c r="D216" s="38"/>
      <c r="E216" s="38"/>
      <c r="F216" s="38"/>
      <c r="G216" s="38"/>
      <c r="H216" s="38"/>
      <c r="I216" s="38"/>
      <c r="J216" s="38"/>
      <c r="K216" s="38"/>
      <c r="L216" s="38"/>
      <c r="M216" s="38"/>
      <c r="N216" s="38"/>
      <c r="O216" s="38"/>
      <c r="P216" s="38"/>
      <c r="Q216" s="38"/>
      <c r="R216" s="38"/>
      <c r="S216" s="38"/>
      <c r="T216" s="38"/>
      <c r="U216" s="38"/>
    </row>
    <row r="217" ht="15.75" customHeight="1" spans="1:21">
      <c r="A217" s="38"/>
      <c r="B217" s="38"/>
      <c r="C217" s="38"/>
      <c r="D217" s="38"/>
      <c r="E217" s="38"/>
      <c r="F217" s="38"/>
      <c r="G217" s="38"/>
      <c r="H217" s="38"/>
      <c r="I217" s="38"/>
      <c r="J217" s="38"/>
      <c r="K217" s="38"/>
      <c r="L217" s="38"/>
      <c r="M217" s="38"/>
      <c r="N217" s="38"/>
      <c r="O217" s="38"/>
      <c r="P217" s="38"/>
      <c r="Q217" s="38"/>
      <c r="R217" s="38"/>
      <c r="S217" s="38"/>
      <c r="T217" s="38"/>
      <c r="U217" s="38"/>
    </row>
    <row r="218" ht="15.75" customHeight="1" spans="1:21">
      <c r="A218" s="38"/>
      <c r="B218" s="38"/>
      <c r="C218" s="38"/>
      <c r="D218" s="38"/>
      <c r="E218" s="38"/>
      <c r="F218" s="38"/>
      <c r="G218" s="38"/>
      <c r="H218" s="38"/>
      <c r="I218" s="38"/>
      <c r="J218" s="38"/>
      <c r="K218" s="38"/>
      <c r="L218" s="38"/>
      <c r="M218" s="38"/>
      <c r="N218" s="38"/>
      <c r="O218" s="38"/>
      <c r="P218" s="38"/>
      <c r="Q218" s="38"/>
      <c r="R218" s="38"/>
      <c r="S218" s="38"/>
      <c r="T218" s="38"/>
      <c r="U218" s="38"/>
    </row>
    <row r="219" ht="15.75" customHeight="1" spans="1:21">
      <c r="A219" s="38"/>
      <c r="B219" s="38"/>
      <c r="C219" s="38"/>
      <c r="D219" s="38"/>
      <c r="E219" s="38"/>
      <c r="F219" s="38"/>
      <c r="G219" s="38"/>
      <c r="H219" s="38"/>
      <c r="I219" s="38"/>
      <c r="J219" s="38"/>
      <c r="K219" s="38"/>
      <c r="L219" s="38"/>
      <c r="M219" s="38"/>
      <c r="N219" s="38"/>
      <c r="O219" s="38"/>
      <c r="P219" s="38"/>
      <c r="Q219" s="38"/>
      <c r="R219" s="38"/>
      <c r="S219" s="38"/>
      <c r="T219" s="38"/>
      <c r="U219" s="38"/>
    </row>
    <row r="220" ht="15.75" customHeight="1" spans="1:21">
      <c r="A220" s="38"/>
      <c r="B220" s="38"/>
      <c r="C220" s="38"/>
      <c r="D220" s="38"/>
      <c r="E220" s="38"/>
      <c r="F220" s="38"/>
      <c r="G220" s="38"/>
      <c r="H220" s="38"/>
      <c r="I220" s="38"/>
      <c r="J220" s="38"/>
      <c r="K220" s="38"/>
      <c r="L220" s="38"/>
      <c r="M220" s="38"/>
      <c r="N220" s="38"/>
      <c r="O220" s="38"/>
      <c r="P220" s="38"/>
      <c r="Q220" s="38"/>
      <c r="R220" s="38"/>
      <c r="S220" s="38"/>
      <c r="T220" s="38"/>
      <c r="U220" s="38"/>
    </row>
    <row r="221" ht="15.75" customHeight="1" spans="1:21">
      <c r="A221" s="38"/>
      <c r="B221" s="38"/>
      <c r="C221" s="38"/>
      <c r="D221" s="38"/>
      <c r="E221" s="38"/>
      <c r="F221" s="38"/>
      <c r="G221" s="38"/>
      <c r="H221" s="38"/>
      <c r="I221" s="38"/>
      <c r="J221" s="38"/>
      <c r="K221" s="38"/>
      <c r="L221" s="38"/>
      <c r="M221" s="38"/>
      <c r="N221" s="38"/>
      <c r="O221" s="38"/>
      <c r="P221" s="38"/>
      <c r="Q221" s="38"/>
      <c r="R221" s="38"/>
      <c r="S221" s="38"/>
      <c r="T221" s="38"/>
      <c r="U221" s="38"/>
    </row>
    <row r="222" ht="15.75" customHeight="1" spans="1:21">
      <c r="A222" s="38"/>
      <c r="B222" s="38"/>
      <c r="C222" s="38"/>
      <c r="D222" s="38"/>
      <c r="E222" s="38"/>
      <c r="F222" s="38"/>
      <c r="G222" s="38"/>
      <c r="H222" s="38"/>
      <c r="I222" s="38"/>
      <c r="J222" s="38"/>
      <c r="K222" s="38"/>
      <c r="L222" s="38"/>
      <c r="M222" s="38"/>
      <c r="N222" s="38"/>
      <c r="O222" s="38"/>
      <c r="P222" s="38"/>
      <c r="Q222" s="38"/>
      <c r="R222" s="38"/>
      <c r="S222" s="38"/>
      <c r="T222" s="38"/>
      <c r="U222" s="38"/>
    </row>
    <row r="223" ht="15.75" customHeight="1" spans="1:21">
      <c r="A223" s="38"/>
      <c r="B223" s="38"/>
      <c r="C223" s="38"/>
      <c r="D223" s="38"/>
      <c r="E223" s="38"/>
      <c r="F223" s="38"/>
      <c r="G223" s="38"/>
      <c r="H223" s="38"/>
      <c r="I223" s="38"/>
      <c r="J223" s="38"/>
      <c r="K223" s="38"/>
      <c r="L223" s="38"/>
      <c r="M223" s="38"/>
      <c r="N223" s="38"/>
      <c r="O223" s="38"/>
      <c r="P223" s="38"/>
      <c r="Q223" s="38"/>
      <c r="R223" s="38"/>
      <c r="S223" s="38"/>
      <c r="T223" s="38"/>
      <c r="U223" s="38"/>
    </row>
    <row r="224" ht="15.75" customHeight="1" spans="1:21">
      <c r="A224" s="38"/>
      <c r="B224" s="38"/>
      <c r="C224" s="38"/>
      <c r="D224" s="38"/>
      <c r="E224" s="38"/>
      <c r="F224" s="38"/>
      <c r="G224" s="38"/>
      <c r="H224" s="38"/>
      <c r="I224" s="38"/>
      <c r="J224" s="38"/>
      <c r="K224" s="38"/>
      <c r="L224" s="38"/>
      <c r="M224" s="38"/>
      <c r="N224" s="38"/>
      <c r="O224" s="38"/>
      <c r="P224" s="38"/>
      <c r="Q224" s="38"/>
      <c r="R224" s="38"/>
      <c r="S224" s="38"/>
      <c r="T224" s="38"/>
      <c r="U224" s="38"/>
    </row>
    <row r="225" ht="15.75" customHeight="1" spans="1:21">
      <c r="A225" s="38"/>
      <c r="B225" s="38"/>
      <c r="C225" s="38"/>
      <c r="D225" s="38"/>
      <c r="E225" s="38"/>
      <c r="F225" s="38"/>
      <c r="G225" s="38"/>
      <c r="H225" s="38"/>
      <c r="I225" s="38"/>
      <c r="J225" s="38"/>
      <c r="K225" s="38"/>
      <c r="L225" s="38"/>
      <c r="M225" s="38"/>
      <c r="N225" s="38"/>
      <c r="O225" s="38"/>
      <c r="P225" s="38"/>
      <c r="Q225" s="38"/>
      <c r="R225" s="38"/>
      <c r="S225" s="38"/>
      <c r="T225" s="38"/>
      <c r="U225" s="38"/>
    </row>
    <row r="226" ht="15.75" customHeight="1" spans="1:21">
      <c r="A226" s="38"/>
      <c r="B226" s="38"/>
      <c r="C226" s="38"/>
      <c r="D226" s="38"/>
      <c r="E226" s="38"/>
      <c r="F226" s="38"/>
      <c r="G226" s="38"/>
      <c r="H226" s="38"/>
      <c r="I226" s="38"/>
      <c r="J226" s="38"/>
      <c r="K226" s="38"/>
      <c r="L226" s="38"/>
      <c r="M226" s="38"/>
      <c r="N226" s="38"/>
      <c r="O226" s="38"/>
      <c r="P226" s="38"/>
      <c r="Q226" s="38"/>
      <c r="R226" s="38"/>
      <c r="S226" s="38"/>
      <c r="T226" s="38"/>
      <c r="U226" s="38"/>
    </row>
    <row r="227" ht="15.75" customHeight="1" spans="1:21">
      <c r="A227" s="38"/>
      <c r="B227" s="38"/>
      <c r="C227" s="38"/>
      <c r="D227" s="38"/>
      <c r="E227" s="38"/>
      <c r="F227" s="38"/>
      <c r="G227" s="38"/>
      <c r="H227" s="38"/>
      <c r="I227" s="38"/>
      <c r="J227" s="38"/>
      <c r="K227" s="38"/>
      <c r="L227" s="38"/>
      <c r="M227" s="38"/>
      <c r="N227" s="38"/>
      <c r="O227" s="38"/>
      <c r="P227" s="38"/>
      <c r="Q227" s="38"/>
      <c r="R227" s="38"/>
      <c r="S227" s="38"/>
      <c r="T227" s="38"/>
      <c r="U227" s="38"/>
    </row>
    <row r="228" ht="15.75" customHeight="1" spans="1:21">
      <c r="A228" s="38"/>
      <c r="B228" s="38"/>
      <c r="C228" s="38"/>
      <c r="D228" s="38"/>
      <c r="E228" s="38"/>
      <c r="F228" s="38"/>
      <c r="G228" s="38"/>
      <c r="H228" s="38"/>
      <c r="I228" s="38"/>
      <c r="J228" s="38"/>
      <c r="K228" s="38"/>
      <c r="L228" s="38"/>
      <c r="M228" s="38"/>
      <c r="N228" s="38"/>
      <c r="O228" s="38"/>
      <c r="P228" s="38"/>
      <c r="Q228" s="38"/>
      <c r="R228" s="38"/>
      <c r="S228" s="38"/>
      <c r="T228" s="38"/>
      <c r="U228" s="38"/>
    </row>
    <row r="229" ht="15.75" customHeight="1" spans="1:21">
      <c r="A229" s="38"/>
      <c r="B229" s="38"/>
      <c r="C229" s="38"/>
      <c r="D229" s="38"/>
      <c r="E229" s="38"/>
      <c r="F229" s="38"/>
      <c r="G229" s="38"/>
      <c r="H229" s="38"/>
      <c r="I229" s="38"/>
      <c r="J229" s="38"/>
      <c r="K229" s="38"/>
      <c r="L229" s="38"/>
      <c r="M229" s="38"/>
      <c r="N229" s="38"/>
      <c r="O229" s="38"/>
      <c r="P229" s="38"/>
      <c r="Q229" s="38"/>
      <c r="R229" s="38"/>
      <c r="S229" s="38"/>
      <c r="T229" s="38"/>
      <c r="U229" s="38"/>
    </row>
    <row r="230" ht="15.75" customHeight="1" spans="1:21">
      <c r="A230" s="38"/>
      <c r="B230" s="38"/>
      <c r="C230" s="38"/>
      <c r="D230" s="38"/>
      <c r="E230" s="38"/>
      <c r="F230" s="38"/>
      <c r="G230" s="38"/>
      <c r="H230" s="38"/>
      <c r="I230" s="38"/>
      <c r="J230" s="38"/>
      <c r="K230" s="38"/>
      <c r="L230" s="38"/>
      <c r="M230" s="38"/>
      <c r="N230" s="38"/>
      <c r="O230" s="38"/>
      <c r="P230" s="38"/>
      <c r="Q230" s="38"/>
      <c r="R230" s="38"/>
      <c r="S230" s="38"/>
      <c r="T230" s="38"/>
      <c r="U230" s="38"/>
    </row>
    <row r="231" ht="15.75" customHeight="1" spans="1:21">
      <c r="A231" s="38"/>
      <c r="B231" s="38"/>
      <c r="C231" s="38"/>
      <c r="D231" s="38"/>
      <c r="E231" s="38"/>
      <c r="F231" s="38"/>
      <c r="G231" s="38"/>
      <c r="H231" s="38"/>
      <c r="I231" s="38"/>
      <c r="J231" s="38"/>
      <c r="K231" s="38"/>
      <c r="L231" s="38"/>
      <c r="M231" s="38"/>
      <c r="N231" s="38"/>
      <c r="O231" s="38"/>
      <c r="P231" s="38"/>
      <c r="Q231" s="38"/>
      <c r="R231" s="38"/>
      <c r="S231" s="38"/>
      <c r="T231" s="38"/>
      <c r="U231" s="38"/>
    </row>
    <row r="232" ht="15.75" customHeight="1" spans="1:21">
      <c r="A232" s="38"/>
      <c r="B232" s="38"/>
      <c r="C232" s="38"/>
      <c r="D232" s="38"/>
      <c r="E232" s="38"/>
      <c r="F232" s="38"/>
      <c r="G232" s="38"/>
      <c r="H232" s="38"/>
      <c r="I232" s="38"/>
      <c r="J232" s="38"/>
      <c r="K232" s="38"/>
      <c r="L232" s="38"/>
      <c r="M232" s="38"/>
      <c r="N232" s="38"/>
      <c r="O232" s="38"/>
      <c r="P232" s="38"/>
      <c r="Q232" s="38"/>
      <c r="R232" s="38"/>
      <c r="S232" s="38"/>
      <c r="T232" s="38"/>
      <c r="U232" s="38"/>
    </row>
    <row r="233" ht="15.75" customHeight="1" spans="1:21">
      <c r="A233" s="38"/>
      <c r="B233" s="38"/>
      <c r="C233" s="38"/>
      <c r="D233" s="38"/>
      <c r="E233" s="38"/>
      <c r="F233" s="38"/>
      <c r="G233" s="38"/>
      <c r="H233" s="38"/>
      <c r="I233" s="38"/>
      <c r="J233" s="38"/>
      <c r="K233" s="38"/>
      <c r="L233" s="38"/>
      <c r="M233" s="38"/>
      <c r="N233" s="38"/>
      <c r="O233" s="38"/>
      <c r="P233" s="38"/>
      <c r="Q233" s="38"/>
      <c r="R233" s="38"/>
      <c r="S233" s="38"/>
      <c r="T233" s="38"/>
      <c r="U233" s="38"/>
    </row>
    <row r="234" ht="15.75" customHeight="1" spans="1:21">
      <c r="A234" s="38"/>
      <c r="B234" s="38"/>
      <c r="C234" s="38"/>
      <c r="D234" s="38"/>
      <c r="E234" s="38"/>
      <c r="F234" s="38"/>
      <c r="G234" s="38"/>
      <c r="H234" s="38"/>
      <c r="I234" s="38"/>
      <c r="J234" s="38"/>
      <c r="K234" s="38"/>
      <c r="L234" s="38"/>
      <c r="M234" s="38"/>
      <c r="N234" s="38"/>
      <c r="O234" s="38"/>
      <c r="P234" s="38"/>
      <c r="Q234" s="38"/>
      <c r="R234" s="38"/>
      <c r="S234" s="38"/>
      <c r="T234" s="38"/>
      <c r="U234" s="38"/>
    </row>
    <row r="235" ht="15.75" customHeight="1" spans="1:21">
      <c r="A235" s="38"/>
      <c r="B235" s="38"/>
      <c r="C235" s="38"/>
      <c r="D235" s="38"/>
      <c r="E235" s="38"/>
      <c r="F235" s="38"/>
      <c r="G235" s="38"/>
      <c r="H235" s="38"/>
      <c r="I235" s="38"/>
      <c r="J235" s="38"/>
      <c r="K235" s="38"/>
      <c r="L235" s="38"/>
      <c r="M235" s="38"/>
      <c r="N235" s="38"/>
      <c r="O235" s="38"/>
      <c r="P235" s="38"/>
      <c r="Q235" s="38"/>
      <c r="R235" s="38"/>
      <c r="S235" s="38"/>
      <c r="T235" s="38"/>
      <c r="U235" s="38"/>
    </row>
    <row r="236" ht="15.75" customHeight="1" spans="1:21">
      <c r="A236" s="38"/>
      <c r="B236" s="38"/>
      <c r="C236" s="38"/>
      <c r="D236" s="38"/>
      <c r="E236" s="38"/>
      <c r="F236" s="38"/>
      <c r="G236" s="38"/>
      <c r="H236" s="38"/>
      <c r="I236" s="38"/>
      <c r="J236" s="38"/>
      <c r="K236" s="38"/>
      <c r="L236" s="38"/>
      <c r="M236" s="38"/>
      <c r="N236" s="38"/>
      <c r="O236" s="38"/>
      <c r="P236" s="38"/>
      <c r="Q236" s="38"/>
      <c r="R236" s="38"/>
      <c r="S236" s="38"/>
      <c r="T236" s="38"/>
      <c r="U236" s="38"/>
    </row>
    <row r="237" ht="15.75" customHeight="1" spans="1:21">
      <c r="A237" s="38"/>
      <c r="B237" s="38"/>
      <c r="C237" s="38"/>
      <c r="D237" s="38"/>
      <c r="E237" s="38"/>
      <c r="F237" s="38"/>
      <c r="G237" s="38"/>
      <c r="H237" s="38"/>
      <c r="I237" s="38"/>
      <c r="J237" s="38"/>
      <c r="K237" s="38"/>
      <c r="L237" s="38"/>
      <c r="M237" s="38"/>
      <c r="N237" s="38"/>
      <c r="O237" s="38"/>
      <c r="P237" s="38"/>
      <c r="Q237" s="38"/>
      <c r="R237" s="38"/>
      <c r="S237" s="38"/>
      <c r="T237" s="38"/>
      <c r="U237" s="38"/>
    </row>
    <row r="238" ht="15.75" customHeight="1" spans="1:21">
      <c r="A238" s="38"/>
      <c r="B238" s="38"/>
      <c r="C238" s="38"/>
      <c r="D238" s="38"/>
      <c r="E238" s="38"/>
      <c r="F238" s="38"/>
      <c r="G238" s="38"/>
      <c r="H238" s="38"/>
      <c r="I238" s="38"/>
      <c r="J238" s="38"/>
      <c r="K238" s="38"/>
      <c r="L238" s="38"/>
      <c r="M238" s="38"/>
      <c r="N238" s="38"/>
      <c r="O238" s="38"/>
      <c r="P238" s="38"/>
      <c r="Q238" s="38"/>
      <c r="R238" s="38"/>
      <c r="S238" s="38"/>
      <c r="T238" s="38"/>
      <c r="U238" s="38"/>
    </row>
    <row r="239" ht="15.75" customHeight="1" spans="1:21">
      <c r="A239" s="38"/>
      <c r="B239" s="38"/>
      <c r="C239" s="38"/>
      <c r="D239" s="38"/>
      <c r="E239" s="38"/>
      <c r="F239" s="38"/>
      <c r="G239" s="38"/>
      <c r="H239" s="38"/>
      <c r="I239" s="38"/>
      <c r="J239" s="38"/>
      <c r="K239" s="38"/>
      <c r="L239" s="38"/>
      <c r="M239" s="38"/>
      <c r="N239" s="38"/>
      <c r="O239" s="38"/>
      <c r="P239" s="38"/>
      <c r="Q239" s="38"/>
      <c r="R239" s="38"/>
      <c r="S239" s="38"/>
      <c r="T239" s="38"/>
      <c r="U239" s="38"/>
    </row>
    <row r="240" ht="15.75" customHeight="1" spans="1:21">
      <c r="A240" s="38"/>
      <c r="B240" s="38"/>
      <c r="C240" s="38"/>
      <c r="D240" s="38"/>
      <c r="E240" s="38"/>
      <c r="F240" s="38"/>
      <c r="G240" s="38"/>
      <c r="H240" s="38"/>
      <c r="I240" s="38"/>
      <c r="J240" s="38"/>
      <c r="K240" s="38"/>
      <c r="L240" s="38"/>
      <c r="M240" s="38"/>
      <c r="N240" s="38"/>
      <c r="O240" s="38"/>
      <c r="P240" s="38"/>
      <c r="Q240" s="38"/>
      <c r="R240" s="38"/>
      <c r="S240" s="38"/>
      <c r="T240" s="38"/>
      <c r="U240" s="38"/>
    </row>
    <row r="241" ht="15.75" customHeight="1" spans="1:21">
      <c r="A241" s="38"/>
      <c r="B241" s="38"/>
      <c r="C241" s="38"/>
      <c r="D241" s="38"/>
      <c r="E241" s="38"/>
      <c r="F241" s="38"/>
      <c r="G241" s="38"/>
      <c r="H241" s="38"/>
      <c r="I241" s="38"/>
      <c r="J241" s="38"/>
      <c r="K241" s="38"/>
      <c r="L241" s="38"/>
      <c r="M241" s="38"/>
      <c r="N241" s="38"/>
      <c r="O241" s="38"/>
      <c r="P241" s="38"/>
      <c r="Q241" s="38"/>
      <c r="R241" s="38"/>
      <c r="S241" s="38"/>
      <c r="T241" s="38"/>
      <c r="U241" s="38"/>
    </row>
    <row r="242" ht="15.75" customHeight="1" spans="1:21">
      <c r="A242" s="38"/>
      <c r="B242" s="38"/>
      <c r="C242" s="38"/>
      <c r="D242" s="38"/>
      <c r="E242" s="38"/>
      <c r="F242" s="38"/>
      <c r="G242" s="38"/>
      <c r="H242" s="38"/>
      <c r="I242" s="38"/>
      <c r="J242" s="38"/>
      <c r="K242" s="38"/>
      <c r="L242" s="38"/>
      <c r="M242" s="38"/>
      <c r="N242" s="38"/>
      <c r="O242" s="38"/>
      <c r="P242" s="38"/>
      <c r="Q242" s="38"/>
      <c r="R242" s="38"/>
      <c r="S242" s="38"/>
      <c r="T242" s="38"/>
      <c r="U242" s="38"/>
    </row>
    <row r="243" ht="15.75" customHeight="1" spans="1:21">
      <c r="A243" s="38"/>
      <c r="B243" s="38"/>
      <c r="C243" s="38"/>
      <c r="D243" s="38"/>
      <c r="E243" s="38"/>
      <c r="F243" s="38"/>
      <c r="G243" s="38"/>
      <c r="H243" s="38"/>
      <c r="I243" s="38"/>
      <c r="J243" s="38"/>
      <c r="K243" s="38"/>
      <c r="L243" s="38"/>
      <c r="M243" s="38"/>
      <c r="N243" s="38"/>
      <c r="O243" s="38"/>
      <c r="P243" s="38"/>
      <c r="Q243" s="38"/>
      <c r="R243" s="38"/>
      <c r="S243" s="38"/>
      <c r="T243" s="38"/>
      <c r="U243" s="38"/>
    </row>
    <row r="244" ht="15.75" customHeight="1" spans="1:21">
      <c r="A244" s="38"/>
      <c r="B244" s="38"/>
      <c r="C244" s="38"/>
      <c r="D244" s="38"/>
      <c r="E244" s="38"/>
      <c r="F244" s="38"/>
      <c r="G244" s="38"/>
      <c r="H244" s="38"/>
      <c r="I244" s="38"/>
      <c r="J244" s="38"/>
      <c r="K244" s="38"/>
      <c r="L244" s="38"/>
      <c r="M244" s="38"/>
      <c r="N244" s="38"/>
      <c r="O244" s="38"/>
      <c r="P244" s="38"/>
      <c r="Q244" s="38"/>
      <c r="R244" s="38"/>
      <c r="S244" s="38"/>
      <c r="T244" s="38"/>
      <c r="U244" s="38"/>
    </row>
    <row r="245" ht="15.75" customHeight="1" spans="1:21">
      <c r="A245" s="38"/>
      <c r="B245" s="38"/>
      <c r="C245" s="38"/>
      <c r="D245" s="38"/>
      <c r="E245" s="38"/>
      <c r="F245" s="38"/>
      <c r="G245" s="38"/>
      <c r="H245" s="38"/>
      <c r="I245" s="38"/>
      <c r="J245" s="38"/>
      <c r="K245" s="38"/>
      <c r="L245" s="38"/>
      <c r="M245" s="38"/>
      <c r="N245" s="38"/>
      <c r="O245" s="38"/>
      <c r="P245" s="38"/>
      <c r="Q245" s="38"/>
      <c r="R245" s="38"/>
      <c r="S245" s="38"/>
      <c r="T245" s="38"/>
      <c r="U245" s="38"/>
    </row>
    <row r="246" ht="15.75" customHeight="1" spans="1:21">
      <c r="A246" s="38"/>
      <c r="B246" s="38"/>
      <c r="C246" s="38"/>
      <c r="D246" s="38"/>
      <c r="E246" s="38"/>
      <c r="F246" s="38"/>
      <c r="G246" s="38"/>
      <c r="H246" s="38"/>
      <c r="I246" s="38"/>
      <c r="J246" s="38"/>
      <c r="K246" s="38"/>
      <c r="L246" s="38"/>
      <c r="M246" s="38"/>
      <c r="N246" s="38"/>
      <c r="O246" s="38"/>
      <c r="P246" s="38"/>
      <c r="Q246" s="38"/>
      <c r="R246" s="38"/>
      <c r="S246" s="38"/>
      <c r="T246" s="38"/>
      <c r="U246" s="38"/>
    </row>
    <row r="247" ht="15.75" customHeight="1" spans="1:21">
      <c r="A247" s="38"/>
      <c r="B247" s="38"/>
      <c r="C247" s="38"/>
      <c r="D247" s="38"/>
      <c r="E247" s="38"/>
      <c r="F247" s="38"/>
      <c r="G247" s="38"/>
      <c r="H247" s="38"/>
      <c r="I247" s="38"/>
      <c r="J247" s="38"/>
      <c r="K247" s="38"/>
      <c r="L247" s="38"/>
      <c r="M247" s="38"/>
      <c r="N247" s="38"/>
      <c r="O247" s="38"/>
      <c r="P247" s="38"/>
      <c r="Q247" s="38"/>
      <c r="R247" s="38"/>
      <c r="S247" s="38"/>
      <c r="T247" s="38"/>
      <c r="U247" s="38"/>
    </row>
    <row r="248" ht="15.75" customHeight="1" spans="1:21">
      <c r="A248" s="38"/>
      <c r="B248" s="38"/>
      <c r="C248" s="38"/>
      <c r="D248" s="38"/>
      <c r="E248" s="38"/>
      <c r="F248" s="38"/>
      <c r="G248" s="38"/>
      <c r="H248" s="38"/>
      <c r="I248" s="38"/>
      <c r="J248" s="38"/>
      <c r="K248" s="38"/>
      <c r="L248" s="38"/>
      <c r="M248" s="38"/>
      <c r="N248" s="38"/>
      <c r="O248" s="38"/>
      <c r="P248" s="38"/>
      <c r="Q248" s="38"/>
      <c r="R248" s="38"/>
      <c r="S248" s="38"/>
      <c r="T248" s="38"/>
      <c r="U248" s="38"/>
    </row>
    <row r="249" ht="15.75" customHeight="1" spans="1:21">
      <c r="A249" s="38"/>
      <c r="B249" s="38"/>
      <c r="C249" s="38"/>
      <c r="D249" s="38"/>
      <c r="E249" s="38"/>
      <c r="F249" s="38"/>
      <c r="G249" s="38"/>
      <c r="H249" s="38"/>
      <c r="I249" s="38"/>
      <c r="J249" s="38"/>
      <c r="K249" s="38"/>
      <c r="L249" s="38"/>
      <c r="M249" s="38"/>
      <c r="N249" s="38"/>
      <c r="O249" s="38"/>
      <c r="P249" s="38"/>
      <c r="Q249" s="38"/>
      <c r="R249" s="38"/>
      <c r="S249" s="38"/>
      <c r="T249" s="38"/>
      <c r="U249" s="38"/>
    </row>
    <row r="250" ht="15.75" customHeight="1" spans="1:21">
      <c r="A250" s="38"/>
      <c r="B250" s="38"/>
      <c r="C250" s="38"/>
      <c r="D250" s="38"/>
      <c r="E250" s="38"/>
      <c r="F250" s="38"/>
      <c r="G250" s="38"/>
      <c r="H250" s="38"/>
      <c r="I250" s="38"/>
      <c r="J250" s="38"/>
      <c r="K250" s="38"/>
      <c r="L250" s="38"/>
      <c r="M250" s="38"/>
      <c r="N250" s="38"/>
      <c r="O250" s="38"/>
      <c r="P250" s="38"/>
      <c r="Q250" s="38"/>
      <c r="R250" s="38"/>
      <c r="S250" s="38"/>
      <c r="T250" s="38"/>
      <c r="U250" s="38"/>
    </row>
    <row r="251" ht="15.75" customHeight="1" spans="1:21">
      <c r="A251" s="38"/>
      <c r="B251" s="38"/>
      <c r="C251" s="38"/>
      <c r="D251" s="38"/>
      <c r="E251" s="38"/>
      <c r="F251" s="38"/>
      <c r="G251" s="38"/>
      <c r="H251" s="38"/>
      <c r="I251" s="38"/>
      <c r="J251" s="38"/>
      <c r="K251" s="38"/>
      <c r="L251" s="38"/>
      <c r="M251" s="38"/>
      <c r="N251" s="38"/>
      <c r="O251" s="38"/>
      <c r="P251" s="38"/>
      <c r="Q251" s="38"/>
      <c r="R251" s="38"/>
      <c r="S251" s="38"/>
      <c r="T251" s="38"/>
      <c r="U251" s="38"/>
    </row>
    <row r="252" ht="15.75" customHeight="1" spans="1:21">
      <c r="A252" s="38"/>
      <c r="B252" s="38"/>
      <c r="C252" s="38"/>
      <c r="D252" s="38"/>
      <c r="E252" s="38"/>
      <c r="F252" s="38"/>
      <c r="G252" s="38"/>
      <c r="H252" s="38"/>
      <c r="I252" s="38"/>
      <c r="J252" s="38"/>
      <c r="K252" s="38"/>
      <c r="L252" s="38"/>
      <c r="M252" s="38"/>
      <c r="N252" s="38"/>
      <c r="O252" s="38"/>
      <c r="P252" s="38"/>
      <c r="Q252" s="38"/>
      <c r="R252" s="38"/>
      <c r="S252" s="38"/>
      <c r="T252" s="38"/>
      <c r="U252" s="38"/>
    </row>
    <row r="253" ht="15.75" customHeight="1" spans="1:21">
      <c r="A253" s="38"/>
      <c r="B253" s="38"/>
      <c r="C253" s="38"/>
      <c r="D253" s="38"/>
      <c r="E253" s="38"/>
      <c r="F253" s="38"/>
      <c r="G253" s="38"/>
      <c r="H253" s="38"/>
      <c r="I253" s="38"/>
      <c r="J253" s="38"/>
      <c r="K253" s="38"/>
      <c r="L253" s="38"/>
      <c r="M253" s="38"/>
      <c r="N253" s="38"/>
      <c r="O253" s="38"/>
      <c r="P253" s="38"/>
      <c r="Q253" s="38"/>
      <c r="R253" s="38"/>
      <c r="S253" s="38"/>
      <c r="T253" s="38"/>
      <c r="U253" s="38"/>
    </row>
    <row r="254" ht="15.75" customHeight="1" spans="1:21">
      <c r="A254" s="38"/>
      <c r="B254" s="38"/>
      <c r="C254" s="38"/>
      <c r="D254" s="38"/>
      <c r="E254" s="38"/>
      <c r="F254" s="38"/>
      <c r="G254" s="38"/>
      <c r="H254" s="38"/>
      <c r="I254" s="38"/>
      <c r="J254" s="38"/>
      <c r="K254" s="38"/>
      <c r="L254" s="38"/>
      <c r="M254" s="38"/>
      <c r="N254" s="38"/>
      <c r="O254" s="38"/>
      <c r="P254" s="38"/>
      <c r="Q254" s="38"/>
      <c r="R254" s="38"/>
      <c r="S254" s="38"/>
      <c r="T254" s="38"/>
      <c r="U254" s="38"/>
    </row>
    <row r="255" ht="15.75" customHeight="1" spans="1:21">
      <c r="A255" s="38"/>
      <c r="B255" s="38"/>
      <c r="C255" s="38"/>
      <c r="D255" s="38"/>
      <c r="E255" s="38"/>
      <c r="F255" s="38"/>
      <c r="G255" s="38"/>
      <c r="H255" s="38"/>
      <c r="I255" s="38"/>
      <c r="J255" s="38"/>
      <c r="K255" s="38"/>
      <c r="L255" s="38"/>
      <c r="M255" s="38"/>
      <c r="N255" s="38"/>
      <c r="O255" s="38"/>
      <c r="P255" s="38"/>
      <c r="Q255" s="38"/>
      <c r="R255" s="38"/>
      <c r="S255" s="38"/>
      <c r="T255" s="38"/>
      <c r="U255" s="38"/>
    </row>
    <row r="256" ht="15.75" customHeight="1" spans="1:21">
      <c r="A256" s="38"/>
      <c r="B256" s="38"/>
      <c r="C256" s="38"/>
      <c r="D256" s="38"/>
      <c r="E256" s="38"/>
      <c r="F256" s="38"/>
      <c r="G256" s="38"/>
      <c r="H256" s="38"/>
      <c r="I256" s="38"/>
      <c r="J256" s="38"/>
      <c r="K256" s="38"/>
      <c r="L256" s="38"/>
      <c r="M256" s="38"/>
      <c r="N256" s="38"/>
      <c r="O256" s="38"/>
      <c r="P256" s="38"/>
      <c r="Q256" s="38"/>
      <c r="R256" s="38"/>
      <c r="S256" s="38"/>
      <c r="T256" s="38"/>
      <c r="U256" s="38"/>
    </row>
    <row r="257" ht="15.75" customHeight="1" spans="1:21">
      <c r="A257" s="38"/>
      <c r="B257" s="38"/>
      <c r="C257" s="38"/>
      <c r="D257" s="38"/>
      <c r="E257" s="38"/>
      <c r="F257" s="38"/>
      <c r="G257" s="38"/>
      <c r="H257" s="38"/>
      <c r="I257" s="38"/>
      <c r="J257" s="38"/>
      <c r="K257" s="38"/>
      <c r="L257" s="38"/>
      <c r="M257" s="38"/>
      <c r="N257" s="38"/>
      <c r="O257" s="38"/>
      <c r="P257" s="38"/>
      <c r="Q257" s="38"/>
      <c r="R257" s="38"/>
      <c r="S257" s="38"/>
      <c r="T257" s="38"/>
      <c r="U257" s="38"/>
    </row>
    <row r="258" ht="15.75" customHeight="1" spans="1:21">
      <c r="A258" s="38"/>
      <c r="B258" s="38"/>
      <c r="C258" s="38"/>
      <c r="D258" s="38"/>
      <c r="E258" s="38"/>
      <c r="F258" s="38"/>
      <c r="G258" s="38"/>
      <c r="H258" s="38"/>
      <c r="I258" s="38"/>
      <c r="J258" s="38"/>
      <c r="K258" s="38"/>
      <c r="L258" s="38"/>
      <c r="M258" s="38"/>
      <c r="N258" s="38"/>
      <c r="O258" s="38"/>
      <c r="P258" s="38"/>
      <c r="Q258" s="38"/>
      <c r="R258" s="38"/>
      <c r="S258" s="38"/>
      <c r="T258" s="38"/>
      <c r="U258" s="38"/>
    </row>
    <row r="259" ht="15.75" customHeight="1" spans="1:21">
      <c r="A259" s="38"/>
      <c r="B259" s="38"/>
      <c r="C259" s="38"/>
      <c r="D259" s="38"/>
      <c r="E259" s="38"/>
      <c r="F259" s="38"/>
      <c r="G259" s="38"/>
      <c r="H259" s="38"/>
      <c r="I259" s="38"/>
      <c r="J259" s="38"/>
      <c r="K259" s="38"/>
      <c r="L259" s="38"/>
      <c r="M259" s="38"/>
      <c r="N259" s="38"/>
      <c r="O259" s="38"/>
      <c r="P259" s="38"/>
      <c r="Q259" s="38"/>
      <c r="R259" s="38"/>
      <c r="S259" s="38"/>
      <c r="T259" s="38"/>
      <c r="U259" s="38"/>
    </row>
    <row r="260" ht="15.75" customHeight="1" spans="1:21">
      <c r="A260" s="38"/>
      <c r="B260" s="38"/>
      <c r="C260" s="38"/>
      <c r="D260" s="38"/>
      <c r="E260" s="38"/>
      <c r="F260" s="38"/>
      <c r="G260" s="38"/>
      <c r="H260" s="38"/>
      <c r="I260" s="38"/>
      <c r="J260" s="38"/>
      <c r="K260" s="38"/>
      <c r="L260" s="38"/>
      <c r="M260" s="38"/>
      <c r="N260" s="38"/>
      <c r="O260" s="38"/>
      <c r="P260" s="38"/>
      <c r="Q260" s="38"/>
      <c r="R260" s="38"/>
      <c r="S260" s="38"/>
      <c r="T260" s="38"/>
      <c r="U260" s="38"/>
    </row>
    <row r="261" ht="15.75" customHeight="1" spans="1:21">
      <c r="A261" s="38"/>
      <c r="B261" s="38"/>
      <c r="C261" s="38"/>
      <c r="D261" s="38"/>
      <c r="E261" s="38"/>
      <c r="F261" s="38"/>
      <c r="G261" s="38"/>
      <c r="H261" s="38"/>
      <c r="I261" s="38"/>
      <c r="J261" s="38"/>
      <c r="K261" s="38"/>
      <c r="L261" s="38"/>
      <c r="M261" s="38"/>
      <c r="N261" s="38"/>
      <c r="O261" s="38"/>
      <c r="P261" s="38"/>
      <c r="Q261" s="38"/>
      <c r="R261" s="38"/>
      <c r="S261" s="38"/>
      <c r="T261" s="38"/>
      <c r="U261" s="38"/>
    </row>
    <row r="262" ht="15.75" customHeight="1" spans="1:21">
      <c r="A262" s="38"/>
      <c r="B262" s="38"/>
      <c r="C262" s="38"/>
      <c r="D262" s="38"/>
      <c r="E262" s="38"/>
      <c r="F262" s="38"/>
      <c r="G262" s="38"/>
      <c r="H262" s="38"/>
      <c r="I262" s="38"/>
      <c r="J262" s="38"/>
      <c r="K262" s="38"/>
      <c r="L262" s="38"/>
      <c r="M262" s="38"/>
      <c r="N262" s="38"/>
      <c r="O262" s="38"/>
      <c r="P262" s="38"/>
      <c r="Q262" s="38"/>
      <c r="R262" s="38"/>
      <c r="S262" s="38"/>
      <c r="T262" s="38"/>
      <c r="U262" s="38"/>
    </row>
    <row r="263" ht="15.75" customHeight="1" spans="1:21">
      <c r="A263" s="38"/>
      <c r="B263" s="38"/>
      <c r="C263" s="38"/>
      <c r="D263" s="38"/>
      <c r="E263" s="38"/>
      <c r="F263" s="38"/>
      <c r="G263" s="38"/>
      <c r="H263" s="38"/>
      <c r="I263" s="38"/>
      <c r="J263" s="38"/>
      <c r="K263" s="38"/>
      <c r="L263" s="38"/>
      <c r="M263" s="38"/>
      <c r="N263" s="38"/>
      <c r="O263" s="38"/>
      <c r="P263" s="38"/>
      <c r="Q263" s="38"/>
      <c r="R263" s="38"/>
      <c r="S263" s="38"/>
      <c r="T263" s="38"/>
      <c r="U263" s="38"/>
    </row>
    <row r="264" ht="15.75" customHeight="1" spans="1:21">
      <c r="A264" s="38"/>
      <c r="B264" s="38"/>
      <c r="C264" s="38"/>
      <c r="D264" s="38"/>
      <c r="E264" s="38"/>
      <c r="F264" s="38"/>
      <c r="G264" s="38"/>
      <c r="H264" s="38"/>
      <c r="I264" s="38"/>
      <c r="J264" s="38"/>
      <c r="K264" s="38"/>
      <c r="L264" s="38"/>
      <c r="M264" s="38"/>
      <c r="N264" s="38"/>
      <c r="O264" s="38"/>
      <c r="P264" s="38"/>
      <c r="Q264" s="38"/>
      <c r="R264" s="38"/>
      <c r="S264" s="38"/>
      <c r="T264" s="38"/>
      <c r="U264" s="38"/>
    </row>
    <row r="265" ht="15.75" customHeight="1" spans="1:21">
      <c r="A265" s="38"/>
      <c r="B265" s="38"/>
      <c r="C265" s="38"/>
      <c r="D265" s="38"/>
      <c r="E265" s="38"/>
      <c r="F265" s="38"/>
      <c r="G265" s="38"/>
      <c r="H265" s="38"/>
      <c r="I265" s="38"/>
      <c r="J265" s="38"/>
      <c r="K265" s="38"/>
      <c r="L265" s="38"/>
      <c r="M265" s="38"/>
      <c r="N265" s="38"/>
      <c r="O265" s="38"/>
      <c r="P265" s="38"/>
      <c r="Q265" s="38"/>
      <c r="R265" s="38"/>
      <c r="S265" s="38"/>
      <c r="T265" s="38"/>
      <c r="U265" s="38"/>
    </row>
    <row r="266" ht="15.75" customHeight="1" spans="1:21">
      <c r="A266" s="38"/>
      <c r="B266" s="38"/>
      <c r="C266" s="38"/>
      <c r="D266" s="38"/>
      <c r="E266" s="38"/>
      <c r="F266" s="38"/>
      <c r="G266" s="38"/>
      <c r="H266" s="38"/>
      <c r="I266" s="38"/>
      <c r="J266" s="38"/>
      <c r="K266" s="38"/>
      <c r="L266" s="38"/>
      <c r="M266" s="38"/>
      <c r="N266" s="38"/>
      <c r="O266" s="38"/>
      <c r="P266" s="38"/>
      <c r="Q266" s="38"/>
      <c r="R266" s="38"/>
      <c r="S266" s="38"/>
      <c r="T266" s="38"/>
      <c r="U266" s="38"/>
    </row>
    <row r="267" ht="15.75" customHeight="1" spans="1:21">
      <c r="A267" s="38"/>
      <c r="B267" s="38"/>
      <c r="C267" s="38"/>
      <c r="D267" s="38"/>
      <c r="E267" s="38"/>
      <c r="F267" s="38"/>
      <c r="G267" s="38"/>
      <c r="H267" s="38"/>
      <c r="I267" s="38"/>
      <c r="J267" s="38"/>
      <c r="K267" s="38"/>
      <c r="L267" s="38"/>
      <c r="M267" s="38"/>
      <c r="N267" s="38"/>
      <c r="O267" s="38"/>
      <c r="P267" s="38"/>
      <c r="Q267" s="38"/>
      <c r="R267" s="38"/>
      <c r="S267" s="38"/>
      <c r="T267" s="38"/>
      <c r="U267" s="38"/>
    </row>
    <row r="268" ht="15.75" customHeight="1" spans="1:21">
      <c r="A268" s="38"/>
      <c r="B268" s="38"/>
      <c r="C268" s="38"/>
      <c r="D268" s="38"/>
      <c r="E268" s="38"/>
      <c r="F268" s="38"/>
      <c r="G268" s="38"/>
      <c r="H268" s="38"/>
      <c r="I268" s="38"/>
      <c r="J268" s="38"/>
      <c r="K268" s="38"/>
      <c r="L268" s="38"/>
      <c r="M268" s="38"/>
      <c r="N268" s="38"/>
      <c r="O268" s="38"/>
      <c r="P268" s="38"/>
      <c r="Q268" s="38"/>
      <c r="R268" s="38"/>
      <c r="S268" s="38"/>
      <c r="T268" s="38"/>
      <c r="U268" s="38"/>
    </row>
    <row r="269" ht="15.75" customHeight="1" spans="1:21">
      <c r="A269" s="38"/>
      <c r="B269" s="38"/>
      <c r="C269" s="38"/>
      <c r="D269" s="38"/>
      <c r="E269" s="38"/>
      <c r="F269" s="38"/>
      <c r="G269" s="38"/>
      <c r="H269" s="38"/>
      <c r="I269" s="38"/>
      <c r="J269" s="38"/>
      <c r="K269" s="38"/>
      <c r="L269" s="38"/>
      <c r="M269" s="38"/>
      <c r="N269" s="38"/>
      <c r="O269" s="38"/>
      <c r="P269" s="38"/>
      <c r="Q269" s="38"/>
      <c r="R269" s="38"/>
      <c r="S269" s="38"/>
      <c r="T269" s="38"/>
      <c r="U269" s="38"/>
    </row>
    <row r="270" ht="15.75" customHeight="1" spans="1:21">
      <c r="A270" s="38"/>
      <c r="B270" s="38"/>
      <c r="C270" s="38"/>
      <c r="D270" s="38"/>
      <c r="E270" s="38"/>
      <c r="F270" s="38"/>
      <c r="G270" s="38"/>
      <c r="H270" s="38"/>
      <c r="I270" s="38"/>
      <c r="J270" s="38"/>
      <c r="K270" s="38"/>
      <c r="L270" s="38"/>
      <c r="M270" s="38"/>
      <c r="N270" s="38"/>
      <c r="O270" s="38"/>
      <c r="P270" s="38"/>
      <c r="Q270" s="38"/>
      <c r="R270" s="38"/>
      <c r="S270" s="38"/>
      <c r="T270" s="38"/>
      <c r="U270" s="38"/>
    </row>
    <row r="271" ht="15.75" customHeight="1" spans="1:21">
      <c r="A271" s="38"/>
      <c r="B271" s="38"/>
      <c r="C271" s="38"/>
      <c r="D271" s="38"/>
      <c r="E271" s="38"/>
      <c r="F271" s="38"/>
      <c r="G271" s="38"/>
      <c r="H271" s="38"/>
      <c r="I271" s="38"/>
      <c r="J271" s="38"/>
      <c r="K271" s="38"/>
      <c r="L271" s="38"/>
      <c r="M271" s="38"/>
      <c r="N271" s="38"/>
      <c r="O271" s="38"/>
      <c r="P271" s="38"/>
      <c r="Q271" s="38"/>
      <c r="R271" s="38"/>
      <c r="S271" s="38"/>
      <c r="T271" s="38"/>
      <c r="U271" s="38"/>
    </row>
    <row r="272" ht="15.75" customHeight="1" spans="1:21">
      <c r="A272" s="38"/>
      <c r="B272" s="38"/>
      <c r="C272" s="38"/>
      <c r="D272" s="38"/>
      <c r="E272" s="38"/>
      <c r="F272" s="38"/>
      <c r="G272" s="38"/>
      <c r="H272" s="38"/>
      <c r="I272" s="38"/>
      <c r="J272" s="38"/>
      <c r="K272" s="38"/>
      <c r="L272" s="38"/>
      <c r="M272" s="38"/>
      <c r="N272" s="38"/>
      <c r="O272" s="38"/>
      <c r="P272" s="38"/>
      <c r="Q272" s="38"/>
      <c r="R272" s="38"/>
      <c r="S272" s="38"/>
      <c r="T272" s="38"/>
      <c r="U272" s="38"/>
    </row>
    <row r="273" ht="15.75" customHeight="1" spans="1:21">
      <c r="A273" s="38"/>
      <c r="B273" s="38"/>
      <c r="C273" s="38"/>
      <c r="D273" s="38"/>
      <c r="E273" s="38"/>
      <c r="F273" s="38"/>
      <c r="G273" s="38"/>
      <c r="H273" s="38"/>
      <c r="I273" s="38"/>
      <c r="J273" s="38"/>
      <c r="K273" s="38"/>
      <c r="L273" s="38"/>
      <c r="M273" s="38"/>
      <c r="N273" s="38"/>
      <c r="O273" s="38"/>
      <c r="P273" s="38"/>
      <c r="Q273" s="38"/>
      <c r="R273" s="38"/>
      <c r="S273" s="38"/>
      <c r="T273" s="38"/>
      <c r="U273" s="38"/>
    </row>
    <row r="274" ht="15.75" customHeight="1" spans="1:21">
      <c r="A274" s="38"/>
      <c r="B274" s="38"/>
      <c r="C274" s="38"/>
      <c r="D274" s="38"/>
      <c r="E274" s="38"/>
      <c r="F274" s="38"/>
      <c r="G274" s="38"/>
      <c r="H274" s="38"/>
      <c r="I274" s="38"/>
      <c r="J274" s="38"/>
      <c r="K274" s="38"/>
      <c r="L274" s="38"/>
      <c r="M274" s="38"/>
      <c r="N274" s="38"/>
      <c r="O274" s="38"/>
      <c r="P274" s="38"/>
      <c r="Q274" s="38"/>
      <c r="R274" s="38"/>
      <c r="S274" s="38"/>
      <c r="T274" s="38"/>
      <c r="U274" s="38"/>
    </row>
    <row r="275" ht="15.75" customHeight="1" spans="1:21">
      <c r="A275" s="38"/>
      <c r="B275" s="38"/>
      <c r="C275" s="38"/>
      <c r="D275" s="38"/>
      <c r="E275" s="38"/>
      <c r="F275" s="38"/>
      <c r="G275" s="38"/>
      <c r="H275" s="38"/>
      <c r="I275" s="38"/>
      <c r="J275" s="38"/>
      <c r="K275" s="38"/>
      <c r="L275" s="38"/>
      <c r="M275" s="38"/>
      <c r="N275" s="38"/>
      <c r="O275" s="38"/>
      <c r="P275" s="38"/>
      <c r="Q275" s="38"/>
      <c r="R275" s="38"/>
      <c r="S275" s="38"/>
      <c r="T275" s="38"/>
      <c r="U275" s="38"/>
    </row>
    <row r="276" ht="15.75" customHeight="1" spans="1:21">
      <c r="A276" s="38"/>
      <c r="B276" s="38"/>
      <c r="C276" s="38"/>
      <c r="D276" s="38"/>
      <c r="E276" s="38"/>
      <c r="F276" s="38"/>
      <c r="G276" s="38"/>
      <c r="H276" s="38"/>
      <c r="I276" s="38"/>
      <c r="J276" s="38"/>
      <c r="K276" s="38"/>
      <c r="L276" s="38"/>
      <c r="M276" s="38"/>
      <c r="N276" s="38"/>
      <c r="O276" s="38"/>
      <c r="P276" s="38"/>
      <c r="Q276" s="38"/>
      <c r="R276" s="38"/>
      <c r="S276" s="38"/>
      <c r="T276" s="38"/>
      <c r="U276" s="38"/>
    </row>
    <row r="277" ht="15.75" customHeight="1" spans="1:21">
      <c r="A277" s="38"/>
      <c r="B277" s="38"/>
      <c r="C277" s="38"/>
      <c r="D277" s="38"/>
      <c r="E277" s="38"/>
      <c r="F277" s="38"/>
      <c r="G277" s="38"/>
      <c r="H277" s="38"/>
      <c r="I277" s="38"/>
      <c r="J277" s="38"/>
      <c r="K277" s="38"/>
      <c r="L277" s="38"/>
      <c r="M277" s="38"/>
      <c r="N277" s="38"/>
      <c r="O277" s="38"/>
      <c r="P277" s="38"/>
      <c r="Q277" s="38"/>
      <c r="R277" s="38"/>
      <c r="S277" s="38"/>
      <c r="T277" s="38"/>
      <c r="U277" s="38"/>
    </row>
    <row r="278" ht="15.75" customHeight="1" spans="1:21">
      <c r="A278" s="38"/>
      <c r="B278" s="38"/>
      <c r="C278" s="38"/>
      <c r="D278" s="38"/>
      <c r="E278" s="38"/>
      <c r="F278" s="38"/>
      <c r="G278" s="38"/>
      <c r="H278" s="38"/>
      <c r="I278" s="38"/>
      <c r="J278" s="38"/>
      <c r="K278" s="38"/>
      <c r="L278" s="38"/>
      <c r="M278" s="38"/>
      <c r="N278" s="38"/>
      <c r="O278" s="38"/>
      <c r="P278" s="38"/>
      <c r="Q278" s="38"/>
      <c r="R278" s="38"/>
      <c r="S278" s="38"/>
      <c r="T278" s="38"/>
      <c r="U278" s="38"/>
    </row>
    <row r="279" ht="15.75" customHeight="1" spans="1:21">
      <c r="A279" s="38"/>
      <c r="B279" s="38"/>
      <c r="C279" s="38"/>
      <c r="D279" s="38"/>
      <c r="E279" s="38"/>
      <c r="F279" s="38"/>
      <c r="G279" s="38"/>
      <c r="H279" s="38"/>
      <c r="I279" s="38"/>
      <c r="J279" s="38"/>
      <c r="K279" s="38"/>
      <c r="L279" s="38"/>
      <c r="M279" s="38"/>
      <c r="N279" s="38"/>
      <c r="O279" s="38"/>
      <c r="P279" s="38"/>
      <c r="Q279" s="38"/>
      <c r="R279" s="38"/>
      <c r="S279" s="38"/>
      <c r="T279" s="38"/>
      <c r="U279" s="38"/>
    </row>
    <row r="280" ht="15.75" customHeight="1" spans="1:21">
      <c r="A280" s="38"/>
      <c r="B280" s="38"/>
      <c r="C280" s="38"/>
      <c r="D280" s="38"/>
      <c r="E280" s="38"/>
      <c r="F280" s="38"/>
      <c r="G280" s="38"/>
      <c r="H280" s="38"/>
      <c r="I280" s="38"/>
      <c r="J280" s="38"/>
      <c r="K280" s="38"/>
      <c r="L280" s="38"/>
      <c r="M280" s="38"/>
      <c r="N280" s="38"/>
      <c r="O280" s="38"/>
      <c r="P280" s="38"/>
      <c r="Q280" s="38"/>
      <c r="R280" s="38"/>
      <c r="S280" s="38"/>
      <c r="T280" s="38"/>
      <c r="U280" s="38"/>
    </row>
    <row r="281" ht="15.75" customHeight="1" spans="1:21">
      <c r="A281" s="38"/>
      <c r="B281" s="38"/>
      <c r="C281" s="38"/>
      <c r="D281" s="38"/>
      <c r="E281" s="38"/>
      <c r="F281" s="38"/>
      <c r="G281" s="38"/>
      <c r="H281" s="38"/>
      <c r="I281" s="38"/>
      <c r="J281" s="38"/>
      <c r="K281" s="38"/>
      <c r="L281" s="38"/>
      <c r="M281" s="38"/>
      <c r="N281" s="38"/>
      <c r="O281" s="38"/>
      <c r="P281" s="38"/>
      <c r="Q281" s="38"/>
      <c r="R281" s="38"/>
      <c r="S281" s="38"/>
      <c r="T281" s="38"/>
      <c r="U281" s="38"/>
    </row>
    <row r="282" ht="15.75" customHeight="1" spans="1:21">
      <c r="A282" s="38"/>
      <c r="B282" s="38"/>
      <c r="C282" s="38"/>
      <c r="D282" s="38"/>
      <c r="E282" s="38"/>
      <c r="F282" s="38"/>
      <c r="G282" s="38"/>
      <c r="H282" s="38"/>
      <c r="I282" s="38"/>
      <c r="J282" s="38"/>
      <c r="K282" s="38"/>
      <c r="L282" s="38"/>
      <c r="M282" s="38"/>
      <c r="N282" s="38"/>
      <c r="O282" s="38"/>
      <c r="P282" s="38"/>
      <c r="Q282" s="38"/>
      <c r="R282" s="38"/>
      <c r="S282" s="38"/>
      <c r="T282" s="38"/>
      <c r="U282" s="38"/>
    </row>
    <row r="283" ht="15.75" customHeight="1" spans="1:21">
      <c r="A283" s="38"/>
      <c r="B283" s="38"/>
      <c r="C283" s="38"/>
      <c r="D283" s="38"/>
      <c r="E283" s="38"/>
      <c r="F283" s="38"/>
      <c r="G283" s="38"/>
      <c r="H283" s="38"/>
      <c r="I283" s="38"/>
      <c r="J283" s="38"/>
      <c r="K283" s="38"/>
      <c r="L283" s="38"/>
      <c r="M283" s="38"/>
      <c r="N283" s="38"/>
      <c r="O283" s="38"/>
      <c r="P283" s="38"/>
      <c r="Q283" s="38"/>
      <c r="R283" s="38"/>
      <c r="S283" s="38"/>
      <c r="T283" s="38"/>
      <c r="U283" s="38"/>
    </row>
    <row r="284" ht="15.75" customHeight="1" spans="1:21">
      <c r="A284" s="38"/>
      <c r="B284" s="38"/>
      <c r="C284" s="38"/>
      <c r="D284" s="38"/>
      <c r="E284" s="38"/>
      <c r="F284" s="38"/>
      <c r="G284" s="38"/>
      <c r="H284" s="38"/>
      <c r="I284" s="38"/>
      <c r="J284" s="38"/>
      <c r="K284" s="38"/>
      <c r="L284" s="38"/>
      <c r="M284" s="38"/>
      <c r="N284" s="38"/>
      <c r="O284" s="38"/>
      <c r="P284" s="38"/>
      <c r="Q284" s="38"/>
      <c r="R284" s="38"/>
      <c r="S284" s="38"/>
      <c r="T284" s="38"/>
      <c r="U284" s="38"/>
    </row>
    <row r="285" ht="15.75" customHeight="1" spans="1:21">
      <c r="A285" s="38"/>
      <c r="B285" s="38"/>
      <c r="C285" s="38"/>
      <c r="D285" s="38"/>
      <c r="E285" s="38"/>
      <c r="F285" s="38"/>
      <c r="G285" s="38"/>
      <c r="H285" s="38"/>
      <c r="I285" s="38"/>
      <c r="J285" s="38"/>
      <c r="K285" s="38"/>
      <c r="L285" s="38"/>
      <c r="M285" s="38"/>
      <c r="N285" s="38"/>
      <c r="O285" s="38"/>
      <c r="P285" s="38"/>
      <c r="Q285" s="38"/>
      <c r="R285" s="38"/>
      <c r="S285" s="38"/>
      <c r="T285" s="38"/>
      <c r="U285" s="38"/>
    </row>
    <row r="286" ht="15.75" customHeight="1" spans="1:21">
      <c r="A286" s="38"/>
      <c r="B286" s="38"/>
      <c r="C286" s="38"/>
      <c r="D286" s="38"/>
      <c r="E286" s="38"/>
      <c r="F286" s="38"/>
      <c r="G286" s="38"/>
      <c r="H286" s="38"/>
      <c r="I286" s="38"/>
      <c r="J286" s="38"/>
      <c r="K286" s="38"/>
      <c r="L286" s="38"/>
      <c r="M286" s="38"/>
      <c r="N286" s="38"/>
      <c r="O286" s="38"/>
      <c r="P286" s="38"/>
      <c r="Q286" s="38"/>
      <c r="R286" s="38"/>
      <c r="S286" s="38"/>
      <c r="T286" s="38"/>
      <c r="U286" s="38"/>
    </row>
    <row r="287" ht="15.75" customHeight="1" spans="1:21">
      <c r="A287" s="38"/>
      <c r="B287" s="38"/>
      <c r="C287" s="38"/>
      <c r="D287" s="38"/>
      <c r="E287" s="38"/>
      <c r="F287" s="38"/>
      <c r="G287" s="38"/>
      <c r="H287" s="38"/>
      <c r="I287" s="38"/>
      <c r="J287" s="38"/>
      <c r="K287" s="38"/>
      <c r="L287" s="38"/>
      <c r="M287" s="38"/>
      <c r="N287" s="38"/>
      <c r="O287" s="38"/>
      <c r="P287" s="38"/>
      <c r="Q287" s="38"/>
      <c r="R287" s="38"/>
      <c r="S287" s="38"/>
      <c r="T287" s="38"/>
      <c r="U287" s="38"/>
    </row>
    <row r="288" ht="15.75" customHeight="1" spans="1:21">
      <c r="A288" s="38"/>
      <c r="B288" s="38"/>
      <c r="C288" s="38"/>
      <c r="D288" s="38"/>
      <c r="E288" s="38"/>
      <c r="F288" s="38"/>
      <c r="G288" s="38"/>
      <c r="H288" s="38"/>
      <c r="I288" s="38"/>
      <c r="J288" s="38"/>
      <c r="K288" s="38"/>
      <c r="L288" s="38"/>
      <c r="M288" s="38"/>
      <c r="N288" s="38"/>
      <c r="O288" s="38"/>
      <c r="P288" s="38"/>
      <c r="Q288" s="38"/>
      <c r="R288" s="38"/>
      <c r="S288" s="38"/>
      <c r="T288" s="38"/>
      <c r="U288" s="38"/>
    </row>
    <row r="289" ht="15.75" customHeight="1" spans="1:21">
      <c r="A289" s="38"/>
      <c r="B289" s="38"/>
      <c r="C289" s="38"/>
      <c r="D289" s="38"/>
      <c r="E289" s="38"/>
      <c r="F289" s="38"/>
      <c r="G289" s="38"/>
      <c r="H289" s="38"/>
      <c r="I289" s="38"/>
      <c r="J289" s="38"/>
      <c r="K289" s="38"/>
      <c r="L289" s="38"/>
      <c r="M289" s="38"/>
      <c r="N289" s="38"/>
      <c r="O289" s="38"/>
      <c r="P289" s="38"/>
      <c r="Q289" s="38"/>
      <c r="R289" s="38"/>
      <c r="S289" s="38"/>
      <c r="T289" s="38"/>
      <c r="U289" s="38"/>
    </row>
    <row r="290" ht="15.75" customHeight="1" spans="1:21">
      <c r="A290" s="38"/>
      <c r="B290" s="38"/>
      <c r="C290" s="38"/>
      <c r="D290" s="38"/>
      <c r="E290" s="38"/>
      <c r="F290" s="38"/>
      <c r="G290" s="38"/>
      <c r="H290" s="38"/>
      <c r="I290" s="38"/>
      <c r="J290" s="38"/>
      <c r="K290" s="38"/>
      <c r="L290" s="38"/>
      <c r="M290" s="38"/>
      <c r="N290" s="38"/>
      <c r="O290" s="38"/>
      <c r="P290" s="38"/>
      <c r="Q290" s="38"/>
      <c r="R290" s="38"/>
      <c r="S290" s="38"/>
      <c r="T290" s="38"/>
      <c r="U290" s="38"/>
    </row>
    <row r="291" ht="15.75" customHeight="1" spans="1:21">
      <c r="A291" s="38"/>
      <c r="B291" s="38"/>
      <c r="C291" s="38"/>
      <c r="D291" s="38"/>
      <c r="E291" s="38"/>
      <c r="F291" s="38"/>
      <c r="G291" s="38"/>
      <c r="H291" s="38"/>
      <c r="I291" s="38"/>
      <c r="J291" s="38"/>
      <c r="K291" s="38"/>
      <c r="L291" s="38"/>
      <c r="M291" s="38"/>
      <c r="N291" s="38"/>
      <c r="O291" s="38"/>
      <c r="P291" s="38"/>
      <c r="Q291" s="38"/>
      <c r="R291" s="38"/>
      <c r="S291" s="38"/>
      <c r="T291" s="38"/>
      <c r="U291" s="38"/>
    </row>
    <row r="292" ht="15.75" customHeight="1" spans="1:21">
      <c r="A292" s="38"/>
      <c r="B292" s="38"/>
      <c r="C292" s="38"/>
      <c r="D292" s="38"/>
      <c r="E292" s="38"/>
      <c r="F292" s="38"/>
      <c r="G292" s="38"/>
      <c r="H292" s="38"/>
      <c r="I292" s="38"/>
      <c r="J292" s="38"/>
      <c r="K292" s="38"/>
      <c r="L292" s="38"/>
      <c r="M292" s="38"/>
      <c r="N292" s="38"/>
      <c r="O292" s="38"/>
      <c r="P292" s="38"/>
      <c r="Q292" s="38"/>
      <c r="R292" s="38"/>
      <c r="S292" s="38"/>
      <c r="T292" s="38"/>
      <c r="U292" s="38"/>
    </row>
    <row r="293" ht="15.75" customHeight="1" spans="1:21">
      <c r="A293" s="38"/>
      <c r="B293" s="38"/>
      <c r="C293" s="38"/>
      <c r="D293" s="38"/>
      <c r="E293" s="38"/>
      <c r="F293" s="38"/>
      <c r="G293" s="38"/>
      <c r="H293" s="38"/>
      <c r="I293" s="38"/>
      <c r="J293" s="38"/>
      <c r="K293" s="38"/>
      <c r="L293" s="38"/>
      <c r="M293" s="38"/>
      <c r="N293" s="38"/>
      <c r="O293" s="38"/>
      <c r="P293" s="38"/>
      <c r="Q293" s="38"/>
      <c r="R293" s="38"/>
      <c r="S293" s="38"/>
      <c r="T293" s="38"/>
      <c r="U293" s="38"/>
    </row>
    <row r="294" ht="15.75" customHeight="1" spans="1:21">
      <c r="A294" s="38"/>
      <c r="B294" s="38"/>
      <c r="C294" s="38"/>
      <c r="D294" s="38"/>
      <c r="E294" s="38"/>
      <c r="F294" s="38"/>
      <c r="G294" s="38"/>
      <c r="H294" s="38"/>
      <c r="I294" s="38"/>
      <c r="J294" s="38"/>
      <c r="K294" s="38"/>
      <c r="L294" s="38"/>
      <c r="M294" s="38"/>
      <c r="N294" s="38"/>
      <c r="O294" s="38"/>
      <c r="P294" s="38"/>
      <c r="Q294" s="38"/>
      <c r="R294" s="38"/>
      <c r="S294" s="38"/>
      <c r="T294" s="38"/>
      <c r="U294" s="38"/>
    </row>
    <row r="295" ht="15.75" customHeight="1" spans="1:21">
      <c r="A295" s="38"/>
      <c r="B295" s="38"/>
      <c r="C295" s="38"/>
      <c r="D295" s="38"/>
      <c r="E295" s="38"/>
      <c r="F295" s="38"/>
      <c r="G295" s="38"/>
      <c r="H295" s="38"/>
      <c r="I295" s="38"/>
      <c r="J295" s="38"/>
      <c r="K295" s="38"/>
      <c r="L295" s="38"/>
      <c r="M295" s="38"/>
      <c r="N295" s="38"/>
      <c r="O295" s="38"/>
      <c r="P295" s="38"/>
      <c r="Q295" s="38"/>
      <c r="R295" s="38"/>
      <c r="S295" s="38"/>
      <c r="T295" s="38"/>
      <c r="U295" s="38"/>
    </row>
    <row r="296" ht="15.75" customHeight="1" spans="1:21">
      <c r="A296" s="38"/>
      <c r="B296" s="38"/>
      <c r="C296" s="38"/>
      <c r="D296" s="38"/>
      <c r="E296" s="38"/>
      <c r="F296" s="38"/>
      <c r="G296" s="38"/>
      <c r="H296" s="38"/>
      <c r="I296" s="38"/>
      <c r="J296" s="38"/>
      <c r="K296" s="38"/>
      <c r="L296" s="38"/>
      <c r="M296" s="38"/>
      <c r="N296" s="38"/>
      <c r="O296" s="38"/>
      <c r="P296" s="38"/>
      <c r="Q296" s="38"/>
      <c r="R296" s="38"/>
      <c r="S296" s="38"/>
      <c r="T296" s="38"/>
      <c r="U296" s="38"/>
    </row>
    <row r="297" ht="15.75" customHeight="1" spans="1:21">
      <c r="A297" s="38"/>
      <c r="B297" s="38"/>
      <c r="C297" s="38"/>
      <c r="D297" s="38"/>
      <c r="E297" s="38"/>
      <c r="F297" s="38"/>
      <c r="G297" s="38"/>
      <c r="H297" s="38"/>
      <c r="I297" s="38"/>
      <c r="J297" s="38"/>
      <c r="K297" s="38"/>
      <c r="L297" s="38"/>
      <c r="M297" s="38"/>
      <c r="N297" s="38"/>
      <c r="O297" s="38"/>
      <c r="P297" s="38"/>
      <c r="Q297" s="38"/>
      <c r="R297" s="38"/>
      <c r="S297" s="38"/>
      <c r="T297" s="38"/>
      <c r="U297" s="38"/>
    </row>
    <row r="298" ht="15.75" customHeight="1" spans="1:21">
      <c r="A298" s="38"/>
      <c r="B298" s="38"/>
      <c r="C298" s="38"/>
      <c r="D298" s="38"/>
      <c r="E298" s="38"/>
      <c r="F298" s="38"/>
      <c r="G298" s="38"/>
      <c r="H298" s="38"/>
      <c r="I298" s="38"/>
      <c r="J298" s="38"/>
      <c r="K298" s="38"/>
      <c r="L298" s="38"/>
      <c r="M298" s="38"/>
      <c r="N298" s="38"/>
      <c r="O298" s="38"/>
      <c r="P298" s="38"/>
      <c r="Q298" s="38"/>
      <c r="R298" s="38"/>
      <c r="S298" s="38"/>
      <c r="T298" s="38"/>
      <c r="U298" s="38"/>
    </row>
    <row r="299" ht="15.75" customHeight="1" spans="1:21">
      <c r="A299" s="38"/>
      <c r="B299" s="38"/>
      <c r="C299" s="38"/>
      <c r="D299" s="38"/>
      <c r="E299" s="38"/>
      <c r="F299" s="38"/>
      <c r="G299" s="38"/>
      <c r="H299" s="38"/>
      <c r="I299" s="38"/>
      <c r="J299" s="38"/>
      <c r="K299" s="38"/>
      <c r="L299" s="38"/>
      <c r="M299" s="38"/>
      <c r="N299" s="38"/>
      <c r="O299" s="38"/>
      <c r="P299" s="38"/>
      <c r="Q299" s="38"/>
      <c r="R299" s="38"/>
      <c r="S299" s="38"/>
      <c r="T299" s="38"/>
      <c r="U299" s="38"/>
    </row>
    <row r="300" ht="15.75" customHeight="1" spans="1:21">
      <c r="A300" s="38"/>
      <c r="B300" s="38"/>
      <c r="C300" s="38"/>
      <c r="D300" s="38"/>
      <c r="E300" s="38"/>
      <c r="F300" s="38"/>
      <c r="G300" s="38"/>
      <c r="H300" s="38"/>
      <c r="I300" s="38"/>
      <c r="J300" s="38"/>
      <c r="K300" s="38"/>
      <c r="L300" s="38"/>
      <c r="M300" s="38"/>
      <c r="N300" s="38"/>
      <c r="O300" s="38"/>
      <c r="P300" s="38"/>
      <c r="Q300" s="38"/>
      <c r="R300" s="38"/>
      <c r="S300" s="38"/>
      <c r="T300" s="38"/>
      <c r="U300" s="38"/>
    </row>
    <row r="301" ht="15.75" customHeight="1" spans="1:21">
      <c r="A301" s="38"/>
      <c r="B301" s="38"/>
      <c r="C301" s="38"/>
      <c r="D301" s="38"/>
      <c r="E301" s="38"/>
      <c r="F301" s="38"/>
      <c r="G301" s="38"/>
      <c r="H301" s="38"/>
      <c r="I301" s="38"/>
      <c r="J301" s="38"/>
      <c r="K301" s="38"/>
      <c r="L301" s="38"/>
      <c r="M301" s="38"/>
      <c r="N301" s="38"/>
      <c r="O301" s="38"/>
      <c r="P301" s="38"/>
      <c r="Q301" s="38"/>
      <c r="R301" s="38"/>
      <c r="S301" s="38"/>
      <c r="T301" s="38"/>
      <c r="U301" s="38"/>
    </row>
    <row r="302" ht="15.75" customHeight="1" spans="1:21">
      <c r="A302" s="38"/>
      <c r="B302" s="38"/>
      <c r="C302" s="38"/>
      <c r="D302" s="38"/>
      <c r="E302" s="38"/>
      <c r="F302" s="38"/>
      <c r="G302" s="38"/>
      <c r="H302" s="38"/>
      <c r="I302" s="38"/>
      <c r="J302" s="38"/>
      <c r="K302" s="38"/>
      <c r="L302" s="38"/>
      <c r="M302" s="38"/>
      <c r="N302" s="38"/>
      <c r="O302" s="38"/>
      <c r="P302" s="38"/>
      <c r="Q302" s="38"/>
      <c r="R302" s="38"/>
      <c r="S302" s="38"/>
      <c r="T302" s="38"/>
      <c r="U302" s="38"/>
    </row>
    <row r="303" ht="15.75" customHeight="1" spans="1:21">
      <c r="A303" s="38"/>
      <c r="B303" s="38"/>
      <c r="C303" s="38"/>
      <c r="D303" s="38"/>
      <c r="E303" s="38"/>
      <c r="F303" s="38"/>
      <c r="G303" s="38"/>
      <c r="H303" s="38"/>
      <c r="I303" s="38"/>
      <c r="J303" s="38"/>
      <c r="K303" s="38"/>
      <c r="L303" s="38"/>
      <c r="M303" s="38"/>
      <c r="N303" s="38"/>
      <c r="O303" s="38"/>
      <c r="P303" s="38"/>
      <c r="Q303" s="38"/>
      <c r="R303" s="38"/>
      <c r="S303" s="38"/>
      <c r="T303" s="38"/>
      <c r="U303" s="38"/>
    </row>
    <row r="304" ht="15.75" customHeight="1" spans="1:21">
      <c r="A304" s="38"/>
      <c r="B304" s="38"/>
      <c r="C304" s="38"/>
      <c r="D304" s="38"/>
      <c r="E304" s="38"/>
      <c r="F304" s="38"/>
      <c r="G304" s="38"/>
      <c r="H304" s="38"/>
      <c r="I304" s="38"/>
      <c r="J304" s="38"/>
      <c r="K304" s="38"/>
      <c r="L304" s="38"/>
      <c r="M304" s="38"/>
      <c r="N304" s="38"/>
      <c r="O304" s="38"/>
      <c r="P304" s="38"/>
      <c r="Q304" s="38"/>
      <c r="R304" s="38"/>
      <c r="S304" s="38"/>
      <c r="T304" s="38"/>
      <c r="U304" s="38"/>
    </row>
    <row r="305" ht="15.75" customHeight="1" spans="1:21">
      <c r="A305" s="38"/>
      <c r="B305" s="38"/>
      <c r="C305" s="38"/>
      <c r="D305" s="38"/>
      <c r="E305" s="38"/>
      <c r="F305" s="38"/>
      <c r="G305" s="38"/>
      <c r="H305" s="38"/>
      <c r="I305" s="38"/>
      <c r="J305" s="38"/>
      <c r="K305" s="38"/>
      <c r="L305" s="38"/>
      <c r="M305" s="38"/>
      <c r="N305" s="38"/>
      <c r="O305" s="38"/>
      <c r="P305" s="38"/>
      <c r="Q305" s="38"/>
      <c r="R305" s="38"/>
      <c r="S305" s="38"/>
      <c r="T305" s="38"/>
      <c r="U305" s="38"/>
    </row>
    <row r="306" ht="15.75" customHeight="1" spans="1:21">
      <c r="A306" s="38"/>
      <c r="B306" s="38"/>
      <c r="C306" s="38"/>
      <c r="D306" s="38"/>
      <c r="E306" s="38"/>
      <c r="F306" s="38"/>
      <c r="G306" s="38"/>
      <c r="H306" s="38"/>
      <c r="I306" s="38"/>
      <c r="J306" s="38"/>
      <c r="K306" s="38"/>
      <c r="L306" s="38"/>
      <c r="M306" s="38"/>
      <c r="N306" s="38"/>
      <c r="O306" s="38"/>
      <c r="P306" s="38"/>
      <c r="Q306" s="38"/>
      <c r="R306" s="38"/>
      <c r="S306" s="38"/>
      <c r="T306" s="38"/>
      <c r="U306" s="38"/>
    </row>
    <row r="307" ht="15.75" customHeight="1" spans="1:21">
      <c r="A307" s="38"/>
      <c r="B307" s="38"/>
      <c r="C307" s="38"/>
      <c r="D307" s="38"/>
      <c r="E307" s="38"/>
      <c r="F307" s="38"/>
      <c r="G307" s="38"/>
      <c r="H307" s="38"/>
      <c r="I307" s="38"/>
      <c r="J307" s="38"/>
      <c r="K307" s="38"/>
      <c r="L307" s="38"/>
      <c r="M307" s="38"/>
      <c r="N307" s="38"/>
      <c r="O307" s="38"/>
      <c r="P307" s="38"/>
      <c r="Q307" s="38"/>
      <c r="R307" s="38"/>
      <c r="S307" s="38"/>
      <c r="T307" s="38"/>
      <c r="U307" s="38"/>
    </row>
    <row r="308" ht="15.75" customHeight="1" spans="1:21">
      <c r="A308" s="38"/>
      <c r="B308" s="38"/>
      <c r="C308" s="38"/>
      <c r="D308" s="38"/>
      <c r="E308" s="38"/>
      <c r="F308" s="38"/>
      <c r="G308" s="38"/>
      <c r="H308" s="38"/>
      <c r="I308" s="38"/>
      <c r="J308" s="38"/>
      <c r="K308" s="38"/>
      <c r="L308" s="38"/>
      <c r="M308" s="38"/>
      <c r="N308" s="38"/>
      <c r="O308" s="38"/>
      <c r="P308" s="38"/>
      <c r="Q308" s="38"/>
      <c r="R308" s="38"/>
      <c r="S308" s="38"/>
      <c r="T308" s="38"/>
      <c r="U308" s="38"/>
    </row>
    <row r="309" ht="15.75" customHeight="1" spans="1:21">
      <c r="A309" s="38"/>
      <c r="B309" s="38"/>
      <c r="C309" s="38"/>
      <c r="D309" s="38"/>
      <c r="E309" s="38"/>
      <c r="F309" s="38"/>
      <c r="G309" s="38"/>
      <c r="H309" s="38"/>
      <c r="I309" s="38"/>
      <c r="J309" s="38"/>
      <c r="K309" s="38"/>
      <c r="L309" s="38"/>
      <c r="M309" s="38"/>
      <c r="N309" s="38"/>
      <c r="O309" s="38"/>
      <c r="P309" s="38"/>
      <c r="Q309" s="38"/>
      <c r="R309" s="38"/>
      <c r="S309" s="38"/>
      <c r="T309" s="38"/>
      <c r="U309" s="38"/>
    </row>
    <row r="310" ht="15.75" customHeight="1" spans="1:21">
      <c r="A310" s="38"/>
      <c r="B310" s="38"/>
      <c r="C310" s="38"/>
      <c r="D310" s="38"/>
      <c r="E310" s="38"/>
      <c r="F310" s="38"/>
      <c r="G310" s="38"/>
      <c r="H310" s="38"/>
      <c r="I310" s="38"/>
      <c r="J310" s="38"/>
      <c r="K310" s="38"/>
      <c r="L310" s="38"/>
      <c r="M310" s="38"/>
      <c r="N310" s="38"/>
      <c r="O310" s="38"/>
      <c r="P310" s="38"/>
      <c r="Q310" s="38"/>
      <c r="R310" s="38"/>
      <c r="S310" s="38"/>
      <c r="T310" s="38"/>
      <c r="U310" s="38"/>
    </row>
    <row r="311" ht="15.75" customHeight="1" spans="1:21">
      <c r="A311" s="38"/>
      <c r="B311" s="38"/>
      <c r="C311" s="38"/>
      <c r="D311" s="38"/>
      <c r="E311" s="38"/>
      <c r="F311" s="38"/>
      <c r="G311" s="38"/>
      <c r="H311" s="38"/>
      <c r="I311" s="38"/>
      <c r="J311" s="38"/>
      <c r="K311" s="38"/>
      <c r="L311" s="38"/>
      <c r="M311" s="38"/>
      <c r="N311" s="38"/>
      <c r="O311" s="38"/>
      <c r="P311" s="38"/>
      <c r="Q311" s="38"/>
      <c r="R311" s="38"/>
      <c r="S311" s="38"/>
      <c r="T311" s="38"/>
      <c r="U311" s="38"/>
    </row>
    <row r="312" ht="15.75" customHeight="1" spans="1:21">
      <c r="A312" s="38"/>
      <c r="B312" s="38"/>
      <c r="C312" s="38"/>
      <c r="D312" s="38"/>
      <c r="E312" s="38"/>
      <c r="F312" s="38"/>
      <c r="G312" s="38"/>
      <c r="H312" s="38"/>
      <c r="I312" s="38"/>
      <c r="J312" s="38"/>
      <c r="K312" s="38"/>
      <c r="L312" s="38"/>
      <c r="M312" s="38"/>
      <c r="N312" s="38"/>
      <c r="O312" s="38"/>
      <c r="P312" s="38"/>
      <c r="Q312" s="38"/>
      <c r="R312" s="38"/>
      <c r="S312" s="38"/>
      <c r="T312" s="38"/>
      <c r="U312" s="38"/>
    </row>
    <row r="313" ht="15.75" customHeight="1" spans="1:21">
      <c r="A313" s="38"/>
      <c r="B313" s="38"/>
      <c r="C313" s="38"/>
      <c r="D313" s="38"/>
      <c r="E313" s="38"/>
      <c r="F313" s="38"/>
      <c r="G313" s="38"/>
      <c r="H313" s="38"/>
      <c r="I313" s="38"/>
      <c r="J313" s="38"/>
      <c r="K313" s="38"/>
      <c r="L313" s="38"/>
      <c r="M313" s="38"/>
      <c r="N313" s="38"/>
      <c r="O313" s="38"/>
      <c r="P313" s="38"/>
      <c r="Q313" s="38"/>
      <c r="R313" s="38"/>
      <c r="S313" s="38"/>
      <c r="T313" s="38"/>
      <c r="U313" s="38"/>
    </row>
    <row r="314" ht="15.75" customHeight="1" spans="1:21">
      <c r="A314" s="38"/>
      <c r="B314" s="38"/>
      <c r="C314" s="38"/>
      <c r="D314" s="38"/>
      <c r="E314" s="38"/>
      <c r="F314" s="38"/>
      <c r="G314" s="38"/>
      <c r="H314" s="38"/>
      <c r="I314" s="38"/>
      <c r="J314" s="38"/>
      <c r="K314" s="38"/>
      <c r="L314" s="38"/>
      <c r="M314" s="38"/>
      <c r="N314" s="38"/>
      <c r="O314" s="38"/>
      <c r="P314" s="38"/>
      <c r="Q314" s="38"/>
      <c r="R314" s="38"/>
      <c r="S314" s="38"/>
      <c r="T314" s="38"/>
      <c r="U314" s="38"/>
    </row>
    <row r="315" ht="15.75" customHeight="1" spans="1:21">
      <c r="A315" s="38"/>
      <c r="B315" s="38"/>
      <c r="C315" s="38"/>
      <c r="D315" s="38"/>
      <c r="E315" s="38"/>
      <c r="F315" s="38"/>
      <c r="G315" s="38"/>
      <c r="H315" s="38"/>
      <c r="I315" s="38"/>
      <c r="J315" s="38"/>
      <c r="K315" s="38"/>
      <c r="L315" s="38"/>
      <c r="M315" s="38"/>
      <c r="N315" s="38"/>
      <c r="O315" s="38"/>
      <c r="P315" s="38"/>
      <c r="Q315" s="38"/>
      <c r="R315" s="38"/>
      <c r="S315" s="38"/>
      <c r="T315" s="38"/>
      <c r="U315" s="38"/>
    </row>
    <row r="316" ht="15.75" customHeight="1" spans="1:21">
      <c r="A316" s="38"/>
      <c r="B316" s="38"/>
      <c r="C316" s="38"/>
      <c r="D316" s="38"/>
      <c r="E316" s="38"/>
      <c r="F316" s="38"/>
      <c r="G316" s="38"/>
      <c r="H316" s="38"/>
      <c r="I316" s="38"/>
      <c r="J316" s="38"/>
      <c r="K316" s="38"/>
      <c r="L316" s="38"/>
      <c r="M316" s="38"/>
      <c r="N316" s="38"/>
      <c r="O316" s="38"/>
      <c r="P316" s="38"/>
      <c r="Q316" s="38"/>
      <c r="R316" s="38"/>
      <c r="S316" s="38"/>
      <c r="T316" s="38"/>
      <c r="U316" s="38"/>
    </row>
    <row r="317" ht="15.75" customHeight="1" spans="1:21">
      <c r="A317" s="38"/>
      <c r="B317" s="38"/>
      <c r="C317" s="38"/>
      <c r="D317" s="38"/>
      <c r="E317" s="38"/>
      <c r="F317" s="38"/>
      <c r="G317" s="38"/>
      <c r="H317" s="38"/>
      <c r="I317" s="38"/>
      <c r="J317" s="38"/>
      <c r="K317" s="38"/>
      <c r="L317" s="38"/>
      <c r="M317" s="38"/>
      <c r="N317" s="38"/>
      <c r="O317" s="38"/>
      <c r="P317" s="38"/>
      <c r="Q317" s="38"/>
      <c r="R317" s="38"/>
      <c r="S317" s="38"/>
      <c r="T317" s="38"/>
      <c r="U317" s="38"/>
    </row>
    <row r="318" ht="15.75" customHeight="1" spans="1:21">
      <c r="A318" s="38"/>
      <c r="B318" s="38"/>
      <c r="C318" s="38"/>
      <c r="D318" s="38"/>
      <c r="E318" s="38"/>
      <c r="F318" s="38"/>
      <c r="G318" s="38"/>
      <c r="H318" s="38"/>
      <c r="I318" s="38"/>
      <c r="J318" s="38"/>
      <c r="K318" s="38"/>
      <c r="L318" s="38"/>
      <c r="M318" s="38"/>
      <c r="N318" s="38"/>
      <c r="O318" s="38"/>
      <c r="P318" s="38"/>
      <c r="Q318" s="38"/>
      <c r="R318" s="38"/>
      <c r="S318" s="38"/>
      <c r="T318" s="38"/>
      <c r="U318" s="38"/>
    </row>
    <row r="319" ht="15.75" customHeight="1" spans="1:21">
      <c r="A319" s="38"/>
      <c r="B319" s="38"/>
      <c r="C319" s="38"/>
      <c r="D319" s="38"/>
      <c r="E319" s="38"/>
      <c r="F319" s="38"/>
      <c r="G319" s="38"/>
      <c r="H319" s="38"/>
      <c r="I319" s="38"/>
      <c r="J319" s="38"/>
      <c r="K319" s="38"/>
      <c r="L319" s="38"/>
      <c r="M319" s="38"/>
      <c r="N319" s="38"/>
      <c r="O319" s="38"/>
      <c r="P319" s="38"/>
      <c r="Q319" s="38"/>
      <c r="R319" s="38"/>
      <c r="S319" s="38"/>
      <c r="T319" s="38"/>
      <c r="U319" s="38"/>
    </row>
    <row r="320" ht="15.75" customHeight="1" spans="1:21">
      <c r="A320" s="38"/>
      <c r="B320" s="38"/>
      <c r="C320" s="38"/>
      <c r="D320" s="38"/>
      <c r="E320" s="38"/>
      <c r="F320" s="38"/>
      <c r="G320" s="38"/>
      <c r="H320" s="38"/>
      <c r="I320" s="38"/>
      <c r="J320" s="38"/>
      <c r="K320" s="38"/>
      <c r="L320" s="38"/>
      <c r="M320" s="38"/>
      <c r="N320" s="38"/>
      <c r="O320" s="38"/>
      <c r="P320" s="38"/>
      <c r="Q320" s="38"/>
      <c r="R320" s="38"/>
      <c r="S320" s="38"/>
      <c r="T320" s="38"/>
      <c r="U320" s="38"/>
    </row>
    <row r="321" ht="15.75" customHeight="1" spans="1:21">
      <c r="A321" s="38"/>
      <c r="B321" s="38"/>
      <c r="C321" s="38"/>
      <c r="D321" s="38"/>
      <c r="E321" s="38"/>
      <c r="F321" s="38"/>
      <c r="G321" s="38"/>
      <c r="H321" s="38"/>
      <c r="I321" s="38"/>
      <c r="J321" s="38"/>
      <c r="K321" s="38"/>
      <c r="L321" s="38"/>
      <c r="M321" s="38"/>
      <c r="N321" s="38"/>
      <c r="O321" s="38"/>
      <c r="P321" s="38"/>
      <c r="Q321" s="38"/>
      <c r="R321" s="38"/>
      <c r="S321" s="38"/>
      <c r="T321" s="38"/>
      <c r="U321" s="38"/>
    </row>
    <row r="322" ht="15.75" customHeight="1" spans="1:21">
      <c r="A322" s="38"/>
      <c r="B322" s="38"/>
      <c r="C322" s="38"/>
      <c r="D322" s="38"/>
      <c r="E322" s="38"/>
      <c r="F322" s="38"/>
      <c r="G322" s="38"/>
      <c r="H322" s="38"/>
      <c r="I322" s="38"/>
      <c r="J322" s="38"/>
      <c r="K322" s="38"/>
      <c r="L322" s="38"/>
      <c r="M322" s="38"/>
      <c r="N322" s="38"/>
      <c r="O322" s="38"/>
      <c r="P322" s="38"/>
      <c r="Q322" s="38"/>
      <c r="R322" s="38"/>
      <c r="S322" s="38"/>
      <c r="T322" s="38"/>
      <c r="U322" s="38"/>
    </row>
    <row r="323" ht="15.75" customHeight="1" spans="1:21">
      <c r="A323" s="38"/>
      <c r="B323" s="38"/>
      <c r="C323" s="38"/>
      <c r="D323" s="38"/>
      <c r="E323" s="38"/>
      <c r="F323" s="38"/>
      <c r="G323" s="38"/>
      <c r="H323" s="38"/>
      <c r="I323" s="38"/>
      <c r="J323" s="38"/>
      <c r="K323" s="38"/>
      <c r="L323" s="38"/>
      <c r="M323" s="38"/>
      <c r="N323" s="38"/>
      <c r="O323" s="38"/>
      <c r="P323" s="38"/>
      <c r="Q323" s="38"/>
      <c r="R323" s="38"/>
      <c r="S323" s="38"/>
      <c r="T323" s="38"/>
      <c r="U323" s="38"/>
    </row>
    <row r="324" ht="15.75" customHeight="1" spans="1:21">
      <c r="A324" s="38"/>
      <c r="B324" s="38"/>
      <c r="C324" s="38"/>
      <c r="D324" s="38"/>
      <c r="E324" s="38"/>
      <c r="F324" s="38"/>
      <c r="G324" s="38"/>
      <c r="H324" s="38"/>
      <c r="I324" s="38"/>
      <c r="J324" s="38"/>
      <c r="K324" s="38"/>
      <c r="L324" s="38"/>
      <c r="M324" s="38"/>
      <c r="N324" s="38"/>
      <c r="O324" s="38"/>
      <c r="P324" s="38"/>
      <c r="Q324" s="38"/>
      <c r="R324" s="38"/>
      <c r="S324" s="38"/>
      <c r="T324" s="38"/>
      <c r="U324" s="38"/>
    </row>
    <row r="325" ht="15.75" customHeight="1" spans="1:21">
      <c r="A325" s="38"/>
      <c r="B325" s="38"/>
      <c r="C325" s="38"/>
      <c r="D325" s="38"/>
      <c r="E325" s="38"/>
      <c r="F325" s="38"/>
      <c r="G325" s="38"/>
      <c r="H325" s="38"/>
      <c r="I325" s="38"/>
      <c r="J325" s="38"/>
      <c r="K325" s="38"/>
      <c r="L325" s="38"/>
      <c r="M325" s="38"/>
      <c r="N325" s="38"/>
      <c r="O325" s="38"/>
      <c r="P325" s="38"/>
      <c r="Q325" s="38"/>
      <c r="R325" s="38"/>
      <c r="S325" s="38"/>
      <c r="T325" s="38"/>
      <c r="U325" s="38"/>
    </row>
    <row r="326" ht="15.75" customHeight="1" spans="1:21">
      <c r="A326" s="38"/>
      <c r="B326" s="38"/>
      <c r="C326" s="38"/>
      <c r="D326" s="38"/>
      <c r="E326" s="38"/>
      <c r="F326" s="38"/>
      <c r="G326" s="38"/>
      <c r="H326" s="38"/>
      <c r="I326" s="38"/>
      <c r="J326" s="38"/>
      <c r="K326" s="38"/>
      <c r="L326" s="38"/>
      <c r="M326" s="38"/>
      <c r="N326" s="38"/>
      <c r="O326" s="38"/>
      <c r="P326" s="38"/>
      <c r="Q326" s="38"/>
      <c r="R326" s="38"/>
      <c r="S326" s="38"/>
      <c r="T326" s="38"/>
      <c r="U326" s="38"/>
    </row>
    <row r="327" ht="15.75" customHeight="1" spans="1:21">
      <c r="A327" s="38"/>
      <c r="B327" s="38"/>
      <c r="C327" s="38"/>
      <c r="D327" s="38"/>
      <c r="E327" s="38"/>
      <c r="F327" s="38"/>
      <c r="G327" s="38"/>
      <c r="H327" s="38"/>
      <c r="I327" s="38"/>
      <c r="J327" s="38"/>
      <c r="K327" s="38"/>
      <c r="L327" s="38"/>
      <c r="M327" s="38"/>
      <c r="N327" s="38"/>
      <c r="O327" s="38"/>
      <c r="P327" s="38"/>
      <c r="Q327" s="38"/>
      <c r="R327" s="38"/>
      <c r="S327" s="38"/>
      <c r="T327" s="38"/>
      <c r="U327" s="38"/>
    </row>
    <row r="328" ht="15.75" customHeight="1" spans="1:21">
      <c r="A328" s="38"/>
      <c r="B328" s="38"/>
      <c r="C328" s="38"/>
      <c r="D328" s="38"/>
      <c r="E328" s="38"/>
      <c r="F328" s="38"/>
      <c r="G328" s="38"/>
      <c r="H328" s="38"/>
      <c r="I328" s="38"/>
      <c r="J328" s="38"/>
      <c r="K328" s="38"/>
      <c r="L328" s="38"/>
      <c r="M328" s="38"/>
      <c r="N328" s="38"/>
      <c r="O328" s="38"/>
      <c r="P328" s="38"/>
      <c r="Q328" s="38"/>
      <c r="R328" s="38"/>
      <c r="S328" s="38"/>
      <c r="T328" s="38"/>
      <c r="U328" s="38"/>
    </row>
    <row r="329" ht="15.75" customHeight="1" spans="1:21">
      <c r="A329" s="38"/>
      <c r="B329" s="38"/>
      <c r="C329" s="38"/>
      <c r="D329" s="38"/>
      <c r="E329" s="38"/>
      <c r="F329" s="38"/>
      <c r="G329" s="38"/>
      <c r="H329" s="38"/>
      <c r="I329" s="38"/>
      <c r="J329" s="38"/>
      <c r="K329" s="38"/>
      <c r="L329" s="38"/>
      <c r="M329" s="38"/>
      <c r="N329" s="38"/>
      <c r="O329" s="38"/>
      <c r="P329" s="38"/>
      <c r="Q329" s="38"/>
      <c r="R329" s="38"/>
      <c r="S329" s="38"/>
      <c r="T329" s="38"/>
      <c r="U329" s="38"/>
    </row>
    <row r="330" ht="15.75" customHeight="1" spans="1:21">
      <c r="A330" s="38"/>
      <c r="B330" s="38"/>
      <c r="C330" s="38"/>
      <c r="D330" s="38"/>
      <c r="E330" s="38"/>
      <c r="F330" s="38"/>
      <c r="G330" s="38"/>
      <c r="H330" s="38"/>
      <c r="I330" s="38"/>
      <c r="J330" s="38"/>
      <c r="K330" s="38"/>
      <c r="L330" s="38"/>
      <c r="M330" s="38"/>
      <c r="N330" s="38"/>
      <c r="O330" s="38"/>
      <c r="P330" s="38"/>
      <c r="Q330" s="38"/>
      <c r="R330" s="38"/>
      <c r="S330" s="38"/>
      <c r="T330" s="38"/>
      <c r="U330" s="38"/>
    </row>
    <row r="331" ht="15.75" customHeight="1" spans="1:21">
      <c r="A331" s="38"/>
      <c r="B331" s="38"/>
      <c r="C331" s="38"/>
      <c r="D331" s="38"/>
      <c r="E331" s="38"/>
      <c r="F331" s="38"/>
      <c r="G331" s="38"/>
      <c r="H331" s="38"/>
      <c r="I331" s="38"/>
      <c r="J331" s="38"/>
      <c r="K331" s="38"/>
      <c r="L331" s="38"/>
      <c r="M331" s="38"/>
      <c r="N331" s="38"/>
      <c r="O331" s="38"/>
      <c r="P331" s="38"/>
      <c r="Q331" s="38"/>
      <c r="R331" s="38"/>
      <c r="S331" s="38"/>
      <c r="T331" s="38"/>
      <c r="U331" s="38"/>
    </row>
    <row r="332" ht="15.75" customHeight="1" spans="1:21">
      <c r="A332" s="38"/>
      <c r="B332" s="38"/>
      <c r="C332" s="38"/>
      <c r="D332" s="38"/>
      <c r="E332" s="38"/>
      <c r="F332" s="38"/>
      <c r="G332" s="38"/>
      <c r="H332" s="38"/>
      <c r="I332" s="38"/>
      <c r="J332" s="38"/>
      <c r="K332" s="38"/>
      <c r="L332" s="38"/>
      <c r="M332" s="38"/>
      <c r="N332" s="38"/>
      <c r="O332" s="38"/>
      <c r="P332" s="38"/>
      <c r="Q332" s="38"/>
      <c r="R332" s="38"/>
      <c r="S332" s="38"/>
      <c r="T332" s="38"/>
      <c r="U332" s="38"/>
    </row>
    <row r="333" ht="15.75" customHeight="1" spans="1:21">
      <c r="A333" s="38"/>
      <c r="B333" s="38"/>
      <c r="C333" s="38"/>
      <c r="D333" s="38"/>
      <c r="E333" s="38"/>
      <c r="F333" s="38"/>
      <c r="G333" s="38"/>
      <c r="H333" s="38"/>
      <c r="I333" s="38"/>
      <c r="J333" s="38"/>
      <c r="K333" s="38"/>
      <c r="L333" s="38"/>
      <c r="M333" s="38"/>
      <c r="N333" s="38"/>
      <c r="O333" s="38"/>
      <c r="P333" s="38"/>
      <c r="Q333" s="38"/>
      <c r="R333" s="38"/>
      <c r="S333" s="38"/>
      <c r="T333" s="38"/>
      <c r="U333" s="38"/>
    </row>
    <row r="334" ht="15.75" customHeight="1" spans="1:21">
      <c r="A334" s="38"/>
      <c r="B334" s="38"/>
      <c r="C334" s="38"/>
      <c r="D334" s="38"/>
      <c r="E334" s="38"/>
      <c r="F334" s="38"/>
      <c r="G334" s="38"/>
      <c r="H334" s="38"/>
      <c r="I334" s="38"/>
      <c r="J334" s="38"/>
      <c r="K334" s="38"/>
      <c r="L334" s="38"/>
      <c r="M334" s="38"/>
      <c r="N334" s="38"/>
      <c r="O334" s="38"/>
      <c r="P334" s="38"/>
      <c r="Q334" s="38"/>
      <c r="R334" s="38"/>
      <c r="S334" s="38"/>
      <c r="T334" s="38"/>
      <c r="U334" s="38"/>
    </row>
    <row r="335" ht="15.75" customHeight="1" spans="1:21">
      <c r="A335" s="38"/>
      <c r="B335" s="38"/>
      <c r="C335" s="38"/>
      <c r="D335" s="38"/>
      <c r="E335" s="38"/>
      <c r="F335" s="38"/>
      <c r="G335" s="38"/>
      <c r="H335" s="38"/>
      <c r="I335" s="38"/>
      <c r="J335" s="38"/>
      <c r="K335" s="38"/>
      <c r="L335" s="38"/>
      <c r="M335" s="38"/>
      <c r="N335" s="38"/>
      <c r="O335" s="38"/>
      <c r="P335" s="38"/>
      <c r="Q335" s="38"/>
      <c r="R335" s="38"/>
      <c r="S335" s="38"/>
      <c r="T335" s="38"/>
      <c r="U335" s="38"/>
    </row>
    <row r="336" ht="15.75" customHeight="1" spans="1:21">
      <c r="A336" s="38"/>
      <c r="B336" s="38"/>
      <c r="C336" s="38"/>
      <c r="D336" s="38"/>
      <c r="E336" s="38"/>
      <c r="F336" s="38"/>
      <c r="G336" s="38"/>
      <c r="H336" s="38"/>
      <c r="I336" s="38"/>
      <c r="J336" s="38"/>
      <c r="K336" s="38"/>
      <c r="L336" s="38"/>
      <c r="M336" s="38"/>
      <c r="N336" s="38"/>
      <c r="O336" s="38"/>
      <c r="P336" s="38"/>
      <c r="Q336" s="38"/>
      <c r="R336" s="38"/>
      <c r="S336" s="38"/>
      <c r="T336" s="38"/>
      <c r="U336" s="38"/>
    </row>
    <row r="337" ht="15.75" customHeight="1" spans="1:21">
      <c r="A337" s="38"/>
      <c r="B337" s="38"/>
      <c r="C337" s="38"/>
      <c r="D337" s="38"/>
      <c r="E337" s="38"/>
      <c r="F337" s="38"/>
      <c r="G337" s="38"/>
      <c r="H337" s="38"/>
      <c r="I337" s="38"/>
      <c r="J337" s="38"/>
      <c r="K337" s="38"/>
      <c r="L337" s="38"/>
      <c r="M337" s="38"/>
      <c r="N337" s="38"/>
      <c r="O337" s="38"/>
      <c r="P337" s="38"/>
      <c r="Q337" s="38"/>
      <c r="R337" s="38"/>
      <c r="S337" s="38"/>
      <c r="T337" s="38"/>
      <c r="U337" s="38"/>
    </row>
    <row r="338" ht="15.75" customHeight="1" spans="1:21">
      <c r="A338" s="38"/>
      <c r="B338" s="38"/>
      <c r="C338" s="38"/>
      <c r="D338" s="38"/>
      <c r="E338" s="38"/>
      <c r="F338" s="38"/>
      <c r="G338" s="38"/>
      <c r="H338" s="38"/>
      <c r="I338" s="38"/>
      <c r="J338" s="38"/>
      <c r="K338" s="38"/>
      <c r="L338" s="38"/>
      <c r="M338" s="38"/>
      <c r="N338" s="38"/>
      <c r="O338" s="38"/>
      <c r="P338" s="38"/>
      <c r="Q338" s="38"/>
      <c r="R338" s="38"/>
      <c r="S338" s="38"/>
      <c r="T338" s="38"/>
      <c r="U338" s="38"/>
    </row>
    <row r="339" ht="15.75" customHeight="1" spans="1:21">
      <c r="A339" s="38"/>
      <c r="B339" s="38"/>
      <c r="C339" s="38"/>
      <c r="D339" s="38"/>
      <c r="E339" s="38"/>
      <c r="F339" s="38"/>
      <c r="G339" s="38"/>
      <c r="H339" s="38"/>
      <c r="I339" s="38"/>
      <c r="J339" s="38"/>
      <c r="K339" s="38"/>
      <c r="L339" s="38"/>
      <c r="M339" s="38"/>
      <c r="N339" s="38"/>
      <c r="O339" s="38"/>
      <c r="P339" s="38"/>
      <c r="Q339" s="38"/>
      <c r="R339" s="38"/>
      <c r="S339" s="38"/>
      <c r="T339" s="38"/>
      <c r="U339" s="38"/>
    </row>
    <row r="340" ht="15.75" customHeight="1" spans="1:21">
      <c r="A340" s="38"/>
      <c r="B340" s="38"/>
      <c r="C340" s="38"/>
      <c r="D340" s="38"/>
      <c r="E340" s="38"/>
      <c r="F340" s="38"/>
      <c r="G340" s="38"/>
      <c r="H340" s="38"/>
      <c r="I340" s="38"/>
      <c r="J340" s="38"/>
      <c r="K340" s="38"/>
      <c r="L340" s="38"/>
      <c r="M340" s="38"/>
      <c r="N340" s="38"/>
      <c r="O340" s="38"/>
      <c r="P340" s="38"/>
      <c r="Q340" s="38"/>
      <c r="R340" s="38"/>
      <c r="S340" s="38"/>
      <c r="T340" s="38"/>
      <c r="U340" s="38"/>
    </row>
    <row r="341" ht="15.75" customHeight="1" spans="1:21">
      <c r="A341" s="38"/>
      <c r="B341" s="38"/>
      <c r="C341" s="38"/>
      <c r="D341" s="38"/>
      <c r="E341" s="38"/>
      <c r="F341" s="38"/>
      <c r="G341" s="38"/>
      <c r="H341" s="38"/>
      <c r="I341" s="38"/>
      <c r="J341" s="38"/>
      <c r="K341" s="38"/>
      <c r="L341" s="38"/>
      <c r="M341" s="38"/>
      <c r="N341" s="38"/>
      <c r="O341" s="38"/>
      <c r="P341" s="38"/>
      <c r="Q341" s="38"/>
      <c r="R341" s="38"/>
      <c r="S341" s="38"/>
      <c r="T341" s="38"/>
      <c r="U341" s="38"/>
    </row>
    <row r="342" ht="15.75" customHeight="1" spans="1:21">
      <c r="A342" s="38"/>
      <c r="B342" s="38"/>
      <c r="C342" s="38"/>
      <c r="D342" s="38"/>
      <c r="E342" s="38"/>
      <c r="F342" s="38"/>
      <c r="G342" s="38"/>
      <c r="H342" s="38"/>
      <c r="I342" s="38"/>
      <c r="J342" s="38"/>
      <c r="K342" s="38"/>
      <c r="L342" s="38"/>
      <c r="M342" s="38"/>
      <c r="N342" s="38"/>
      <c r="O342" s="38"/>
      <c r="P342" s="38"/>
      <c r="Q342" s="38"/>
      <c r="R342" s="38"/>
      <c r="S342" s="38"/>
      <c r="T342" s="38"/>
      <c r="U342" s="38"/>
    </row>
    <row r="343" ht="15.75" customHeight="1" spans="1:21">
      <c r="A343" s="38"/>
      <c r="B343" s="38"/>
      <c r="C343" s="38"/>
      <c r="D343" s="38"/>
      <c r="E343" s="38"/>
      <c r="F343" s="38"/>
      <c r="G343" s="38"/>
      <c r="H343" s="38"/>
      <c r="I343" s="38"/>
      <c r="J343" s="38"/>
      <c r="K343" s="38"/>
      <c r="L343" s="38"/>
      <c r="M343" s="38"/>
      <c r="N343" s="38"/>
      <c r="O343" s="38"/>
      <c r="P343" s="38"/>
      <c r="Q343" s="38"/>
      <c r="R343" s="38"/>
      <c r="S343" s="38"/>
      <c r="T343" s="38"/>
      <c r="U343" s="38"/>
    </row>
    <row r="344" ht="15.75" customHeight="1" spans="1:21">
      <c r="A344" s="38"/>
      <c r="B344" s="38"/>
      <c r="C344" s="38"/>
      <c r="D344" s="38"/>
      <c r="E344" s="38"/>
      <c r="F344" s="38"/>
      <c r="G344" s="38"/>
      <c r="H344" s="38"/>
      <c r="I344" s="38"/>
      <c r="J344" s="38"/>
      <c r="K344" s="38"/>
      <c r="L344" s="38"/>
      <c r="M344" s="38"/>
      <c r="N344" s="38"/>
      <c r="O344" s="38"/>
      <c r="P344" s="38"/>
      <c r="Q344" s="38"/>
      <c r="R344" s="38"/>
      <c r="S344" s="38"/>
      <c r="T344" s="38"/>
      <c r="U344" s="38"/>
    </row>
    <row r="345" ht="15.75" customHeight="1" spans="1:21">
      <c r="A345" s="38"/>
      <c r="B345" s="38"/>
      <c r="C345" s="38"/>
      <c r="D345" s="38"/>
      <c r="E345" s="38"/>
      <c r="F345" s="38"/>
      <c r="G345" s="38"/>
      <c r="H345" s="38"/>
      <c r="I345" s="38"/>
      <c r="J345" s="38"/>
      <c r="K345" s="38"/>
      <c r="L345" s="38"/>
      <c r="M345" s="38"/>
      <c r="N345" s="38"/>
      <c r="O345" s="38"/>
      <c r="P345" s="38"/>
      <c r="Q345" s="38"/>
      <c r="R345" s="38"/>
      <c r="S345" s="38"/>
      <c r="T345" s="38"/>
      <c r="U345" s="38"/>
    </row>
    <row r="346" ht="15.75" customHeight="1" spans="1:21">
      <c r="A346" s="38"/>
      <c r="B346" s="38"/>
      <c r="C346" s="38"/>
      <c r="D346" s="38"/>
      <c r="E346" s="38"/>
      <c r="F346" s="38"/>
      <c r="G346" s="38"/>
      <c r="H346" s="38"/>
      <c r="I346" s="38"/>
      <c r="J346" s="38"/>
      <c r="K346" s="38"/>
      <c r="L346" s="38"/>
      <c r="M346" s="38"/>
      <c r="N346" s="38"/>
      <c r="O346" s="38"/>
      <c r="P346" s="38"/>
      <c r="Q346" s="38"/>
      <c r="R346" s="38"/>
      <c r="S346" s="38"/>
      <c r="T346" s="38"/>
      <c r="U346" s="38"/>
    </row>
    <row r="347" ht="15.75" customHeight="1" spans="1:21">
      <c r="A347" s="38"/>
      <c r="B347" s="38"/>
      <c r="C347" s="38"/>
      <c r="D347" s="38"/>
      <c r="E347" s="38"/>
      <c r="F347" s="38"/>
      <c r="G347" s="38"/>
      <c r="H347" s="38"/>
      <c r="I347" s="38"/>
      <c r="J347" s="38"/>
      <c r="K347" s="38"/>
      <c r="L347" s="38"/>
      <c r="M347" s="38"/>
      <c r="N347" s="38"/>
      <c r="O347" s="38"/>
      <c r="P347" s="38"/>
      <c r="Q347" s="38"/>
      <c r="R347" s="38"/>
      <c r="S347" s="38"/>
      <c r="T347" s="38"/>
      <c r="U347" s="38"/>
    </row>
    <row r="348" ht="15.75" customHeight="1" spans="1:21">
      <c r="A348" s="38"/>
      <c r="B348" s="38"/>
      <c r="C348" s="38"/>
      <c r="D348" s="38"/>
      <c r="E348" s="38"/>
      <c r="F348" s="38"/>
      <c r="G348" s="38"/>
      <c r="H348" s="38"/>
      <c r="I348" s="38"/>
      <c r="J348" s="38"/>
      <c r="K348" s="38"/>
      <c r="L348" s="38"/>
      <c r="M348" s="38"/>
      <c r="N348" s="38"/>
      <c r="O348" s="38"/>
      <c r="P348" s="38"/>
      <c r="Q348" s="38"/>
      <c r="R348" s="38"/>
      <c r="S348" s="38"/>
      <c r="T348" s="38"/>
      <c r="U348" s="38"/>
    </row>
    <row r="349" ht="15.75" customHeight="1" spans="1:21">
      <c r="A349" s="38"/>
      <c r="B349" s="38"/>
      <c r="C349" s="38"/>
      <c r="D349" s="38"/>
      <c r="E349" s="38"/>
      <c r="F349" s="38"/>
      <c r="G349" s="38"/>
      <c r="H349" s="38"/>
      <c r="I349" s="38"/>
      <c r="J349" s="38"/>
      <c r="K349" s="38"/>
      <c r="L349" s="38"/>
      <c r="M349" s="38"/>
      <c r="N349" s="38"/>
      <c r="O349" s="38"/>
      <c r="P349" s="38"/>
      <c r="Q349" s="38"/>
      <c r="R349" s="38"/>
      <c r="S349" s="38"/>
      <c r="T349" s="38"/>
      <c r="U349" s="38"/>
    </row>
    <row r="350" ht="15.75" customHeight="1" spans="1:21">
      <c r="A350" s="38"/>
      <c r="B350" s="38"/>
      <c r="C350" s="38"/>
      <c r="D350" s="38"/>
      <c r="E350" s="38"/>
      <c r="F350" s="38"/>
      <c r="G350" s="38"/>
      <c r="H350" s="38"/>
      <c r="I350" s="38"/>
      <c r="J350" s="38"/>
      <c r="K350" s="38"/>
      <c r="L350" s="38"/>
      <c r="M350" s="38"/>
      <c r="N350" s="38"/>
      <c r="O350" s="38"/>
      <c r="P350" s="38"/>
      <c r="Q350" s="38"/>
      <c r="R350" s="38"/>
      <c r="S350" s="38"/>
      <c r="T350" s="38"/>
      <c r="U350" s="38"/>
    </row>
    <row r="351" ht="15.75" customHeight="1" spans="1:21">
      <c r="A351" s="38"/>
      <c r="B351" s="38"/>
      <c r="C351" s="38"/>
      <c r="D351" s="38"/>
      <c r="E351" s="38"/>
      <c r="F351" s="38"/>
      <c r="G351" s="38"/>
      <c r="H351" s="38"/>
      <c r="I351" s="38"/>
      <c r="J351" s="38"/>
      <c r="K351" s="38"/>
      <c r="L351" s="38"/>
      <c r="M351" s="38"/>
      <c r="N351" s="38"/>
      <c r="O351" s="38"/>
      <c r="P351" s="38"/>
      <c r="Q351" s="38"/>
      <c r="R351" s="38"/>
      <c r="S351" s="38"/>
      <c r="T351" s="38"/>
      <c r="U351" s="38"/>
    </row>
    <row r="352" ht="15.75" customHeight="1" spans="1:21">
      <c r="A352" s="38"/>
      <c r="B352" s="38"/>
      <c r="C352" s="38"/>
      <c r="D352" s="38"/>
      <c r="E352" s="38"/>
      <c r="F352" s="38"/>
      <c r="G352" s="38"/>
      <c r="H352" s="38"/>
      <c r="I352" s="38"/>
      <c r="J352" s="38"/>
      <c r="K352" s="38"/>
      <c r="L352" s="38"/>
      <c r="M352" s="38"/>
      <c r="N352" s="38"/>
      <c r="O352" s="38"/>
      <c r="P352" s="38"/>
      <c r="Q352" s="38"/>
      <c r="R352" s="38"/>
      <c r="S352" s="38"/>
      <c r="T352" s="38"/>
      <c r="U352" s="38"/>
    </row>
    <row r="353" ht="15.75" customHeight="1" spans="1:21">
      <c r="A353" s="38"/>
      <c r="B353" s="38"/>
      <c r="C353" s="38"/>
      <c r="D353" s="38"/>
      <c r="E353" s="38"/>
      <c r="F353" s="38"/>
      <c r="G353" s="38"/>
      <c r="H353" s="38"/>
      <c r="I353" s="38"/>
      <c r="J353" s="38"/>
      <c r="K353" s="38"/>
      <c r="L353" s="38"/>
      <c r="M353" s="38"/>
      <c r="N353" s="38"/>
      <c r="O353" s="38"/>
      <c r="P353" s="38"/>
      <c r="Q353" s="38"/>
      <c r="R353" s="38"/>
      <c r="S353" s="38"/>
      <c r="T353" s="38"/>
      <c r="U353" s="38"/>
    </row>
    <row r="354" ht="15.75" customHeight="1" spans="1:21">
      <c r="A354" s="38"/>
      <c r="B354" s="38"/>
      <c r="C354" s="38"/>
      <c r="D354" s="38"/>
      <c r="E354" s="38"/>
      <c r="F354" s="38"/>
      <c r="G354" s="38"/>
      <c r="H354" s="38"/>
      <c r="I354" s="38"/>
      <c r="J354" s="38"/>
      <c r="K354" s="38"/>
      <c r="L354" s="38"/>
      <c r="M354" s="38"/>
      <c r="N354" s="38"/>
      <c r="O354" s="38"/>
      <c r="P354" s="38"/>
      <c r="Q354" s="38"/>
      <c r="R354" s="38"/>
      <c r="S354" s="38"/>
      <c r="T354" s="38"/>
      <c r="U354" s="38"/>
    </row>
    <row r="355" ht="15.75" customHeight="1" spans="1:21">
      <c r="A355" s="38"/>
      <c r="B355" s="38"/>
      <c r="C355" s="38"/>
      <c r="D355" s="38"/>
      <c r="E355" s="38"/>
      <c r="F355" s="38"/>
      <c r="G355" s="38"/>
      <c r="H355" s="38"/>
      <c r="I355" s="38"/>
      <c r="J355" s="38"/>
      <c r="K355" s="38"/>
      <c r="L355" s="38"/>
      <c r="M355" s="38"/>
      <c r="N355" s="38"/>
      <c r="O355" s="38"/>
      <c r="P355" s="38"/>
      <c r="Q355" s="38"/>
      <c r="R355" s="38"/>
      <c r="S355" s="38"/>
      <c r="T355" s="38"/>
      <c r="U355" s="38"/>
    </row>
    <row r="356" ht="15.75" customHeight="1" spans="1:21">
      <c r="A356" s="38"/>
      <c r="B356" s="38"/>
      <c r="C356" s="38"/>
      <c r="D356" s="38"/>
      <c r="E356" s="38"/>
      <c r="F356" s="38"/>
      <c r="G356" s="38"/>
      <c r="H356" s="38"/>
      <c r="I356" s="38"/>
      <c r="J356" s="38"/>
      <c r="K356" s="38"/>
      <c r="L356" s="38"/>
      <c r="M356" s="38"/>
      <c r="N356" s="38"/>
      <c r="O356" s="38"/>
      <c r="P356" s="38"/>
      <c r="Q356" s="38"/>
      <c r="R356" s="38"/>
      <c r="S356" s="38"/>
      <c r="T356" s="38"/>
      <c r="U356" s="38"/>
    </row>
    <row r="357" ht="15.75" customHeight="1" spans="1:21">
      <c r="A357" s="38"/>
      <c r="B357" s="38"/>
      <c r="C357" s="38"/>
      <c r="D357" s="38"/>
      <c r="E357" s="38"/>
      <c r="F357" s="38"/>
      <c r="G357" s="38"/>
      <c r="H357" s="38"/>
      <c r="I357" s="38"/>
      <c r="J357" s="38"/>
      <c r="K357" s="38"/>
      <c r="L357" s="38"/>
      <c r="M357" s="38"/>
      <c r="N357" s="38"/>
      <c r="O357" s="38"/>
      <c r="P357" s="38"/>
      <c r="Q357" s="38"/>
      <c r="R357" s="38"/>
      <c r="S357" s="38"/>
      <c r="T357" s="38"/>
      <c r="U357" s="38"/>
    </row>
    <row r="358" ht="15.75" customHeight="1" spans="1:21">
      <c r="A358" s="38"/>
      <c r="B358" s="38"/>
      <c r="C358" s="38"/>
      <c r="D358" s="38"/>
      <c r="E358" s="38"/>
      <c r="F358" s="38"/>
      <c r="G358" s="38"/>
      <c r="H358" s="38"/>
      <c r="I358" s="38"/>
      <c r="J358" s="38"/>
      <c r="K358" s="38"/>
      <c r="L358" s="38"/>
      <c r="M358" s="38"/>
      <c r="N358" s="38"/>
      <c r="O358" s="38"/>
      <c r="P358" s="38"/>
      <c r="Q358" s="38"/>
      <c r="R358" s="38"/>
      <c r="S358" s="38"/>
      <c r="T358" s="38"/>
      <c r="U358" s="38"/>
    </row>
    <row r="359" ht="15.75" customHeight="1" spans="1:21">
      <c r="A359" s="38"/>
      <c r="B359" s="38"/>
      <c r="C359" s="38"/>
      <c r="D359" s="38"/>
      <c r="E359" s="38"/>
      <c r="F359" s="38"/>
      <c r="G359" s="38"/>
      <c r="H359" s="38"/>
      <c r="I359" s="38"/>
      <c r="J359" s="38"/>
      <c r="K359" s="38"/>
      <c r="L359" s="38"/>
      <c r="M359" s="38"/>
      <c r="N359" s="38"/>
      <c r="O359" s="38"/>
      <c r="P359" s="38"/>
      <c r="Q359" s="38"/>
      <c r="R359" s="38"/>
      <c r="S359" s="38"/>
      <c r="T359" s="38"/>
      <c r="U359" s="38"/>
    </row>
    <row r="360" ht="15.75" customHeight="1" spans="1:21">
      <c r="A360" s="38"/>
      <c r="B360" s="38"/>
      <c r="C360" s="38"/>
      <c r="D360" s="38"/>
      <c r="E360" s="38"/>
      <c r="F360" s="38"/>
      <c r="G360" s="38"/>
      <c r="H360" s="38"/>
      <c r="I360" s="38"/>
      <c r="J360" s="38"/>
      <c r="K360" s="38"/>
      <c r="L360" s="38"/>
      <c r="M360" s="38"/>
      <c r="N360" s="38"/>
      <c r="O360" s="38"/>
      <c r="P360" s="38"/>
      <c r="Q360" s="38"/>
      <c r="R360" s="38"/>
      <c r="S360" s="38"/>
      <c r="T360" s="38"/>
      <c r="U360" s="38"/>
    </row>
    <row r="361" ht="15.75" customHeight="1" spans="1:21">
      <c r="A361" s="38"/>
      <c r="B361" s="38"/>
      <c r="C361" s="38"/>
      <c r="D361" s="38"/>
      <c r="E361" s="38"/>
      <c r="F361" s="38"/>
      <c r="G361" s="38"/>
      <c r="H361" s="38"/>
      <c r="I361" s="38"/>
      <c r="J361" s="38"/>
      <c r="K361" s="38"/>
      <c r="L361" s="38"/>
      <c r="M361" s="38"/>
      <c r="N361" s="38"/>
      <c r="O361" s="38"/>
      <c r="P361" s="38"/>
      <c r="Q361" s="38"/>
      <c r="R361" s="38"/>
      <c r="S361" s="38"/>
      <c r="T361" s="38"/>
      <c r="U361" s="38"/>
    </row>
    <row r="362" ht="15.75" customHeight="1" spans="1:21">
      <c r="A362" s="38"/>
      <c r="B362" s="38"/>
      <c r="C362" s="38"/>
      <c r="D362" s="38"/>
      <c r="E362" s="38"/>
      <c r="F362" s="38"/>
      <c r="G362" s="38"/>
      <c r="H362" s="38"/>
      <c r="I362" s="38"/>
      <c r="J362" s="38"/>
      <c r="K362" s="38"/>
      <c r="L362" s="38"/>
      <c r="M362" s="38"/>
      <c r="N362" s="38"/>
      <c r="O362" s="38"/>
      <c r="P362" s="38"/>
      <c r="Q362" s="38"/>
      <c r="R362" s="38"/>
      <c r="S362" s="38"/>
      <c r="T362" s="38"/>
      <c r="U362" s="38"/>
    </row>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mergeCells count="108">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31:C31"/>
    <mergeCell ref="B32:C32"/>
    <mergeCell ref="B33:C33"/>
    <mergeCell ref="B34:C34"/>
    <mergeCell ref="B35:C35"/>
    <mergeCell ref="B36:C36"/>
    <mergeCell ref="B37:C37"/>
    <mergeCell ref="B38:C38"/>
    <mergeCell ref="B39:C39"/>
    <mergeCell ref="B40:D40"/>
    <mergeCell ref="A41:C41"/>
    <mergeCell ref="A42:B42"/>
    <mergeCell ref="A48:C48"/>
    <mergeCell ref="A61:C61"/>
    <mergeCell ref="B62:C62"/>
    <mergeCell ref="B63:C63"/>
    <mergeCell ref="B64:C64"/>
    <mergeCell ref="B65:C65"/>
    <mergeCell ref="B66:C66"/>
    <mergeCell ref="B67:C67"/>
    <mergeCell ref="A69:C69"/>
    <mergeCell ref="B70:C70"/>
    <mergeCell ref="B71:C71"/>
    <mergeCell ref="B72:C72"/>
    <mergeCell ref="B73:C73"/>
    <mergeCell ref="B74:C74"/>
    <mergeCell ref="A76:C76"/>
    <mergeCell ref="B77:C77"/>
    <mergeCell ref="B78:C78"/>
    <mergeCell ref="B79:C79"/>
    <mergeCell ref="B80:C80"/>
    <mergeCell ref="B81:C81"/>
    <mergeCell ref="B82:C82"/>
    <mergeCell ref="B83:C83"/>
    <mergeCell ref="B84:C84"/>
    <mergeCell ref="A86:C86"/>
    <mergeCell ref="B87:C87"/>
    <mergeCell ref="B88:C88"/>
    <mergeCell ref="B89:C89"/>
    <mergeCell ref="B90:C90"/>
    <mergeCell ref="B91:C91"/>
    <mergeCell ref="B92:C92"/>
    <mergeCell ref="B93:C93"/>
    <mergeCell ref="B94:C94"/>
    <mergeCell ref="A96:C96"/>
    <mergeCell ref="B97:C97"/>
    <mergeCell ref="B98:C98"/>
    <mergeCell ref="B99:C99"/>
    <mergeCell ref="A101:C101"/>
    <mergeCell ref="B102:C102"/>
    <mergeCell ref="B103:C103"/>
    <mergeCell ref="B104:C104"/>
    <mergeCell ref="B105:C105"/>
    <mergeCell ref="A107:C107"/>
    <mergeCell ref="B108:C108"/>
    <mergeCell ref="B109:C109"/>
    <mergeCell ref="B110:C110"/>
    <mergeCell ref="B111:C111"/>
    <mergeCell ref="B112:C112"/>
    <mergeCell ref="B113:C113"/>
    <mergeCell ref="A115:B115"/>
    <mergeCell ref="A126:G126"/>
    <mergeCell ref="A127:C127"/>
    <mergeCell ref="B128:C128"/>
    <mergeCell ref="B129:C129"/>
    <mergeCell ref="B130:C130"/>
    <mergeCell ref="B131:C131"/>
    <mergeCell ref="B132:C132"/>
    <mergeCell ref="B133:C133"/>
    <mergeCell ref="B134:C134"/>
    <mergeCell ref="B135:C135"/>
    <mergeCell ref="B136:C136"/>
    <mergeCell ref="B137:C137"/>
    <mergeCell ref="A140:B140"/>
    <mergeCell ref="A151:G151"/>
    <mergeCell ref="A152:C152"/>
    <mergeCell ref="B153:C153"/>
    <mergeCell ref="B154:C154"/>
    <mergeCell ref="B155:C155"/>
    <mergeCell ref="B156:C156"/>
    <mergeCell ref="B157:C157"/>
    <mergeCell ref="B158:C158"/>
    <mergeCell ref="B159:C159"/>
    <mergeCell ref="B160:C160"/>
    <mergeCell ref="B161:C161"/>
    <mergeCell ref="B162:C162"/>
  </mergeCells>
  <pageMargins left="0.511805555555556" right="0.511805555555556" top="0.869444444444444" bottom="0.786805555555556" header="0" footer="0"/>
  <pageSetup paperSize="9" scale="68" orientation="landscape" horizontalDpi="600"/>
  <headerFooter>
    <oddHeader>&amp;CNegrito itálico"Processo 23069.182202/2024-57
PE 90.005/2025</oddHeader>
    <oddFooter>&amp;L&amp;A</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4"/>
  <sheetViews>
    <sheetView tabSelected="1" view="pageLayout" zoomScaleNormal="100" workbookViewId="0">
      <selection activeCell="F28" sqref="F28"/>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customWidth="1"/>
    <col min="5" max="5" width="17.7142857142857" customWidth="1"/>
    <col min="6" max="6" width="14.5714285714286" customWidth="1"/>
    <col min="7" max="7" width="14.4285714285714" customWidth="1"/>
    <col min="8" max="8" width="15.4285714285714" customWidth="1"/>
    <col min="9" max="26" width="11.4285714285714" customWidth="1"/>
  </cols>
  <sheetData>
    <row r="1" spans="1:26">
      <c r="A1" s="1" t="s">
        <v>503</v>
      </c>
      <c r="I1" s="8"/>
      <c r="J1" s="8"/>
      <c r="K1" s="8"/>
      <c r="L1" s="8"/>
      <c r="M1" s="8"/>
      <c r="N1" s="8"/>
      <c r="O1" s="8"/>
      <c r="P1" s="8"/>
      <c r="Q1" s="8"/>
      <c r="R1" s="8"/>
      <c r="S1" s="8"/>
      <c r="T1" s="8"/>
      <c r="U1" s="8"/>
      <c r="V1" s="8"/>
      <c r="W1" s="8"/>
      <c r="X1" s="8"/>
      <c r="Y1" s="8"/>
      <c r="Z1" s="8"/>
    </row>
    <row r="2" spans="1:26">
      <c r="A2" s="2" t="s">
        <v>504</v>
      </c>
      <c r="I2" s="8"/>
      <c r="J2" s="8"/>
      <c r="K2" s="8"/>
      <c r="L2" s="8"/>
      <c r="M2" s="8"/>
      <c r="N2" s="8"/>
      <c r="O2" s="8"/>
      <c r="P2" s="8"/>
      <c r="Q2" s="8"/>
      <c r="R2" s="8"/>
      <c r="S2" s="8"/>
      <c r="T2" s="8"/>
      <c r="U2" s="8"/>
      <c r="V2" s="8"/>
      <c r="W2" s="8"/>
      <c r="X2" s="8"/>
      <c r="Y2" s="8"/>
      <c r="Z2" s="8"/>
    </row>
    <row r="3" spans="1:26">
      <c r="A3" s="2" t="s">
        <v>505</v>
      </c>
      <c r="I3" s="8"/>
      <c r="J3" s="8"/>
      <c r="K3" s="8"/>
      <c r="L3" s="8"/>
      <c r="M3" s="8"/>
      <c r="N3" s="8"/>
      <c r="O3" s="8"/>
      <c r="P3" s="8"/>
      <c r="Q3" s="8"/>
      <c r="R3" s="8"/>
      <c r="S3" s="8"/>
      <c r="T3" s="8"/>
      <c r="U3" s="8"/>
      <c r="V3" s="8"/>
      <c r="W3" s="8"/>
      <c r="X3" s="8"/>
      <c r="Y3" s="8"/>
      <c r="Z3" s="8"/>
    </row>
    <row r="4" spans="1:26">
      <c r="A4" s="3" t="s">
        <v>506</v>
      </c>
      <c r="I4" s="8"/>
      <c r="J4" s="8"/>
      <c r="K4" s="8"/>
      <c r="L4" s="8"/>
      <c r="M4" s="8"/>
      <c r="N4" s="8"/>
      <c r="O4" s="8"/>
      <c r="P4" s="8"/>
      <c r="Q4" s="8"/>
      <c r="R4" s="8"/>
      <c r="S4" s="8"/>
      <c r="T4" s="8"/>
      <c r="U4" s="8"/>
      <c r="V4" s="8"/>
      <c r="W4" s="8"/>
      <c r="X4" s="8"/>
      <c r="Y4" s="8"/>
      <c r="Z4" s="8"/>
    </row>
    <row r="5" ht="24" customHeight="1" spans="1:26">
      <c r="A5" s="4" t="s">
        <v>507</v>
      </c>
      <c r="I5" s="8"/>
      <c r="J5" s="8"/>
      <c r="K5" s="8"/>
      <c r="L5" s="8"/>
      <c r="M5" s="8"/>
      <c r="N5" s="8"/>
      <c r="O5" s="8"/>
      <c r="P5" s="8"/>
      <c r="Q5" s="8"/>
      <c r="R5" s="8"/>
      <c r="S5" s="8"/>
      <c r="T5" s="8"/>
      <c r="U5" s="8"/>
      <c r="V5" s="8"/>
      <c r="W5" s="8"/>
      <c r="X5" s="8"/>
      <c r="Y5" s="8"/>
      <c r="Z5" s="8"/>
    </row>
    <row r="6" ht="38.25" customHeight="1" spans="1:26">
      <c r="A6" s="5" t="s">
        <v>2</v>
      </c>
      <c r="I6" s="8"/>
      <c r="J6" s="8"/>
      <c r="K6" s="8"/>
      <c r="L6" s="8"/>
      <c r="M6" s="8"/>
      <c r="N6" s="8"/>
      <c r="O6" s="8"/>
      <c r="P6" s="8"/>
      <c r="Q6" s="8"/>
      <c r="R6" s="8"/>
      <c r="S6" s="8"/>
      <c r="T6" s="8"/>
      <c r="U6" s="8"/>
      <c r="V6" s="8"/>
      <c r="W6" s="8"/>
      <c r="X6" s="8"/>
      <c r="Y6" s="8"/>
      <c r="Z6" s="8"/>
    </row>
    <row r="7" spans="1:26">
      <c r="A7" s="6" t="s">
        <v>508</v>
      </c>
      <c r="H7" s="7"/>
      <c r="I7" s="8"/>
      <c r="J7" s="8"/>
      <c r="K7" s="8"/>
      <c r="L7" s="8"/>
      <c r="M7" s="8"/>
      <c r="N7" s="8"/>
      <c r="O7" s="8"/>
      <c r="P7" s="8"/>
      <c r="Q7" s="8"/>
      <c r="R7" s="8"/>
      <c r="S7" s="8"/>
      <c r="T7" s="8"/>
      <c r="U7" s="8"/>
      <c r="V7" s="8"/>
      <c r="W7" s="8"/>
      <c r="X7" s="8"/>
      <c r="Y7" s="8"/>
      <c r="Z7" s="8"/>
    </row>
    <row r="8" ht="15.75" spans="1:26">
      <c r="A8" s="8"/>
      <c r="B8" s="9"/>
      <c r="C8" s="8"/>
      <c r="D8" s="8"/>
      <c r="E8" s="8"/>
      <c r="F8" s="8"/>
      <c r="G8" s="9"/>
      <c r="H8" s="8"/>
      <c r="I8" s="8"/>
      <c r="J8" s="8"/>
      <c r="K8" s="8"/>
      <c r="L8" s="8"/>
      <c r="M8" s="8"/>
      <c r="N8" s="8"/>
      <c r="O8" s="8"/>
      <c r="P8" s="8"/>
      <c r="Q8" s="8"/>
      <c r="R8" s="8"/>
      <c r="S8" s="8"/>
      <c r="T8" s="8"/>
      <c r="U8" s="8"/>
      <c r="V8" s="8"/>
      <c r="W8" s="8"/>
      <c r="X8" s="8"/>
      <c r="Y8" s="8"/>
      <c r="Z8" s="8"/>
    </row>
    <row r="9" spans="1:26">
      <c r="A9" s="10" t="s">
        <v>509</v>
      </c>
      <c r="B9" s="11"/>
      <c r="C9" s="11"/>
      <c r="D9" s="11"/>
      <c r="E9" s="11"/>
      <c r="F9" s="11"/>
      <c r="G9" s="11"/>
      <c r="H9" s="12"/>
      <c r="I9" s="8"/>
      <c r="J9" s="8"/>
      <c r="K9" s="8"/>
      <c r="L9" s="8"/>
      <c r="M9" s="8"/>
      <c r="N9" s="8"/>
      <c r="O9" s="8"/>
      <c r="P9" s="8"/>
      <c r="Q9" s="8"/>
      <c r="R9" s="8"/>
      <c r="S9" s="8"/>
      <c r="T9" s="8"/>
      <c r="U9" s="8"/>
      <c r="V9" s="8"/>
      <c r="W9" s="8"/>
      <c r="X9" s="8"/>
      <c r="Y9" s="8"/>
      <c r="Z9" s="8"/>
    </row>
    <row r="10" ht="30" spans="1:26">
      <c r="A10" s="13" t="s">
        <v>232</v>
      </c>
      <c r="B10" s="14" t="s">
        <v>180</v>
      </c>
      <c r="C10" s="14" t="s">
        <v>510</v>
      </c>
      <c r="D10" s="14" t="s">
        <v>183</v>
      </c>
      <c r="E10" s="14" t="s">
        <v>511</v>
      </c>
      <c r="F10" s="14" t="s">
        <v>512</v>
      </c>
      <c r="G10" s="14" t="s">
        <v>513</v>
      </c>
      <c r="H10" s="15" t="s">
        <v>514</v>
      </c>
      <c r="I10" s="8"/>
      <c r="J10" s="8"/>
      <c r="K10" s="8"/>
      <c r="L10" s="8"/>
      <c r="M10" s="8"/>
      <c r="N10" s="8"/>
      <c r="O10" s="8"/>
      <c r="P10" s="8"/>
      <c r="Q10" s="8"/>
      <c r="R10" s="8"/>
      <c r="S10" s="8"/>
      <c r="T10" s="8"/>
      <c r="U10" s="8"/>
      <c r="V10" s="8"/>
      <c r="W10" s="8"/>
      <c r="X10" s="8"/>
      <c r="Y10" s="8"/>
      <c r="Z10" s="8"/>
    </row>
    <row r="11" ht="15.75" spans="1:26">
      <c r="A11" s="16">
        <v>1</v>
      </c>
      <c r="B11" s="17" t="s">
        <v>159</v>
      </c>
      <c r="C11" s="17">
        <v>11</v>
      </c>
      <c r="D11" s="17">
        <f>C11</f>
        <v>11</v>
      </c>
      <c r="E11" s="18">
        <f>'An IV A Custo G1'!D158</f>
        <v>6023.72797205256</v>
      </c>
      <c r="F11" s="18">
        <f>E11*D11</f>
        <v>66261.0076925782</v>
      </c>
      <c r="G11" s="18">
        <f>12*F11</f>
        <v>795132.092310938</v>
      </c>
      <c r="H11" s="19">
        <f>24*F11</f>
        <v>1590264.18462188</v>
      </c>
      <c r="I11" s="8"/>
      <c r="J11" s="8"/>
      <c r="K11" s="8"/>
      <c r="L11" s="8"/>
      <c r="M11" s="8"/>
      <c r="N11" s="8"/>
      <c r="O11" s="8"/>
      <c r="P11" s="8"/>
      <c r="Q11" s="8"/>
      <c r="R11" s="8"/>
      <c r="S11" s="8"/>
      <c r="T11" s="8"/>
      <c r="U11" s="8"/>
      <c r="V11" s="8"/>
      <c r="W11" s="8"/>
      <c r="X11" s="8"/>
      <c r="Y11" s="8"/>
      <c r="Z11" s="8"/>
    </row>
    <row r="12" ht="15.75" spans="1:26">
      <c r="A12" s="16">
        <v>2</v>
      </c>
      <c r="B12" s="17" t="s">
        <v>160</v>
      </c>
      <c r="C12" s="17">
        <v>1</v>
      </c>
      <c r="D12" s="17">
        <f t="shared" ref="D12:D27" si="0">C12</f>
        <v>1</v>
      </c>
      <c r="E12" s="18">
        <f>'An IV A Custo G1'!E158</f>
        <v>6565.69845791143</v>
      </c>
      <c r="F12" s="18">
        <f t="shared" ref="F12:F22" si="1">E12*D12</f>
        <v>6565.69845791143</v>
      </c>
      <c r="G12" s="18">
        <f t="shared" ref="G12:G22" si="2">12*F12</f>
        <v>78788.3814949372</v>
      </c>
      <c r="H12" s="19">
        <f t="shared" ref="H12:H23" si="3">24*F12</f>
        <v>157576.762989874</v>
      </c>
      <c r="I12" s="8"/>
      <c r="J12" s="8"/>
      <c r="K12" s="8"/>
      <c r="L12" s="8"/>
      <c r="M12" s="8"/>
      <c r="N12" s="8"/>
      <c r="O12" s="8"/>
      <c r="P12" s="8"/>
      <c r="Q12" s="8"/>
      <c r="R12" s="8"/>
      <c r="S12" s="8"/>
      <c r="T12" s="8"/>
      <c r="U12" s="8"/>
      <c r="V12" s="8"/>
      <c r="W12" s="8"/>
      <c r="X12" s="8"/>
      <c r="Y12" s="8"/>
      <c r="Z12" s="8"/>
    </row>
    <row r="13" ht="15.75" spans="1:26">
      <c r="A13" s="16">
        <v>3</v>
      </c>
      <c r="B13" s="17" t="s">
        <v>161</v>
      </c>
      <c r="C13" s="17">
        <v>19</v>
      </c>
      <c r="D13" s="17">
        <f t="shared" si="0"/>
        <v>19</v>
      </c>
      <c r="E13" s="18">
        <f>'An IV A Custo G1'!F158</f>
        <v>4823.47457176627</v>
      </c>
      <c r="F13" s="18">
        <f t="shared" si="1"/>
        <v>91646.0168635591</v>
      </c>
      <c r="G13" s="18">
        <f t="shared" si="2"/>
        <v>1099752.20236271</v>
      </c>
      <c r="H13" s="19">
        <f t="shared" si="3"/>
        <v>2199504.40472542</v>
      </c>
      <c r="I13" s="8"/>
      <c r="J13" s="8"/>
      <c r="K13" s="8"/>
      <c r="L13" s="8"/>
      <c r="M13" s="8"/>
      <c r="N13" s="8"/>
      <c r="O13" s="8"/>
      <c r="P13" s="8"/>
      <c r="Q13" s="8"/>
      <c r="R13" s="8"/>
      <c r="S13" s="8"/>
      <c r="T13" s="8"/>
      <c r="U13" s="8"/>
      <c r="V13" s="8"/>
      <c r="W13" s="8"/>
      <c r="X13" s="8"/>
      <c r="Y13" s="8"/>
      <c r="Z13" s="8"/>
    </row>
    <row r="14" ht="15.75" spans="1:26">
      <c r="A14" s="16">
        <v>4</v>
      </c>
      <c r="B14" s="17" t="s">
        <v>162</v>
      </c>
      <c r="C14" s="17">
        <v>1</v>
      </c>
      <c r="D14" s="17">
        <f t="shared" si="0"/>
        <v>1</v>
      </c>
      <c r="E14" s="18">
        <f>'An IV A Custo G1'!G158</f>
        <v>5365.44505762513</v>
      </c>
      <c r="F14" s="18">
        <f t="shared" si="1"/>
        <v>5365.44505762513</v>
      </c>
      <c r="G14" s="18">
        <f t="shared" si="2"/>
        <v>64385.3406915016</v>
      </c>
      <c r="H14" s="19">
        <f t="shared" si="3"/>
        <v>128770.681383003</v>
      </c>
      <c r="I14" s="8"/>
      <c r="J14" s="8"/>
      <c r="K14" s="8"/>
      <c r="L14" s="8"/>
      <c r="M14" s="8"/>
      <c r="N14" s="8"/>
      <c r="O14" s="8"/>
      <c r="P14" s="8"/>
      <c r="Q14" s="8"/>
      <c r="R14" s="8"/>
      <c r="S14" s="8"/>
      <c r="T14" s="8"/>
      <c r="U14" s="8"/>
      <c r="V14" s="8"/>
      <c r="W14" s="8"/>
      <c r="X14" s="8"/>
      <c r="Y14" s="8"/>
      <c r="Z14" s="8"/>
    </row>
    <row r="15" ht="15.75" spans="1:26">
      <c r="A15" s="16">
        <v>5</v>
      </c>
      <c r="B15" s="17" t="s">
        <v>163</v>
      </c>
      <c r="C15" s="17">
        <v>2</v>
      </c>
      <c r="D15" s="17">
        <f t="shared" si="0"/>
        <v>2</v>
      </c>
      <c r="E15" s="20">
        <f>'An IV A Custo G1'!H158</f>
        <v>4633.77225664552</v>
      </c>
      <c r="F15" s="18">
        <f t="shared" si="1"/>
        <v>9267.54451329105</v>
      </c>
      <c r="G15" s="18">
        <f t="shared" si="2"/>
        <v>111210.534159493</v>
      </c>
      <c r="H15" s="19">
        <f t="shared" si="3"/>
        <v>222421.068318985</v>
      </c>
      <c r="I15" s="8"/>
      <c r="J15" s="8"/>
      <c r="K15" s="8"/>
      <c r="L15" s="8"/>
      <c r="M15" s="8"/>
      <c r="N15" s="8"/>
      <c r="O15" s="8"/>
      <c r="P15" s="8"/>
      <c r="Q15" s="8"/>
      <c r="R15" s="8"/>
      <c r="S15" s="8"/>
      <c r="T15" s="8"/>
      <c r="U15" s="8"/>
      <c r="V15" s="8"/>
      <c r="W15" s="8"/>
      <c r="X15" s="8"/>
      <c r="Y15" s="8"/>
      <c r="Z15" s="8"/>
    </row>
    <row r="16" ht="15.75" spans="1:26">
      <c r="A16" s="16">
        <v>6</v>
      </c>
      <c r="B16" s="17" t="s">
        <v>164</v>
      </c>
      <c r="C16" s="17">
        <v>1</v>
      </c>
      <c r="D16" s="17">
        <f t="shared" si="0"/>
        <v>1</v>
      </c>
      <c r="E16" s="20">
        <f>'An IV A Custo G1'!I158</f>
        <v>6165.68811664011</v>
      </c>
      <c r="F16" s="18">
        <f t="shared" si="1"/>
        <v>6165.68811664011</v>
      </c>
      <c r="G16" s="18">
        <f t="shared" si="2"/>
        <v>73988.2573996813</v>
      </c>
      <c r="H16" s="19">
        <f t="shared" si="3"/>
        <v>147976.514799363</v>
      </c>
      <c r="I16" s="8"/>
      <c r="J16" s="8"/>
      <c r="K16" s="8"/>
      <c r="L16" s="8"/>
      <c r="M16" s="8"/>
      <c r="N16" s="8"/>
      <c r="O16" s="8"/>
      <c r="P16" s="8"/>
      <c r="Q16" s="8"/>
      <c r="R16" s="8"/>
      <c r="S16" s="8"/>
      <c r="T16" s="8"/>
      <c r="U16" s="8"/>
      <c r="V16" s="8"/>
      <c r="W16" s="8"/>
      <c r="X16" s="8"/>
      <c r="Y16" s="8"/>
      <c r="Z16" s="8"/>
    </row>
    <row r="17" ht="15.75" spans="1:26">
      <c r="A17" s="16">
        <v>7</v>
      </c>
      <c r="B17" s="21" t="s">
        <v>165</v>
      </c>
      <c r="C17" s="21">
        <v>19</v>
      </c>
      <c r="D17" s="17">
        <f t="shared" si="0"/>
        <v>19</v>
      </c>
      <c r="E17" s="20">
        <f>'An IV A Custo G1'!J158</f>
        <v>6046.34000601944</v>
      </c>
      <c r="F17" s="18">
        <f t="shared" si="1"/>
        <v>114880.460114369</v>
      </c>
      <c r="G17" s="18">
        <f t="shared" si="2"/>
        <v>1378565.52137243</v>
      </c>
      <c r="H17" s="19">
        <f t="shared" si="3"/>
        <v>2757131.04274486</v>
      </c>
      <c r="I17" s="8"/>
      <c r="J17" s="8"/>
      <c r="K17" s="8"/>
      <c r="L17" s="8"/>
      <c r="M17" s="8"/>
      <c r="N17" s="8"/>
      <c r="O17" s="8"/>
      <c r="P17" s="8"/>
      <c r="Q17" s="8"/>
      <c r="R17" s="8"/>
      <c r="S17" s="8"/>
      <c r="T17" s="8"/>
      <c r="U17" s="8"/>
      <c r="V17" s="8"/>
      <c r="W17" s="8"/>
      <c r="X17" s="8"/>
      <c r="Y17" s="8"/>
      <c r="Z17" s="8"/>
    </row>
    <row r="18" ht="15.75" spans="1:26">
      <c r="A18" s="16">
        <v>8</v>
      </c>
      <c r="B18" s="17" t="s">
        <v>166</v>
      </c>
      <c r="C18" s="17">
        <v>1</v>
      </c>
      <c r="D18" s="17">
        <f t="shared" si="0"/>
        <v>1</v>
      </c>
      <c r="E18" s="20">
        <f>'An IV A Custo G2'!D161</f>
        <v>4569.63394320172</v>
      </c>
      <c r="F18" s="18">
        <f t="shared" si="1"/>
        <v>4569.63394320172</v>
      </c>
      <c r="G18" s="18">
        <f t="shared" si="2"/>
        <v>54835.6073184207</v>
      </c>
      <c r="H18" s="19">
        <f t="shared" si="3"/>
        <v>109671.214636841</v>
      </c>
      <c r="I18" s="8"/>
      <c r="J18" s="8"/>
      <c r="K18" s="8"/>
      <c r="L18" s="8"/>
      <c r="M18" s="8"/>
      <c r="N18" s="8"/>
      <c r="O18" s="8"/>
      <c r="P18" s="8"/>
      <c r="Q18" s="8"/>
      <c r="R18" s="8"/>
      <c r="S18" s="8"/>
      <c r="T18" s="8"/>
      <c r="U18" s="8"/>
      <c r="V18" s="8"/>
      <c r="W18" s="8"/>
      <c r="X18" s="8"/>
      <c r="Y18" s="8"/>
      <c r="Z18" s="8"/>
    </row>
    <row r="19" ht="15.75" spans="1:26">
      <c r="A19" s="16">
        <v>9</v>
      </c>
      <c r="B19" s="17" t="s">
        <v>168</v>
      </c>
      <c r="C19" s="17">
        <v>18</v>
      </c>
      <c r="D19" s="17">
        <f t="shared" si="0"/>
        <v>18</v>
      </c>
      <c r="E19" s="20">
        <f>'An IV A Custo G2'!E161</f>
        <v>4562.47851861371</v>
      </c>
      <c r="F19" s="18">
        <f t="shared" si="1"/>
        <v>82124.6133350468</v>
      </c>
      <c r="G19" s="18">
        <f t="shared" si="2"/>
        <v>985495.360020561</v>
      </c>
      <c r="H19" s="19">
        <f t="shared" si="3"/>
        <v>1970990.72004112</v>
      </c>
      <c r="I19" s="8"/>
      <c r="J19" s="8"/>
      <c r="K19" s="8"/>
      <c r="L19" s="8"/>
      <c r="M19" s="8"/>
      <c r="N19" s="8"/>
      <c r="O19" s="8"/>
      <c r="P19" s="8"/>
      <c r="Q19" s="8"/>
      <c r="R19" s="8"/>
      <c r="S19" s="8"/>
      <c r="T19" s="8"/>
      <c r="U19" s="8"/>
      <c r="V19" s="8"/>
      <c r="W19" s="8"/>
      <c r="X19" s="8"/>
      <c r="Y19" s="8"/>
      <c r="Z19" s="8"/>
    </row>
    <row r="20" ht="15.75" spans="1:26">
      <c r="A20" s="16">
        <v>10</v>
      </c>
      <c r="B20" s="17" t="s">
        <v>169</v>
      </c>
      <c r="C20" s="17">
        <v>32</v>
      </c>
      <c r="D20" s="17">
        <f t="shared" si="0"/>
        <v>32</v>
      </c>
      <c r="E20" s="20">
        <f>'An IV A Custo G2'!F161</f>
        <v>4562.47851861371</v>
      </c>
      <c r="F20" s="18">
        <f t="shared" si="1"/>
        <v>145999.312595639</v>
      </c>
      <c r="G20" s="18">
        <f t="shared" si="2"/>
        <v>1751991.75114766</v>
      </c>
      <c r="H20" s="19">
        <f t="shared" si="3"/>
        <v>3503983.50229533</v>
      </c>
      <c r="I20" s="8"/>
      <c r="J20" s="8"/>
      <c r="K20" s="8"/>
      <c r="L20" s="8"/>
      <c r="M20" s="8"/>
      <c r="N20" s="8"/>
      <c r="O20" s="8"/>
      <c r="P20" s="8"/>
      <c r="Q20" s="8"/>
      <c r="R20" s="8"/>
      <c r="S20" s="8"/>
      <c r="T20" s="8"/>
      <c r="U20" s="8"/>
      <c r="V20" s="8"/>
      <c r="W20" s="8"/>
      <c r="X20" s="8"/>
      <c r="Y20" s="8"/>
      <c r="Z20" s="8"/>
    </row>
    <row r="21" ht="15.75" spans="1:26">
      <c r="A21" s="16">
        <v>11</v>
      </c>
      <c r="B21" s="17" t="s">
        <v>170</v>
      </c>
      <c r="C21" s="17">
        <v>15</v>
      </c>
      <c r="D21" s="17">
        <f t="shared" si="0"/>
        <v>15</v>
      </c>
      <c r="E21" s="20">
        <f>'An IV A Custo G2'!G161</f>
        <v>4562.47851861371</v>
      </c>
      <c r="F21" s="18">
        <f t="shared" si="1"/>
        <v>68437.1777792057</v>
      </c>
      <c r="G21" s="18">
        <f t="shared" si="2"/>
        <v>821246.133350468</v>
      </c>
      <c r="H21" s="19">
        <f t="shared" si="3"/>
        <v>1642492.26670094</v>
      </c>
      <c r="I21" s="8"/>
      <c r="J21" s="8"/>
      <c r="K21" s="8"/>
      <c r="L21" s="8"/>
      <c r="M21" s="8"/>
      <c r="N21" s="8"/>
      <c r="O21" s="8"/>
      <c r="P21" s="8"/>
      <c r="Q21" s="8"/>
      <c r="R21" s="8"/>
      <c r="S21" s="8"/>
      <c r="T21" s="8"/>
      <c r="U21" s="8"/>
      <c r="V21" s="8"/>
      <c r="W21" s="8"/>
      <c r="X21" s="8"/>
      <c r="Y21" s="8"/>
      <c r="Z21" s="8"/>
    </row>
    <row r="22" ht="15.75" spans="1:26">
      <c r="A22" s="16">
        <v>12</v>
      </c>
      <c r="B22" s="22" t="s">
        <v>167</v>
      </c>
      <c r="C22" s="23">
        <v>1</v>
      </c>
      <c r="D22" s="17">
        <f t="shared" si="0"/>
        <v>1</v>
      </c>
      <c r="E22" s="20">
        <f>'An IV A Custo G2'!H161</f>
        <v>4773.62869971036</v>
      </c>
      <c r="F22" s="18">
        <f t="shared" si="1"/>
        <v>4773.62869971036</v>
      </c>
      <c r="G22" s="18">
        <f t="shared" si="2"/>
        <v>57283.5443965244</v>
      </c>
      <c r="H22" s="19">
        <f t="shared" si="3"/>
        <v>114567.088793049</v>
      </c>
      <c r="I22" s="8"/>
      <c r="J22" s="8"/>
      <c r="K22" s="8"/>
      <c r="L22" s="8"/>
      <c r="M22" s="8"/>
      <c r="N22" s="8"/>
      <c r="O22" s="8"/>
      <c r="P22" s="8"/>
      <c r="Q22" s="8"/>
      <c r="R22" s="8"/>
      <c r="S22" s="8"/>
      <c r="T22" s="8"/>
      <c r="U22" s="8"/>
      <c r="V22" s="8"/>
      <c r="W22" s="8"/>
      <c r="X22" s="8"/>
      <c r="Y22" s="8"/>
      <c r="Z22" s="8"/>
    </row>
    <row r="23" ht="15.75" spans="1:26">
      <c r="A23" s="24">
        <v>13</v>
      </c>
      <c r="B23" s="25" t="s">
        <v>171</v>
      </c>
      <c r="C23" s="26">
        <v>1</v>
      </c>
      <c r="D23" s="27">
        <f t="shared" si="0"/>
        <v>1</v>
      </c>
      <c r="E23" s="20">
        <f>'An IV A Custo G2'!I161</f>
        <v>8627.73504218339</v>
      </c>
      <c r="F23" s="18">
        <f t="shared" ref="F23:F27" si="4">E23*D23</f>
        <v>8627.73504218339</v>
      </c>
      <c r="G23" s="18">
        <f t="shared" ref="G23" si="5">12*F23</f>
        <v>103532.820506201</v>
      </c>
      <c r="H23" s="19">
        <f t="shared" si="3"/>
        <v>207065.641012401</v>
      </c>
      <c r="I23" s="8"/>
      <c r="J23" s="8"/>
      <c r="K23" s="8"/>
      <c r="L23" s="8"/>
      <c r="M23" s="8"/>
      <c r="N23" s="8"/>
      <c r="O23" s="8"/>
      <c r="P23" s="8"/>
      <c r="Q23" s="8"/>
      <c r="R23" s="8"/>
      <c r="S23" s="8"/>
      <c r="T23" s="8"/>
      <c r="U23" s="8"/>
      <c r="V23" s="8"/>
      <c r="W23" s="8"/>
      <c r="X23" s="8"/>
      <c r="Y23" s="8"/>
      <c r="Z23" s="8"/>
    </row>
    <row r="24" ht="15.75" spans="1:26">
      <c r="A24" s="24">
        <v>14</v>
      </c>
      <c r="B24" s="28" t="s">
        <v>172</v>
      </c>
      <c r="C24" s="26">
        <v>1</v>
      </c>
      <c r="D24" s="27">
        <f t="shared" si="0"/>
        <v>1</v>
      </c>
      <c r="E24" s="20">
        <f>'An IV A Custo G2'!J161</f>
        <v>11624.0652776148</v>
      </c>
      <c r="F24" s="18">
        <f t="shared" si="4"/>
        <v>11624.0652776148</v>
      </c>
      <c r="G24" s="18">
        <f t="shared" ref="G24:G28" si="6">12*F24</f>
        <v>139488.783331378</v>
      </c>
      <c r="H24" s="19">
        <f t="shared" ref="H24:H27" si="7">24*F24</f>
        <v>278977.566662755</v>
      </c>
      <c r="I24" s="8"/>
      <c r="J24" s="8"/>
      <c r="K24" s="8"/>
      <c r="L24" s="8"/>
      <c r="M24" s="8"/>
      <c r="N24" s="8"/>
      <c r="O24" s="8"/>
      <c r="P24" s="8"/>
      <c r="Q24" s="8"/>
      <c r="R24" s="8"/>
      <c r="S24" s="8"/>
      <c r="T24" s="8"/>
      <c r="U24" s="8"/>
      <c r="V24" s="8"/>
      <c r="W24" s="8"/>
      <c r="X24" s="8"/>
      <c r="Y24" s="8"/>
      <c r="Z24" s="8"/>
    </row>
    <row r="25" ht="15.75" spans="1:26">
      <c r="A25" s="24">
        <v>15</v>
      </c>
      <c r="B25" s="28" t="s">
        <v>173</v>
      </c>
      <c r="C25" s="26">
        <v>1</v>
      </c>
      <c r="D25" s="27">
        <f t="shared" si="0"/>
        <v>1</v>
      </c>
      <c r="E25" s="20">
        <f>'An IV A Custo G2'!K161</f>
        <v>8023.36106856951</v>
      </c>
      <c r="F25" s="18">
        <f t="shared" si="4"/>
        <v>8023.36106856951</v>
      </c>
      <c r="G25" s="18">
        <f t="shared" si="6"/>
        <v>96280.3328228342</v>
      </c>
      <c r="H25" s="19">
        <f t="shared" si="7"/>
        <v>192560.665645668</v>
      </c>
      <c r="I25" s="8"/>
      <c r="J25" s="8"/>
      <c r="K25" s="8"/>
      <c r="L25" s="8"/>
      <c r="M25" s="8"/>
      <c r="N25" s="8"/>
      <c r="O25" s="8"/>
      <c r="P25" s="8"/>
      <c r="Q25" s="8"/>
      <c r="R25" s="8"/>
      <c r="S25" s="8"/>
      <c r="T25" s="8"/>
      <c r="U25" s="8"/>
      <c r="V25" s="8"/>
      <c r="W25" s="8"/>
      <c r="X25" s="8"/>
      <c r="Y25" s="8"/>
      <c r="Z25" s="8"/>
    </row>
    <row r="26" ht="15.75" spans="1:26">
      <c r="A26" s="24">
        <v>16</v>
      </c>
      <c r="B26" s="28" t="s">
        <v>174</v>
      </c>
      <c r="C26" s="26">
        <v>1</v>
      </c>
      <c r="D26" s="27">
        <f t="shared" si="0"/>
        <v>1</v>
      </c>
      <c r="E26" s="20">
        <f>'An IV A Custo G2'!L161</f>
        <v>6405.61910117519</v>
      </c>
      <c r="F26" s="18">
        <f t="shared" si="4"/>
        <v>6405.61910117519</v>
      </c>
      <c r="G26" s="18">
        <f t="shared" si="6"/>
        <v>76867.4292141022</v>
      </c>
      <c r="H26" s="19">
        <f t="shared" si="7"/>
        <v>153734.858428204</v>
      </c>
      <c r="I26" s="8"/>
      <c r="J26" s="8"/>
      <c r="K26" s="8"/>
      <c r="L26" s="8"/>
      <c r="M26" s="8"/>
      <c r="N26" s="8"/>
      <c r="O26" s="8"/>
      <c r="P26" s="8"/>
      <c r="Q26" s="8"/>
      <c r="R26" s="8"/>
      <c r="S26" s="8"/>
      <c r="T26" s="8"/>
      <c r="U26" s="8"/>
      <c r="V26" s="8"/>
      <c r="W26" s="8"/>
      <c r="X26" s="8"/>
      <c r="Y26" s="8"/>
      <c r="Z26" s="8"/>
    </row>
    <row r="27" ht="16.5" spans="1:26">
      <c r="A27" s="24">
        <v>17</v>
      </c>
      <c r="B27" s="29" t="s">
        <v>175</v>
      </c>
      <c r="C27" s="26">
        <v>1</v>
      </c>
      <c r="D27" s="27">
        <f t="shared" si="0"/>
        <v>1</v>
      </c>
      <c r="E27" s="20">
        <f>'An IV A Custo G2'!M161</f>
        <v>4167.48563098944</v>
      </c>
      <c r="F27" s="18">
        <f t="shared" si="4"/>
        <v>4167.48563098944</v>
      </c>
      <c r="G27" s="18">
        <f t="shared" si="6"/>
        <v>50009.8275718732</v>
      </c>
      <c r="H27" s="19">
        <f t="shared" si="7"/>
        <v>100019.655143746</v>
      </c>
      <c r="I27" s="8"/>
      <c r="J27" s="8"/>
      <c r="K27" s="8"/>
      <c r="L27" s="8"/>
      <c r="M27" s="8"/>
      <c r="N27" s="8"/>
      <c r="O27" s="8"/>
      <c r="P27" s="8"/>
      <c r="Q27" s="8"/>
      <c r="R27" s="8"/>
      <c r="S27" s="8"/>
      <c r="T27" s="8"/>
      <c r="U27" s="8"/>
      <c r="V27" s="8"/>
      <c r="W27" s="8"/>
      <c r="X27" s="8"/>
      <c r="Y27" s="8"/>
      <c r="Z27" s="8"/>
    </row>
    <row r="28" ht="28.5" customHeight="1" spans="1:26">
      <c r="A28" s="30" t="s">
        <v>176</v>
      </c>
      <c r="B28" s="31"/>
      <c r="C28" s="32">
        <f>SUM(C11:C27)</f>
        <v>126</v>
      </c>
      <c r="D28" s="32">
        <f>SUM(D11:D27)</f>
        <v>126</v>
      </c>
      <c r="E28" s="33"/>
      <c r="F28" s="33">
        <f>SUM(F11:F27)</f>
        <v>644904.49328931</v>
      </c>
      <c r="G28" s="33">
        <f t="shared" si="6"/>
        <v>7738853.91947172</v>
      </c>
      <c r="H28" s="34">
        <f>SUM(H11:H27)</f>
        <v>15477707.8389434</v>
      </c>
      <c r="I28" s="8"/>
      <c r="J28" s="8"/>
      <c r="K28" s="8"/>
      <c r="L28" s="8"/>
      <c r="M28" s="8"/>
      <c r="N28" s="8"/>
      <c r="O28" s="8"/>
      <c r="P28" s="8"/>
      <c r="Q28" s="8"/>
      <c r="R28" s="8"/>
      <c r="S28" s="8"/>
      <c r="T28" s="8"/>
      <c r="U28" s="8"/>
      <c r="V28" s="8"/>
      <c r="W28" s="8"/>
      <c r="X28" s="8"/>
      <c r="Y28" s="8"/>
      <c r="Z28" s="8"/>
    </row>
    <row r="29" ht="15.75" customHeight="1" spans="1:26">
      <c r="A29" s="8"/>
      <c r="B29" s="9"/>
      <c r="C29" s="8"/>
      <c r="D29" s="8"/>
      <c r="E29" s="8"/>
      <c r="F29" s="8"/>
      <c r="G29" s="9"/>
      <c r="H29" s="8"/>
      <c r="I29" s="8"/>
      <c r="J29" s="8"/>
      <c r="K29" s="8"/>
      <c r="L29" s="8"/>
      <c r="M29" s="8"/>
      <c r="N29" s="8"/>
      <c r="O29" s="8"/>
      <c r="P29" s="8"/>
      <c r="Q29" s="8"/>
      <c r="R29" s="8"/>
      <c r="S29" s="8"/>
      <c r="T29" s="8"/>
      <c r="U29" s="8"/>
      <c r="V29" s="8"/>
      <c r="W29" s="8"/>
      <c r="X29" s="8"/>
      <c r="Y29" s="8"/>
      <c r="Z29" s="8"/>
    </row>
    <row r="30" ht="15.75" customHeight="1" spans="1:26">
      <c r="A30" s="35"/>
      <c r="B30" s="9"/>
      <c r="C30" s="8"/>
      <c r="D30" s="8"/>
      <c r="E30" s="8"/>
      <c r="F30" s="8"/>
      <c r="G30" s="9"/>
      <c r="H30" s="8"/>
      <c r="I30" s="8"/>
      <c r="J30" s="8"/>
      <c r="K30" s="8"/>
      <c r="L30" s="8"/>
      <c r="M30" s="8"/>
      <c r="N30" s="8"/>
      <c r="O30" s="8"/>
      <c r="P30" s="8"/>
      <c r="Q30" s="8"/>
      <c r="R30" s="8"/>
      <c r="S30" s="8"/>
      <c r="T30" s="8"/>
      <c r="U30" s="8"/>
      <c r="V30" s="8"/>
      <c r="W30" s="8"/>
      <c r="X30" s="8"/>
      <c r="Y30" s="8"/>
      <c r="Z30" s="8"/>
    </row>
    <row r="31" ht="15.75" customHeight="1" spans="1:26">
      <c r="A31" s="8"/>
      <c r="B31" s="9"/>
      <c r="C31" s="8"/>
      <c r="D31" s="8"/>
      <c r="E31" s="8"/>
      <c r="F31" s="8"/>
      <c r="G31" s="9"/>
      <c r="H31" s="8"/>
      <c r="I31" s="8"/>
      <c r="J31" s="8"/>
      <c r="K31" s="8"/>
      <c r="L31" s="8"/>
      <c r="M31" s="8"/>
      <c r="N31" s="8"/>
      <c r="O31" s="8"/>
      <c r="P31" s="8"/>
      <c r="Q31" s="8"/>
      <c r="R31" s="8"/>
      <c r="S31" s="8"/>
      <c r="T31" s="8"/>
      <c r="U31" s="8"/>
      <c r="V31" s="8"/>
      <c r="W31" s="8"/>
      <c r="X31" s="8"/>
      <c r="Y31" s="8"/>
      <c r="Z31" s="8"/>
    </row>
    <row r="32" ht="15.75" customHeight="1" spans="1:26">
      <c r="A32" s="8"/>
      <c r="B32" s="9"/>
      <c r="C32" s="8"/>
      <c r="D32" s="8"/>
      <c r="E32" s="8"/>
      <c r="F32" s="8"/>
      <c r="G32" s="9"/>
      <c r="H32" s="8"/>
      <c r="I32" s="8"/>
      <c r="J32" s="8"/>
      <c r="K32" s="8"/>
      <c r="L32" s="8"/>
      <c r="M32" s="8"/>
      <c r="N32" s="8"/>
      <c r="O32" s="8"/>
      <c r="P32" s="8"/>
      <c r="Q32" s="8"/>
      <c r="R32" s="8"/>
      <c r="S32" s="8"/>
      <c r="T32" s="8"/>
      <c r="U32" s="8"/>
      <c r="V32" s="8"/>
      <c r="W32" s="8"/>
      <c r="X32" s="8"/>
      <c r="Y32" s="8"/>
      <c r="Z32" s="8"/>
    </row>
    <row r="33" ht="15.75" customHeight="1" spans="1:26">
      <c r="A33" s="8"/>
      <c r="B33" s="9"/>
      <c r="C33" s="8"/>
      <c r="D33" s="8"/>
      <c r="E33" s="8"/>
      <c r="F33" s="8"/>
      <c r="G33" s="9"/>
      <c r="H33" s="8"/>
      <c r="I33" s="8"/>
      <c r="J33" s="8"/>
      <c r="K33" s="8"/>
      <c r="L33" s="8"/>
      <c r="M33" s="8"/>
      <c r="N33" s="8"/>
      <c r="O33" s="8"/>
      <c r="P33" s="8"/>
      <c r="Q33" s="8"/>
      <c r="R33" s="8"/>
      <c r="S33" s="8"/>
      <c r="T33" s="8"/>
      <c r="U33" s="8"/>
      <c r="V33" s="8"/>
      <c r="W33" s="8"/>
      <c r="X33" s="8"/>
      <c r="Y33" s="8"/>
      <c r="Z33" s="8"/>
    </row>
    <row r="34" ht="15.75" customHeight="1" spans="1:26">
      <c r="A34" s="8"/>
      <c r="B34" s="9"/>
      <c r="C34" s="8"/>
      <c r="D34" s="8"/>
      <c r="E34" s="8"/>
      <c r="F34" s="8"/>
      <c r="G34" s="9"/>
      <c r="H34" s="8"/>
      <c r="I34" s="8"/>
      <c r="J34" s="8"/>
      <c r="K34" s="8"/>
      <c r="L34" s="8"/>
      <c r="M34" s="8"/>
      <c r="N34" s="8"/>
      <c r="O34" s="8"/>
      <c r="P34" s="8"/>
      <c r="Q34" s="8"/>
      <c r="R34" s="8"/>
      <c r="S34" s="8"/>
      <c r="T34" s="8"/>
      <c r="U34" s="8"/>
      <c r="V34" s="8"/>
      <c r="W34" s="8"/>
      <c r="X34" s="8"/>
      <c r="Y34" s="8"/>
      <c r="Z34" s="8"/>
    </row>
    <row r="35" ht="15.75" customHeight="1" spans="1:26">
      <c r="A35" s="8"/>
      <c r="B35" s="9"/>
      <c r="C35" s="8"/>
      <c r="D35" s="8"/>
      <c r="E35" s="8"/>
      <c r="F35" s="8"/>
      <c r="G35" s="9"/>
      <c r="H35" s="8"/>
      <c r="I35" s="8"/>
      <c r="J35" s="8"/>
      <c r="K35" s="8"/>
      <c r="L35" s="8"/>
      <c r="M35" s="8"/>
      <c r="N35" s="8"/>
      <c r="O35" s="8"/>
      <c r="P35" s="8"/>
      <c r="Q35" s="8"/>
      <c r="R35" s="8"/>
      <c r="S35" s="8"/>
      <c r="T35" s="8"/>
      <c r="U35" s="8"/>
      <c r="V35" s="8"/>
      <c r="W35" s="8"/>
      <c r="X35" s="8"/>
      <c r="Y35" s="8"/>
      <c r="Z35" s="8"/>
    </row>
    <row r="36" ht="15.75" customHeight="1" spans="1:26">
      <c r="A36" s="8"/>
      <c r="B36" s="9"/>
      <c r="C36" s="8"/>
      <c r="D36" s="8"/>
      <c r="E36" s="8"/>
      <c r="F36" s="8"/>
      <c r="G36" s="9"/>
      <c r="H36" s="8"/>
      <c r="I36" s="8"/>
      <c r="J36" s="8"/>
      <c r="K36" s="8"/>
      <c r="L36" s="8"/>
      <c r="M36" s="8"/>
      <c r="N36" s="8"/>
      <c r="O36" s="8"/>
      <c r="P36" s="8"/>
      <c r="Q36" s="8"/>
      <c r="R36" s="8"/>
      <c r="S36" s="8"/>
      <c r="T36" s="8"/>
      <c r="U36" s="8"/>
      <c r="V36" s="8"/>
      <c r="W36" s="8"/>
      <c r="X36" s="8"/>
      <c r="Y36" s="8"/>
      <c r="Z36" s="8"/>
    </row>
    <row r="37" ht="15.75" customHeight="1" spans="1:26">
      <c r="A37" s="8"/>
      <c r="B37" s="9"/>
      <c r="C37" s="8"/>
      <c r="D37" s="8"/>
      <c r="E37" s="8"/>
      <c r="F37" s="8"/>
      <c r="G37" s="9"/>
      <c r="H37" s="8"/>
      <c r="I37" s="8"/>
      <c r="J37" s="8"/>
      <c r="K37" s="8"/>
      <c r="L37" s="8"/>
      <c r="M37" s="8"/>
      <c r="N37" s="8"/>
      <c r="O37" s="8"/>
      <c r="P37" s="8"/>
      <c r="Q37" s="8"/>
      <c r="R37" s="8"/>
      <c r="S37" s="8"/>
      <c r="T37" s="8"/>
      <c r="U37" s="8"/>
      <c r="V37" s="8"/>
      <c r="W37" s="8"/>
      <c r="X37" s="8"/>
      <c r="Y37" s="8"/>
      <c r="Z37" s="8"/>
    </row>
    <row r="38" ht="15.75" customHeight="1" spans="1:26">
      <c r="A38" s="8"/>
      <c r="B38" s="9"/>
      <c r="C38" s="8"/>
      <c r="D38" s="8"/>
      <c r="E38" s="8"/>
      <c r="F38" s="8"/>
      <c r="G38" s="9"/>
      <c r="H38" s="8"/>
      <c r="I38" s="8"/>
      <c r="J38" s="8"/>
      <c r="K38" s="8"/>
      <c r="L38" s="8"/>
      <c r="M38" s="8"/>
      <c r="N38" s="8"/>
      <c r="O38" s="8"/>
      <c r="P38" s="8"/>
      <c r="Q38" s="8"/>
      <c r="R38" s="8"/>
      <c r="S38" s="8"/>
      <c r="T38" s="8"/>
      <c r="U38" s="8"/>
      <c r="V38" s="8"/>
      <c r="W38" s="8"/>
      <c r="X38" s="8"/>
      <c r="Y38" s="8"/>
      <c r="Z38" s="8"/>
    </row>
    <row r="39" ht="15.75" customHeight="1" spans="1:26">
      <c r="A39" s="8"/>
      <c r="B39" s="9"/>
      <c r="C39" s="8"/>
      <c r="D39" s="8"/>
      <c r="E39" s="8"/>
      <c r="F39" s="8"/>
      <c r="G39" s="9"/>
      <c r="H39" s="8"/>
      <c r="I39" s="8"/>
      <c r="J39" s="8"/>
      <c r="K39" s="8"/>
      <c r="L39" s="8"/>
      <c r="M39" s="8"/>
      <c r="N39" s="8"/>
      <c r="O39" s="8"/>
      <c r="P39" s="8"/>
      <c r="Q39" s="8"/>
      <c r="R39" s="8"/>
      <c r="S39" s="8"/>
      <c r="T39" s="8"/>
      <c r="U39" s="8"/>
      <c r="V39" s="8"/>
      <c r="W39" s="8"/>
      <c r="X39" s="8"/>
      <c r="Y39" s="8"/>
      <c r="Z39" s="8"/>
    </row>
    <row r="40" ht="15.75" customHeight="1" spans="1:26">
      <c r="A40" s="8"/>
      <c r="B40" s="9"/>
      <c r="C40" s="8"/>
      <c r="D40" s="8"/>
      <c r="E40" s="8"/>
      <c r="F40" s="8"/>
      <c r="G40" s="9"/>
      <c r="H40" s="8"/>
      <c r="I40" s="8"/>
      <c r="J40" s="8"/>
      <c r="K40" s="8"/>
      <c r="L40" s="8"/>
      <c r="M40" s="8"/>
      <c r="N40" s="8"/>
      <c r="O40" s="8"/>
      <c r="P40" s="8"/>
      <c r="Q40" s="8"/>
      <c r="R40" s="8"/>
      <c r="S40" s="8"/>
      <c r="T40" s="8"/>
      <c r="U40" s="8"/>
      <c r="V40" s="8"/>
      <c r="W40" s="8"/>
      <c r="X40" s="8"/>
      <c r="Y40" s="8"/>
      <c r="Z40" s="8"/>
    </row>
    <row r="41" ht="15.75" customHeight="1" spans="1:26">
      <c r="A41" s="8"/>
      <c r="B41" s="9"/>
      <c r="C41" s="8"/>
      <c r="D41" s="8"/>
      <c r="E41" s="8"/>
      <c r="F41" s="8"/>
      <c r="G41" s="9"/>
      <c r="H41" s="8"/>
      <c r="I41" s="8"/>
      <c r="J41" s="8"/>
      <c r="K41" s="8"/>
      <c r="L41" s="8"/>
      <c r="M41" s="8"/>
      <c r="N41" s="8"/>
      <c r="O41" s="8"/>
      <c r="P41" s="8"/>
      <c r="Q41" s="8"/>
      <c r="R41" s="8"/>
      <c r="S41" s="8"/>
      <c r="T41" s="8"/>
      <c r="U41" s="8"/>
      <c r="V41" s="8"/>
      <c r="W41" s="8"/>
      <c r="X41" s="8"/>
      <c r="Y41" s="8"/>
      <c r="Z41" s="8"/>
    </row>
    <row r="42" ht="15.75" customHeight="1" spans="1:26">
      <c r="A42" s="8"/>
      <c r="B42" s="9"/>
      <c r="C42" s="8"/>
      <c r="D42" s="8"/>
      <c r="E42" s="8"/>
      <c r="F42" s="8"/>
      <c r="G42" s="9"/>
      <c r="H42" s="8"/>
      <c r="I42" s="8"/>
      <c r="J42" s="8"/>
      <c r="K42" s="8"/>
      <c r="L42" s="8"/>
      <c r="M42" s="8"/>
      <c r="N42" s="8"/>
      <c r="O42" s="8"/>
      <c r="P42" s="8"/>
      <c r="Q42" s="8"/>
      <c r="R42" s="8"/>
      <c r="S42" s="8"/>
      <c r="T42" s="8"/>
      <c r="U42" s="8"/>
      <c r="V42" s="8"/>
      <c r="W42" s="8"/>
      <c r="X42" s="8"/>
      <c r="Y42" s="8"/>
      <c r="Z42" s="8"/>
    </row>
    <row r="43" ht="15.75" customHeight="1" spans="1:26">
      <c r="A43" s="8"/>
      <c r="B43" s="9"/>
      <c r="C43" s="8"/>
      <c r="D43" s="8"/>
      <c r="E43" s="8"/>
      <c r="F43" s="8"/>
      <c r="G43" s="9"/>
      <c r="H43" s="8"/>
      <c r="I43" s="8"/>
      <c r="J43" s="8"/>
      <c r="K43" s="8"/>
      <c r="L43" s="8"/>
      <c r="M43" s="8"/>
      <c r="N43" s="8"/>
      <c r="O43" s="8"/>
      <c r="P43" s="8"/>
      <c r="Q43" s="8"/>
      <c r="R43" s="8"/>
      <c r="S43" s="8"/>
      <c r="T43" s="8"/>
      <c r="U43" s="8"/>
      <c r="V43" s="8"/>
      <c r="W43" s="8"/>
      <c r="X43" s="8"/>
      <c r="Y43" s="8"/>
      <c r="Z43" s="8"/>
    </row>
    <row r="44" ht="15.75" customHeight="1" spans="1:26">
      <c r="A44" s="8"/>
      <c r="B44" s="9"/>
      <c r="C44" s="8"/>
      <c r="D44" s="8"/>
      <c r="E44" s="8"/>
      <c r="F44" s="8"/>
      <c r="G44" s="9"/>
      <c r="H44" s="8"/>
      <c r="I44" s="8"/>
      <c r="J44" s="8"/>
      <c r="K44" s="8"/>
      <c r="L44" s="8"/>
      <c r="M44" s="8"/>
      <c r="N44" s="8"/>
      <c r="O44" s="8"/>
      <c r="P44" s="8"/>
      <c r="Q44" s="8"/>
      <c r="R44" s="8"/>
      <c r="S44" s="8"/>
      <c r="T44" s="8"/>
      <c r="U44" s="8"/>
      <c r="V44" s="8"/>
      <c r="W44" s="8"/>
      <c r="X44" s="8"/>
      <c r="Y44" s="8"/>
      <c r="Z44" s="8"/>
    </row>
    <row r="45" ht="15.75" customHeight="1" spans="1:26">
      <c r="A45" s="8"/>
      <c r="B45" s="9"/>
      <c r="C45" s="8"/>
      <c r="D45" s="8"/>
      <c r="E45" s="8"/>
      <c r="F45" s="8"/>
      <c r="G45" s="9"/>
      <c r="H45" s="8"/>
      <c r="I45" s="8"/>
      <c r="J45" s="8"/>
      <c r="K45" s="8"/>
      <c r="L45" s="8"/>
      <c r="M45" s="8"/>
      <c r="N45" s="8"/>
      <c r="O45" s="8"/>
      <c r="P45" s="8"/>
      <c r="Q45" s="8"/>
      <c r="R45" s="8"/>
      <c r="S45" s="8"/>
      <c r="T45" s="8"/>
      <c r="U45" s="8"/>
      <c r="V45" s="8"/>
      <c r="W45" s="8"/>
      <c r="X45" s="8"/>
      <c r="Y45" s="8"/>
      <c r="Z45" s="8"/>
    </row>
    <row r="46" ht="15.75" customHeight="1" spans="1:26">
      <c r="A46" s="8"/>
      <c r="B46" s="9"/>
      <c r="C46" s="8"/>
      <c r="D46" s="8"/>
      <c r="E46" s="8"/>
      <c r="F46" s="8"/>
      <c r="G46" s="9"/>
      <c r="H46" s="8"/>
      <c r="I46" s="8"/>
      <c r="J46" s="8"/>
      <c r="K46" s="8"/>
      <c r="L46" s="8"/>
      <c r="M46" s="8"/>
      <c r="N46" s="8"/>
      <c r="O46" s="8"/>
      <c r="P46" s="8"/>
      <c r="Q46" s="8"/>
      <c r="R46" s="8"/>
      <c r="S46" s="8"/>
      <c r="T46" s="8"/>
      <c r="U46" s="8"/>
      <c r="V46" s="8"/>
      <c r="W46" s="8"/>
      <c r="X46" s="8"/>
      <c r="Y46" s="8"/>
      <c r="Z46" s="8"/>
    </row>
    <row r="47" ht="15.75" customHeight="1" spans="1:26">
      <c r="A47" s="8"/>
      <c r="B47" s="9"/>
      <c r="C47" s="8"/>
      <c r="D47" s="8"/>
      <c r="E47" s="8"/>
      <c r="F47" s="8"/>
      <c r="G47" s="9"/>
      <c r="H47" s="8"/>
      <c r="I47" s="8"/>
      <c r="J47" s="8"/>
      <c r="K47" s="8"/>
      <c r="L47" s="8"/>
      <c r="M47" s="8"/>
      <c r="N47" s="8"/>
      <c r="O47" s="8"/>
      <c r="P47" s="8"/>
      <c r="Q47" s="8"/>
      <c r="R47" s="8"/>
      <c r="S47" s="8"/>
      <c r="T47" s="8"/>
      <c r="U47" s="8"/>
      <c r="V47" s="8"/>
      <c r="W47" s="8"/>
      <c r="X47" s="8"/>
      <c r="Y47" s="8"/>
      <c r="Z47" s="8"/>
    </row>
    <row r="48" ht="15.75" customHeight="1" spans="1:26">
      <c r="A48" s="8"/>
      <c r="B48" s="9"/>
      <c r="C48" s="8"/>
      <c r="D48" s="8"/>
      <c r="E48" s="8"/>
      <c r="F48" s="8"/>
      <c r="G48" s="9"/>
      <c r="H48" s="8"/>
      <c r="I48" s="8"/>
      <c r="J48" s="8"/>
      <c r="K48" s="8"/>
      <c r="L48" s="8"/>
      <c r="M48" s="8"/>
      <c r="N48" s="8"/>
      <c r="O48" s="8"/>
      <c r="P48" s="8"/>
      <c r="Q48" s="8"/>
      <c r="R48" s="8"/>
      <c r="S48" s="8"/>
      <c r="T48" s="8"/>
      <c r="U48" s="8"/>
      <c r="V48" s="8"/>
      <c r="W48" s="8"/>
      <c r="X48" s="8"/>
      <c r="Y48" s="8"/>
      <c r="Z48" s="8"/>
    </row>
    <row r="49" ht="15.75" customHeight="1" spans="1:26">
      <c r="A49" s="8"/>
      <c r="B49" s="9"/>
      <c r="C49" s="8"/>
      <c r="D49" s="8"/>
      <c r="E49" s="8"/>
      <c r="F49" s="8"/>
      <c r="G49" s="9"/>
      <c r="H49" s="8"/>
      <c r="I49" s="8"/>
      <c r="J49" s="8"/>
      <c r="K49" s="8"/>
      <c r="L49" s="8"/>
      <c r="M49" s="8"/>
      <c r="N49" s="8"/>
      <c r="O49" s="8"/>
      <c r="P49" s="8"/>
      <c r="Q49" s="8"/>
      <c r="R49" s="8"/>
      <c r="S49" s="8"/>
      <c r="T49" s="8"/>
      <c r="U49" s="8"/>
      <c r="V49" s="8"/>
      <c r="W49" s="8"/>
      <c r="X49" s="8"/>
      <c r="Y49" s="8"/>
      <c r="Z49" s="8"/>
    </row>
    <row r="50" ht="15.75" customHeight="1" spans="1:26">
      <c r="A50" s="8"/>
      <c r="B50" s="9"/>
      <c r="C50" s="8"/>
      <c r="D50" s="8"/>
      <c r="E50" s="8"/>
      <c r="F50" s="8"/>
      <c r="G50" s="9"/>
      <c r="H50" s="8"/>
      <c r="I50" s="8"/>
      <c r="J50" s="8"/>
      <c r="K50" s="8"/>
      <c r="L50" s="8"/>
      <c r="M50" s="8"/>
      <c r="N50" s="8"/>
      <c r="O50" s="8"/>
      <c r="P50" s="8"/>
      <c r="Q50" s="8"/>
      <c r="R50" s="8"/>
      <c r="S50" s="8"/>
      <c r="T50" s="8"/>
      <c r="U50" s="8"/>
      <c r="V50" s="8"/>
      <c r="W50" s="8"/>
      <c r="X50" s="8"/>
      <c r="Y50" s="8"/>
      <c r="Z50" s="8"/>
    </row>
    <row r="51" ht="15.75" customHeight="1" spans="1:26">
      <c r="A51" s="8"/>
      <c r="B51" s="9"/>
      <c r="C51" s="8"/>
      <c r="D51" s="8"/>
      <c r="E51" s="8"/>
      <c r="F51" s="8"/>
      <c r="G51" s="9"/>
      <c r="H51" s="8"/>
      <c r="I51" s="8"/>
      <c r="J51" s="8"/>
      <c r="K51" s="8"/>
      <c r="L51" s="8"/>
      <c r="M51" s="8"/>
      <c r="N51" s="8"/>
      <c r="O51" s="8"/>
      <c r="P51" s="8"/>
      <c r="Q51" s="8"/>
      <c r="R51" s="8"/>
      <c r="S51" s="8"/>
      <c r="T51" s="8"/>
      <c r="U51" s="8"/>
      <c r="V51" s="8"/>
      <c r="W51" s="8"/>
      <c r="X51" s="8"/>
      <c r="Y51" s="8"/>
      <c r="Z51" s="8"/>
    </row>
    <row r="52" ht="15.75" customHeight="1" spans="1:26">
      <c r="A52" s="8"/>
      <c r="B52" s="9"/>
      <c r="C52" s="8"/>
      <c r="D52" s="8"/>
      <c r="E52" s="8"/>
      <c r="F52" s="8"/>
      <c r="G52" s="9"/>
      <c r="H52" s="8"/>
      <c r="I52" s="8"/>
      <c r="J52" s="8"/>
      <c r="K52" s="8"/>
      <c r="L52" s="8"/>
      <c r="M52" s="8"/>
      <c r="N52" s="8"/>
      <c r="O52" s="8"/>
      <c r="P52" s="8"/>
      <c r="Q52" s="8"/>
      <c r="R52" s="8"/>
      <c r="S52" s="8"/>
      <c r="T52" s="8"/>
      <c r="U52" s="8"/>
      <c r="V52" s="8"/>
      <c r="W52" s="8"/>
      <c r="X52" s="8"/>
      <c r="Y52" s="8"/>
      <c r="Z52" s="8"/>
    </row>
    <row r="53" ht="15.75" customHeight="1" spans="1:26">
      <c r="A53" s="8"/>
      <c r="B53" s="9"/>
      <c r="C53" s="8"/>
      <c r="D53" s="8"/>
      <c r="E53" s="8"/>
      <c r="F53" s="8"/>
      <c r="G53" s="9"/>
      <c r="H53" s="8"/>
      <c r="I53" s="8"/>
      <c r="J53" s="8"/>
      <c r="K53" s="8"/>
      <c r="L53" s="8"/>
      <c r="M53" s="8"/>
      <c r="N53" s="8"/>
      <c r="O53" s="8"/>
      <c r="P53" s="8"/>
      <c r="Q53" s="8"/>
      <c r="R53" s="8"/>
      <c r="S53" s="8"/>
      <c r="T53" s="8"/>
      <c r="U53" s="8"/>
      <c r="V53" s="8"/>
      <c r="W53" s="8"/>
      <c r="X53" s="8"/>
      <c r="Y53" s="8"/>
      <c r="Z53" s="8"/>
    </row>
    <row r="54" ht="15.75" customHeight="1" spans="1:26">
      <c r="A54" s="8"/>
      <c r="B54" s="9"/>
      <c r="C54" s="8"/>
      <c r="D54" s="8"/>
      <c r="E54" s="8"/>
      <c r="F54" s="8"/>
      <c r="G54" s="9"/>
      <c r="H54" s="8"/>
      <c r="I54" s="8"/>
      <c r="J54" s="8"/>
      <c r="K54" s="8"/>
      <c r="L54" s="8"/>
      <c r="M54" s="8"/>
      <c r="N54" s="8"/>
      <c r="O54" s="8"/>
      <c r="P54" s="8"/>
      <c r="Q54" s="8"/>
      <c r="R54" s="8"/>
      <c r="S54" s="8"/>
      <c r="T54" s="8"/>
      <c r="U54" s="8"/>
      <c r="V54" s="8"/>
      <c r="W54" s="8"/>
      <c r="X54" s="8"/>
      <c r="Y54" s="8"/>
      <c r="Z54" s="8"/>
    </row>
    <row r="55" ht="15.75" customHeight="1" spans="1:26">
      <c r="A55" s="8"/>
      <c r="B55" s="9"/>
      <c r="C55" s="8"/>
      <c r="D55" s="8"/>
      <c r="E55" s="8"/>
      <c r="F55" s="8"/>
      <c r="G55" s="9"/>
      <c r="H55" s="8"/>
      <c r="I55" s="8"/>
      <c r="J55" s="8"/>
      <c r="K55" s="8"/>
      <c r="L55" s="8"/>
      <c r="M55" s="8"/>
      <c r="N55" s="8"/>
      <c r="O55" s="8"/>
      <c r="P55" s="8"/>
      <c r="Q55" s="8"/>
      <c r="R55" s="8"/>
      <c r="S55" s="8"/>
      <c r="T55" s="8"/>
      <c r="U55" s="8"/>
      <c r="V55" s="8"/>
      <c r="W55" s="8"/>
      <c r="X55" s="8"/>
      <c r="Y55" s="8"/>
      <c r="Z55" s="8"/>
    </row>
    <row r="56" ht="15.75" customHeight="1" spans="1:26">
      <c r="A56" s="8"/>
      <c r="B56" s="9"/>
      <c r="C56" s="8"/>
      <c r="D56" s="8"/>
      <c r="E56" s="8"/>
      <c r="F56" s="8"/>
      <c r="G56" s="9"/>
      <c r="H56" s="8"/>
      <c r="I56" s="8"/>
      <c r="J56" s="8"/>
      <c r="K56" s="8"/>
      <c r="L56" s="8"/>
      <c r="M56" s="8"/>
      <c r="N56" s="8"/>
      <c r="O56" s="8"/>
      <c r="P56" s="8"/>
      <c r="Q56" s="8"/>
      <c r="R56" s="8"/>
      <c r="S56" s="8"/>
      <c r="T56" s="8"/>
      <c r="U56" s="8"/>
      <c r="V56" s="8"/>
      <c r="W56" s="8"/>
      <c r="X56" s="8"/>
      <c r="Y56" s="8"/>
      <c r="Z56" s="8"/>
    </row>
    <row r="57" ht="15.75" customHeight="1" spans="1:26">
      <c r="A57" s="8"/>
      <c r="B57" s="9"/>
      <c r="C57" s="8"/>
      <c r="D57" s="8"/>
      <c r="E57" s="8"/>
      <c r="F57" s="8"/>
      <c r="G57" s="9"/>
      <c r="H57" s="8"/>
      <c r="I57" s="8"/>
      <c r="J57" s="8"/>
      <c r="K57" s="8"/>
      <c r="L57" s="8"/>
      <c r="M57" s="8"/>
      <c r="N57" s="8"/>
      <c r="O57" s="8"/>
      <c r="P57" s="8"/>
      <c r="Q57" s="8"/>
      <c r="R57" s="8"/>
      <c r="S57" s="8"/>
      <c r="T57" s="8"/>
      <c r="U57" s="8"/>
      <c r="V57" s="8"/>
      <c r="W57" s="8"/>
      <c r="X57" s="8"/>
      <c r="Y57" s="8"/>
      <c r="Z57" s="8"/>
    </row>
    <row r="58" ht="15.75" customHeight="1" spans="1:26">
      <c r="A58" s="8"/>
      <c r="B58" s="9"/>
      <c r="C58" s="8"/>
      <c r="D58" s="8"/>
      <c r="E58" s="8"/>
      <c r="F58" s="8"/>
      <c r="G58" s="9"/>
      <c r="H58" s="8"/>
      <c r="I58" s="8"/>
      <c r="J58" s="8"/>
      <c r="K58" s="8"/>
      <c r="L58" s="8"/>
      <c r="M58" s="8"/>
      <c r="N58" s="8"/>
      <c r="O58" s="8"/>
      <c r="P58" s="8"/>
      <c r="Q58" s="8"/>
      <c r="R58" s="8"/>
      <c r="S58" s="8"/>
      <c r="T58" s="8"/>
      <c r="U58" s="8"/>
      <c r="V58" s="8"/>
      <c r="W58" s="8"/>
      <c r="X58" s="8"/>
      <c r="Y58" s="8"/>
      <c r="Z58" s="8"/>
    </row>
    <row r="59" ht="15.75" customHeight="1" spans="1:26">
      <c r="A59" s="8"/>
      <c r="B59" s="9"/>
      <c r="C59" s="8"/>
      <c r="D59" s="8"/>
      <c r="E59" s="8"/>
      <c r="F59" s="8"/>
      <c r="G59" s="9"/>
      <c r="H59" s="8"/>
      <c r="I59" s="8"/>
      <c r="J59" s="8"/>
      <c r="K59" s="8"/>
      <c r="L59" s="8"/>
      <c r="M59" s="8"/>
      <c r="N59" s="8"/>
      <c r="O59" s="8"/>
      <c r="P59" s="8"/>
      <c r="Q59" s="8"/>
      <c r="R59" s="8"/>
      <c r="S59" s="8"/>
      <c r="T59" s="8"/>
      <c r="U59" s="8"/>
      <c r="V59" s="8"/>
      <c r="W59" s="8"/>
      <c r="X59" s="8"/>
      <c r="Y59" s="8"/>
      <c r="Z59" s="8"/>
    </row>
    <row r="60" ht="15.75" customHeight="1" spans="1:26">
      <c r="A60" s="8"/>
      <c r="B60" s="9"/>
      <c r="C60" s="8"/>
      <c r="D60" s="8"/>
      <c r="E60" s="8"/>
      <c r="F60" s="8"/>
      <c r="G60" s="9"/>
      <c r="H60" s="8"/>
      <c r="I60" s="8"/>
      <c r="J60" s="8"/>
      <c r="K60" s="8"/>
      <c r="L60" s="8"/>
      <c r="M60" s="8"/>
      <c r="N60" s="8"/>
      <c r="O60" s="8"/>
      <c r="P60" s="8"/>
      <c r="Q60" s="8"/>
      <c r="R60" s="8"/>
      <c r="S60" s="8"/>
      <c r="T60" s="8"/>
      <c r="U60" s="8"/>
      <c r="V60" s="8"/>
      <c r="W60" s="8"/>
      <c r="X60" s="8"/>
      <c r="Y60" s="8"/>
      <c r="Z60" s="8"/>
    </row>
    <row r="61" ht="15.75" customHeight="1" spans="1:26">
      <c r="A61" s="8"/>
      <c r="B61" s="9"/>
      <c r="C61" s="8"/>
      <c r="D61" s="8"/>
      <c r="E61" s="8"/>
      <c r="F61" s="8"/>
      <c r="G61" s="9"/>
      <c r="H61" s="8"/>
      <c r="I61" s="8"/>
      <c r="J61" s="8"/>
      <c r="K61" s="8"/>
      <c r="L61" s="8"/>
      <c r="M61" s="8"/>
      <c r="N61" s="8"/>
      <c r="O61" s="8"/>
      <c r="P61" s="8"/>
      <c r="Q61" s="8"/>
      <c r="R61" s="8"/>
      <c r="S61" s="8"/>
      <c r="T61" s="8"/>
      <c r="U61" s="8"/>
      <c r="V61" s="8"/>
      <c r="W61" s="8"/>
      <c r="X61" s="8"/>
      <c r="Y61" s="8"/>
      <c r="Z61" s="8"/>
    </row>
    <row r="62" ht="15.75" customHeight="1" spans="1:26">
      <c r="A62" s="8"/>
      <c r="B62" s="9"/>
      <c r="C62" s="8"/>
      <c r="D62" s="8"/>
      <c r="E62" s="8"/>
      <c r="F62" s="8"/>
      <c r="G62" s="9"/>
      <c r="H62" s="8"/>
      <c r="I62" s="8"/>
      <c r="J62" s="8"/>
      <c r="K62" s="8"/>
      <c r="L62" s="8"/>
      <c r="M62" s="8"/>
      <c r="N62" s="8"/>
      <c r="O62" s="8"/>
      <c r="P62" s="8"/>
      <c r="Q62" s="8"/>
      <c r="R62" s="8"/>
      <c r="S62" s="8"/>
      <c r="T62" s="8"/>
      <c r="U62" s="8"/>
      <c r="V62" s="8"/>
      <c r="W62" s="8"/>
      <c r="X62" s="8"/>
      <c r="Y62" s="8"/>
      <c r="Z62" s="8"/>
    </row>
    <row r="63" ht="15.75" customHeight="1" spans="1:26">
      <c r="A63" s="8"/>
      <c r="B63" s="9"/>
      <c r="C63" s="8"/>
      <c r="D63" s="8"/>
      <c r="E63" s="8"/>
      <c r="F63" s="8"/>
      <c r="G63" s="9"/>
      <c r="H63" s="8"/>
      <c r="I63" s="8"/>
      <c r="J63" s="8"/>
      <c r="K63" s="8"/>
      <c r="L63" s="8"/>
      <c r="M63" s="8"/>
      <c r="N63" s="8"/>
      <c r="O63" s="8"/>
      <c r="P63" s="8"/>
      <c r="Q63" s="8"/>
      <c r="R63" s="8"/>
      <c r="S63" s="8"/>
      <c r="T63" s="8"/>
      <c r="U63" s="8"/>
      <c r="V63" s="8"/>
      <c r="W63" s="8"/>
      <c r="X63" s="8"/>
      <c r="Y63" s="8"/>
      <c r="Z63" s="8"/>
    </row>
    <row r="64" ht="15.75" customHeight="1" spans="1:26">
      <c r="A64" s="8"/>
      <c r="B64" s="9"/>
      <c r="C64" s="8"/>
      <c r="D64" s="8"/>
      <c r="E64" s="8"/>
      <c r="F64" s="8"/>
      <c r="G64" s="9"/>
      <c r="H64" s="8"/>
      <c r="I64" s="8"/>
      <c r="J64" s="8"/>
      <c r="K64" s="8"/>
      <c r="L64" s="8"/>
      <c r="M64" s="8"/>
      <c r="N64" s="8"/>
      <c r="O64" s="8"/>
      <c r="P64" s="8"/>
      <c r="Q64" s="8"/>
      <c r="R64" s="8"/>
      <c r="S64" s="8"/>
      <c r="T64" s="8"/>
      <c r="U64" s="8"/>
      <c r="V64" s="8"/>
      <c r="W64" s="8"/>
      <c r="X64" s="8"/>
      <c r="Y64" s="8"/>
      <c r="Z64" s="8"/>
    </row>
    <row r="65" ht="15.75" customHeight="1" spans="1:26">
      <c r="A65" s="8"/>
      <c r="B65" s="9"/>
      <c r="C65" s="8"/>
      <c r="D65" s="8"/>
      <c r="E65" s="8"/>
      <c r="F65" s="8"/>
      <c r="G65" s="9"/>
      <c r="H65" s="8"/>
      <c r="I65" s="8"/>
      <c r="J65" s="8"/>
      <c r="K65" s="8"/>
      <c r="L65" s="8"/>
      <c r="M65" s="8"/>
      <c r="N65" s="8"/>
      <c r="O65" s="8"/>
      <c r="P65" s="8"/>
      <c r="Q65" s="8"/>
      <c r="R65" s="8"/>
      <c r="S65" s="8"/>
      <c r="T65" s="8"/>
      <c r="U65" s="8"/>
      <c r="V65" s="8"/>
      <c r="W65" s="8"/>
      <c r="X65" s="8"/>
      <c r="Y65" s="8"/>
      <c r="Z65" s="8"/>
    </row>
    <row r="66" ht="15.75" customHeight="1" spans="1:26">
      <c r="A66" s="8"/>
      <c r="B66" s="9"/>
      <c r="C66" s="8"/>
      <c r="D66" s="8"/>
      <c r="E66" s="8"/>
      <c r="F66" s="8"/>
      <c r="G66" s="9"/>
      <c r="H66" s="8"/>
      <c r="I66" s="8"/>
      <c r="J66" s="8"/>
      <c r="K66" s="8"/>
      <c r="L66" s="8"/>
      <c r="M66" s="8"/>
      <c r="N66" s="8"/>
      <c r="O66" s="8"/>
      <c r="P66" s="8"/>
      <c r="Q66" s="8"/>
      <c r="R66" s="8"/>
      <c r="S66" s="8"/>
      <c r="T66" s="8"/>
      <c r="U66" s="8"/>
      <c r="V66" s="8"/>
      <c r="W66" s="8"/>
      <c r="X66" s="8"/>
      <c r="Y66" s="8"/>
      <c r="Z66" s="8"/>
    </row>
    <row r="67" ht="15.75" customHeight="1" spans="1:26">
      <c r="A67" s="8"/>
      <c r="B67" s="9"/>
      <c r="C67" s="8"/>
      <c r="D67" s="8"/>
      <c r="E67" s="8"/>
      <c r="F67" s="8"/>
      <c r="G67" s="9"/>
      <c r="H67" s="8"/>
      <c r="I67" s="8"/>
      <c r="J67" s="8"/>
      <c r="K67" s="8"/>
      <c r="L67" s="8"/>
      <c r="M67" s="8"/>
      <c r="N67" s="8"/>
      <c r="O67" s="8"/>
      <c r="P67" s="8"/>
      <c r="Q67" s="8"/>
      <c r="R67" s="8"/>
      <c r="S67" s="8"/>
      <c r="T67" s="8"/>
      <c r="U67" s="8"/>
      <c r="V67" s="8"/>
      <c r="W67" s="8"/>
      <c r="X67" s="8"/>
      <c r="Y67" s="8"/>
      <c r="Z67" s="8"/>
    </row>
    <row r="68" ht="15.75" customHeight="1" spans="1:26">
      <c r="A68" s="8"/>
      <c r="B68" s="9"/>
      <c r="C68" s="8"/>
      <c r="D68" s="8"/>
      <c r="E68" s="8"/>
      <c r="F68" s="8"/>
      <c r="G68" s="9"/>
      <c r="H68" s="8"/>
      <c r="I68" s="8"/>
      <c r="J68" s="8"/>
      <c r="K68" s="8"/>
      <c r="L68" s="8"/>
      <c r="M68" s="8"/>
      <c r="N68" s="8"/>
      <c r="O68" s="8"/>
      <c r="P68" s="8"/>
      <c r="Q68" s="8"/>
      <c r="R68" s="8"/>
      <c r="S68" s="8"/>
      <c r="T68" s="8"/>
      <c r="U68" s="8"/>
      <c r="V68" s="8"/>
      <c r="W68" s="8"/>
      <c r="X68" s="8"/>
      <c r="Y68" s="8"/>
      <c r="Z68" s="8"/>
    </row>
    <row r="69" ht="15.75" customHeight="1" spans="1:26">
      <c r="A69" s="8"/>
      <c r="B69" s="9"/>
      <c r="C69" s="8"/>
      <c r="D69" s="8"/>
      <c r="E69" s="8"/>
      <c r="F69" s="8"/>
      <c r="G69" s="9"/>
      <c r="H69" s="8"/>
      <c r="I69" s="8"/>
      <c r="J69" s="8"/>
      <c r="K69" s="8"/>
      <c r="L69" s="8"/>
      <c r="M69" s="8"/>
      <c r="N69" s="8"/>
      <c r="O69" s="8"/>
      <c r="P69" s="8"/>
      <c r="Q69" s="8"/>
      <c r="R69" s="8"/>
      <c r="S69" s="8"/>
      <c r="T69" s="8"/>
      <c r="U69" s="8"/>
      <c r="V69" s="8"/>
      <c r="W69" s="8"/>
      <c r="X69" s="8"/>
      <c r="Y69" s="8"/>
      <c r="Z69" s="8"/>
    </row>
    <row r="70" ht="15.75" customHeight="1" spans="1:26">
      <c r="A70" s="8"/>
      <c r="B70" s="9"/>
      <c r="C70" s="8"/>
      <c r="D70" s="8"/>
      <c r="E70" s="8"/>
      <c r="F70" s="8"/>
      <c r="G70" s="9"/>
      <c r="H70" s="8"/>
      <c r="I70" s="8"/>
      <c r="J70" s="8"/>
      <c r="K70" s="8"/>
      <c r="L70" s="8"/>
      <c r="M70" s="8"/>
      <c r="N70" s="8"/>
      <c r="O70" s="8"/>
      <c r="P70" s="8"/>
      <c r="Q70" s="8"/>
      <c r="R70" s="8"/>
      <c r="S70" s="8"/>
      <c r="T70" s="8"/>
      <c r="U70" s="8"/>
      <c r="V70" s="8"/>
      <c r="W70" s="8"/>
      <c r="X70" s="8"/>
      <c r="Y70" s="8"/>
      <c r="Z70" s="8"/>
    </row>
    <row r="71" ht="15.75" customHeight="1" spans="1:26">
      <c r="A71" s="8"/>
      <c r="B71" s="9"/>
      <c r="C71" s="8"/>
      <c r="D71" s="8"/>
      <c r="E71" s="8"/>
      <c r="F71" s="8"/>
      <c r="G71" s="9"/>
      <c r="H71" s="8"/>
      <c r="I71" s="8"/>
      <c r="J71" s="8"/>
      <c r="K71" s="8"/>
      <c r="L71" s="8"/>
      <c r="M71" s="8"/>
      <c r="N71" s="8"/>
      <c r="O71" s="8"/>
      <c r="P71" s="8"/>
      <c r="Q71" s="8"/>
      <c r="R71" s="8"/>
      <c r="S71" s="8"/>
      <c r="T71" s="8"/>
      <c r="U71" s="8"/>
      <c r="V71" s="8"/>
      <c r="W71" s="8"/>
      <c r="X71" s="8"/>
      <c r="Y71" s="8"/>
      <c r="Z71" s="8"/>
    </row>
    <row r="72" ht="15.75" customHeight="1" spans="1:26">
      <c r="A72" s="8"/>
      <c r="B72" s="9"/>
      <c r="C72" s="8"/>
      <c r="D72" s="8"/>
      <c r="E72" s="8"/>
      <c r="F72" s="8"/>
      <c r="G72" s="9"/>
      <c r="H72" s="8"/>
      <c r="I72" s="8"/>
      <c r="J72" s="8"/>
      <c r="K72" s="8"/>
      <c r="L72" s="8"/>
      <c r="M72" s="8"/>
      <c r="N72" s="8"/>
      <c r="O72" s="8"/>
      <c r="P72" s="8"/>
      <c r="Q72" s="8"/>
      <c r="R72" s="8"/>
      <c r="S72" s="8"/>
      <c r="T72" s="8"/>
      <c r="U72" s="8"/>
      <c r="V72" s="8"/>
      <c r="W72" s="8"/>
      <c r="X72" s="8"/>
      <c r="Y72" s="8"/>
      <c r="Z72" s="8"/>
    </row>
    <row r="73" ht="15.75" customHeight="1" spans="1:26">
      <c r="A73" s="8"/>
      <c r="B73" s="9"/>
      <c r="C73" s="8"/>
      <c r="D73" s="8"/>
      <c r="E73" s="8"/>
      <c r="F73" s="8"/>
      <c r="G73" s="9"/>
      <c r="H73" s="8"/>
      <c r="I73" s="8"/>
      <c r="J73" s="8"/>
      <c r="K73" s="8"/>
      <c r="L73" s="8"/>
      <c r="M73" s="8"/>
      <c r="N73" s="8"/>
      <c r="O73" s="8"/>
      <c r="P73" s="8"/>
      <c r="Q73" s="8"/>
      <c r="R73" s="8"/>
      <c r="S73" s="8"/>
      <c r="T73" s="8"/>
      <c r="U73" s="8"/>
      <c r="V73" s="8"/>
      <c r="W73" s="8"/>
      <c r="X73" s="8"/>
      <c r="Y73" s="8"/>
      <c r="Z73" s="8"/>
    </row>
    <row r="74" ht="15.75" customHeight="1" spans="1:26">
      <c r="A74" s="8"/>
      <c r="B74" s="9"/>
      <c r="C74" s="8"/>
      <c r="D74" s="8"/>
      <c r="E74" s="8"/>
      <c r="F74" s="8"/>
      <c r="G74" s="9"/>
      <c r="H74" s="8"/>
      <c r="I74" s="8"/>
      <c r="J74" s="8"/>
      <c r="K74" s="8"/>
      <c r="L74" s="8"/>
      <c r="M74" s="8"/>
      <c r="N74" s="8"/>
      <c r="O74" s="8"/>
      <c r="P74" s="8"/>
      <c r="Q74" s="8"/>
      <c r="R74" s="8"/>
      <c r="S74" s="8"/>
      <c r="T74" s="8"/>
      <c r="U74" s="8"/>
      <c r="V74" s="8"/>
      <c r="W74" s="8"/>
      <c r="X74" s="8"/>
      <c r="Y74" s="8"/>
      <c r="Z74" s="8"/>
    </row>
    <row r="75" ht="15.75" customHeight="1" spans="1:26">
      <c r="A75" s="8"/>
      <c r="B75" s="9"/>
      <c r="C75" s="8"/>
      <c r="D75" s="8"/>
      <c r="E75" s="8"/>
      <c r="F75" s="8"/>
      <c r="G75" s="9"/>
      <c r="H75" s="8"/>
      <c r="I75" s="8"/>
      <c r="J75" s="8"/>
      <c r="K75" s="8"/>
      <c r="L75" s="8"/>
      <c r="M75" s="8"/>
      <c r="N75" s="8"/>
      <c r="O75" s="8"/>
      <c r="P75" s="8"/>
      <c r="Q75" s="8"/>
      <c r="R75" s="8"/>
      <c r="S75" s="8"/>
      <c r="T75" s="8"/>
      <c r="U75" s="8"/>
      <c r="V75" s="8"/>
      <c r="W75" s="8"/>
      <c r="X75" s="8"/>
      <c r="Y75" s="8"/>
      <c r="Z75" s="8"/>
    </row>
    <row r="76" ht="15.75" customHeight="1" spans="1:26">
      <c r="A76" s="8"/>
      <c r="B76" s="9"/>
      <c r="C76" s="8"/>
      <c r="D76" s="8"/>
      <c r="E76" s="8"/>
      <c r="F76" s="8"/>
      <c r="G76" s="9"/>
      <c r="H76" s="8"/>
      <c r="I76" s="8"/>
      <c r="J76" s="8"/>
      <c r="K76" s="8"/>
      <c r="L76" s="8"/>
      <c r="M76" s="8"/>
      <c r="N76" s="8"/>
      <c r="O76" s="8"/>
      <c r="P76" s="8"/>
      <c r="Q76" s="8"/>
      <c r="R76" s="8"/>
      <c r="S76" s="8"/>
      <c r="T76" s="8"/>
      <c r="U76" s="8"/>
      <c r="V76" s="8"/>
      <c r="W76" s="8"/>
      <c r="X76" s="8"/>
      <c r="Y76" s="8"/>
      <c r="Z76" s="8"/>
    </row>
    <row r="77" ht="15.75" customHeight="1" spans="1:26">
      <c r="A77" s="8"/>
      <c r="B77" s="9"/>
      <c r="C77" s="8"/>
      <c r="D77" s="8"/>
      <c r="E77" s="8"/>
      <c r="F77" s="8"/>
      <c r="G77" s="9"/>
      <c r="H77" s="8"/>
      <c r="I77" s="8"/>
      <c r="J77" s="8"/>
      <c r="K77" s="8"/>
      <c r="L77" s="8"/>
      <c r="M77" s="8"/>
      <c r="N77" s="8"/>
      <c r="O77" s="8"/>
      <c r="P77" s="8"/>
      <c r="Q77" s="8"/>
      <c r="R77" s="8"/>
      <c r="S77" s="8"/>
      <c r="T77" s="8"/>
      <c r="U77" s="8"/>
      <c r="V77" s="8"/>
      <c r="W77" s="8"/>
      <c r="X77" s="8"/>
      <c r="Y77" s="8"/>
      <c r="Z77" s="8"/>
    </row>
    <row r="78" ht="15.75" customHeight="1" spans="1:26">
      <c r="A78" s="8"/>
      <c r="B78" s="9"/>
      <c r="C78" s="8"/>
      <c r="D78" s="8"/>
      <c r="E78" s="8"/>
      <c r="F78" s="8"/>
      <c r="G78" s="9"/>
      <c r="H78" s="8"/>
      <c r="I78" s="8"/>
      <c r="J78" s="8"/>
      <c r="K78" s="8"/>
      <c r="L78" s="8"/>
      <c r="M78" s="8"/>
      <c r="N78" s="8"/>
      <c r="O78" s="8"/>
      <c r="P78" s="8"/>
      <c r="Q78" s="8"/>
      <c r="R78" s="8"/>
      <c r="S78" s="8"/>
      <c r="T78" s="8"/>
      <c r="U78" s="8"/>
      <c r="V78" s="8"/>
      <c r="W78" s="8"/>
      <c r="X78" s="8"/>
      <c r="Y78" s="8"/>
      <c r="Z78" s="8"/>
    </row>
    <row r="79" ht="15.75" customHeight="1" spans="1:26">
      <c r="A79" s="8"/>
      <c r="B79" s="9"/>
      <c r="C79" s="8"/>
      <c r="D79" s="8"/>
      <c r="E79" s="8"/>
      <c r="F79" s="8"/>
      <c r="G79" s="9"/>
      <c r="H79" s="8"/>
      <c r="I79" s="8"/>
      <c r="J79" s="8"/>
      <c r="K79" s="8"/>
      <c r="L79" s="8"/>
      <c r="M79" s="8"/>
      <c r="N79" s="8"/>
      <c r="O79" s="8"/>
      <c r="P79" s="8"/>
      <c r="Q79" s="8"/>
      <c r="R79" s="8"/>
      <c r="S79" s="8"/>
      <c r="T79" s="8"/>
      <c r="U79" s="8"/>
      <c r="V79" s="8"/>
      <c r="W79" s="8"/>
      <c r="X79" s="8"/>
      <c r="Y79" s="8"/>
      <c r="Z79" s="8"/>
    </row>
    <row r="80" ht="15.75" customHeight="1" spans="1:26">
      <c r="A80" s="8"/>
      <c r="B80" s="9"/>
      <c r="C80" s="8"/>
      <c r="D80" s="8"/>
      <c r="E80" s="8"/>
      <c r="F80" s="8"/>
      <c r="G80" s="9"/>
      <c r="H80" s="8"/>
      <c r="I80" s="8"/>
      <c r="J80" s="8"/>
      <c r="K80" s="8"/>
      <c r="L80" s="8"/>
      <c r="M80" s="8"/>
      <c r="N80" s="8"/>
      <c r="O80" s="8"/>
      <c r="P80" s="8"/>
      <c r="Q80" s="8"/>
      <c r="R80" s="8"/>
      <c r="S80" s="8"/>
      <c r="T80" s="8"/>
      <c r="U80" s="8"/>
      <c r="V80" s="8"/>
      <c r="W80" s="8"/>
      <c r="X80" s="8"/>
      <c r="Y80" s="8"/>
      <c r="Z80" s="8"/>
    </row>
    <row r="81" ht="15.75" customHeight="1" spans="1:26">
      <c r="A81" s="8"/>
      <c r="B81" s="9"/>
      <c r="C81" s="8"/>
      <c r="D81" s="8"/>
      <c r="E81" s="8"/>
      <c r="F81" s="8"/>
      <c r="G81" s="9"/>
      <c r="H81" s="8"/>
      <c r="I81" s="8"/>
      <c r="J81" s="8"/>
      <c r="K81" s="8"/>
      <c r="L81" s="8"/>
      <c r="M81" s="8"/>
      <c r="N81" s="8"/>
      <c r="O81" s="8"/>
      <c r="P81" s="8"/>
      <c r="Q81" s="8"/>
      <c r="R81" s="8"/>
      <c r="S81" s="8"/>
      <c r="T81" s="8"/>
      <c r="U81" s="8"/>
      <c r="V81" s="8"/>
      <c r="W81" s="8"/>
      <c r="X81" s="8"/>
      <c r="Y81" s="8"/>
      <c r="Z81" s="8"/>
    </row>
    <row r="82" ht="15.75" customHeight="1" spans="1:26">
      <c r="A82" s="8"/>
      <c r="B82" s="9"/>
      <c r="C82" s="8"/>
      <c r="D82" s="8"/>
      <c r="E82" s="8"/>
      <c r="F82" s="8"/>
      <c r="G82" s="9"/>
      <c r="H82" s="8"/>
      <c r="I82" s="8"/>
      <c r="J82" s="8"/>
      <c r="K82" s="8"/>
      <c r="L82" s="8"/>
      <c r="M82" s="8"/>
      <c r="N82" s="8"/>
      <c r="O82" s="8"/>
      <c r="P82" s="8"/>
      <c r="Q82" s="8"/>
      <c r="R82" s="8"/>
      <c r="S82" s="8"/>
      <c r="T82" s="8"/>
      <c r="U82" s="8"/>
      <c r="V82" s="8"/>
      <c r="W82" s="8"/>
      <c r="X82" s="8"/>
      <c r="Y82" s="8"/>
      <c r="Z82" s="8"/>
    </row>
    <row r="83" ht="15.75" customHeight="1" spans="1:26">
      <c r="A83" s="8"/>
      <c r="B83" s="9"/>
      <c r="C83" s="8"/>
      <c r="D83" s="8"/>
      <c r="E83" s="8"/>
      <c r="F83" s="8"/>
      <c r="G83" s="9"/>
      <c r="H83" s="8"/>
      <c r="I83" s="8"/>
      <c r="J83" s="8"/>
      <c r="K83" s="8"/>
      <c r="L83" s="8"/>
      <c r="M83" s="8"/>
      <c r="N83" s="8"/>
      <c r="O83" s="8"/>
      <c r="P83" s="8"/>
      <c r="Q83" s="8"/>
      <c r="R83" s="8"/>
      <c r="S83" s="8"/>
      <c r="T83" s="8"/>
      <c r="U83" s="8"/>
      <c r="V83" s="8"/>
      <c r="W83" s="8"/>
      <c r="X83" s="8"/>
      <c r="Y83" s="8"/>
      <c r="Z83" s="8"/>
    </row>
    <row r="84" ht="15.75" customHeight="1" spans="1:26">
      <c r="A84" s="8"/>
      <c r="B84" s="9"/>
      <c r="C84" s="8"/>
      <c r="D84" s="8"/>
      <c r="E84" s="8"/>
      <c r="F84" s="8"/>
      <c r="G84" s="9"/>
      <c r="H84" s="8"/>
      <c r="I84" s="8"/>
      <c r="J84" s="8"/>
      <c r="K84" s="8"/>
      <c r="L84" s="8"/>
      <c r="M84" s="8"/>
      <c r="N84" s="8"/>
      <c r="O84" s="8"/>
      <c r="P84" s="8"/>
      <c r="Q84" s="8"/>
      <c r="R84" s="8"/>
      <c r="S84" s="8"/>
      <c r="T84" s="8"/>
      <c r="U84" s="8"/>
      <c r="V84" s="8"/>
      <c r="W84" s="8"/>
      <c r="X84" s="8"/>
      <c r="Y84" s="8"/>
      <c r="Z84" s="8"/>
    </row>
    <row r="85" ht="15.75" customHeight="1" spans="1:26">
      <c r="A85" s="8"/>
      <c r="B85" s="9"/>
      <c r="C85" s="8"/>
      <c r="D85" s="8"/>
      <c r="E85" s="8"/>
      <c r="F85" s="8"/>
      <c r="G85" s="9"/>
      <c r="H85" s="8"/>
      <c r="I85" s="8"/>
      <c r="J85" s="8"/>
      <c r="K85" s="8"/>
      <c r="L85" s="8"/>
      <c r="M85" s="8"/>
      <c r="N85" s="8"/>
      <c r="O85" s="8"/>
      <c r="P85" s="8"/>
      <c r="Q85" s="8"/>
      <c r="R85" s="8"/>
      <c r="S85" s="8"/>
      <c r="T85" s="8"/>
      <c r="U85" s="8"/>
      <c r="V85" s="8"/>
      <c r="W85" s="8"/>
      <c r="X85" s="8"/>
      <c r="Y85" s="8"/>
      <c r="Z85" s="8"/>
    </row>
    <row r="86" ht="15.75" customHeight="1" spans="1:26">
      <c r="A86" s="8"/>
      <c r="B86" s="9"/>
      <c r="C86" s="8"/>
      <c r="D86" s="8"/>
      <c r="E86" s="8"/>
      <c r="F86" s="8"/>
      <c r="G86" s="9"/>
      <c r="H86" s="8"/>
      <c r="I86" s="8"/>
      <c r="J86" s="8"/>
      <c r="K86" s="8"/>
      <c r="L86" s="8"/>
      <c r="M86" s="8"/>
      <c r="N86" s="8"/>
      <c r="O86" s="8"/>
      <c r="P86" s="8"/>
      <c r="Q86" s="8"/>
      <c r="R86" s="8"/>
      <c r="S86" s="8"/>
      <c r="T86" s="8"/>
      <c r="U86" s="8"/>
      <c r="V86" s="8"/>
      <c r="W86" s="8"/>
      <c r="X86" s="8"/>
      <c r="Y86" s="8"/>
      <c r="Z86" s="8"/>
    </row>
    <row r="87" ht="15.75" customHeight="1" spans="1:26">
      <c r="A87" s="8"/>
      <c r="B87" s="9"/>
      <c r="C87" s="8"/>
      <c r="D87" s="8"/>
      <c r="E87" s="8"/>
      <c r="F87" s="8"/>
      <c r="G87" s="9"/>
      <c r="H87" s="8"/>
      <c r="I87" s="8"/>
      <c r="J87" s="8"/>
      <c r="K87" s="8"/>
      <c r="L87" s="8"/>
      <c r="M87" s="8"/>
      <c r="N87" s="8"/>
      <c r="O87" s="8"/>
      <c r="P87" s="8"/>
      <c r="Q87" s="8"/>
      <c r="R87" s="8"/>
      <c r="S87" s="8"/>
      <c r="T87" s="8"/>
      <c r="U87" s="8"/>
      <c r="V87" s="8"/>
      <c r="W87" s="8"/>
      <c r="X87" s="8"/>
      <c r="Y87" s="8"/>
      <c r="Z87" s="8"/>
    </row>
    <row r="88" ht="15.75" customHeight="1" spans="1:26">
      <c r="A88" s="8"/>
      <c r="B88" s="9"/>
      <c r="C88" s="8"/>
      <c r="D88" s="8"/>
      <c r="E88" s="8"/>
      <c r="F88" s="8"/>
      <c r="G88" s="9"/>
      <c r="H88" s="8"/>
      <c r="I88" s="8"/>
      <c r="J88" s="8"/>
      <c r="K88" s="8"/>
      <c r="L88" s="8"/>
      <c r="M88" s="8"/>
      <c r="N88" s="8"/>
      <c r="O88" s="8"/>
      <c r="P88" s="8"/>
      <c r="Q88" s="8"/>
      <c r="R88" s="8"/>
      <c r="S88" s="8"/>
      <c r="T88" s="8"/>
      <c r="U88" s="8"/>
      <c r="V88" s="8"/>
      <c r="W88" s="8"/>
      <c r="X88" s="8"/>
      <c r="Y88" s="8"/>
      <c r="Z88" s="8"/>
    </row>
    <row r="89" ht="15.75" customHeight="1" spans="1:26">
      <c r="A89" s="8"/>
      <c r="B89" s="9"/>
      <c r="C89" s="8"/>
      <c r="D89" s="8"/>
      <c r="E89" s="8"/>
      <c r="F89" s="8"/>
      <c r="G89" s="9"/>
      <c r="H89" s="8"/>
      <c r="I89" s="8"/>
      <c r="J89" s="8"/>
      <c r="K89" s="8"/>
      <c r="L89" s="8"/>
      <c r="M89" s="8"/>
      <c r="N89" s="8"/>
      <c r="O89" s="8"/>
      <c r="P89" s="8"/>
      <c r="Q89" s="8"/>
      <c r="R89" s="8"/>
      <c r="S89" s="8"/>
      <c r="T89" s="8"/>
      <c r="U89" s="8"/>
      <c r="V89" s="8"/>
      <c r="W89" s="8"/>
      <c r="X89" s="8"/>
      <c r="Y89" s="8"/>
      <c r="Z89" s="8"/>
    </row>
    <row r="90" ht="15.75" customHeight="1" spans="1:26">
      <c r="A90" s="8"/>
      <c r="B90" s="9"/>
      <c r="C90" s="8"/>
      <c r="D90" s="8"/>
      <c r="E90" s="8"/>
      <c r="F90" s="8"/>
      <c r="G90" s="9"/>
      <c r="H90" s="8"/>
      <c r="I90" s="8"/>
      <c r="J90" s="8"/>
      <c r="K90" s="8"/>
      <c r="L90" s="8"/>
      <c r="M90" s="8"/>
      <c r="N90" s="8"/>
      <c r="O90" s="8"/>
      <c r="P90" s="8"/>
      <c r="Q90" s="8"/>
      <c r="R90" s="8"/>
      <c r="S90" s="8"/>
      <c r="T90" s="8"/>
      <c r="U90" s="8"/>
      <c r="V90" s="8"/>
      <c r="W90" s="8"/>
      <c r="X90" s="8"/>
      <c r="Y90" s="8"/>
      <c r="Z90" s="8"/>
    </row>
    <row r="91" ht="15.75" customHeight="1" spans="1:26">
      <c r="A91" s="8"/>
      <c r="B91" s="9"/>
      <c r="C91" s="8"/>
      <c r="D91" s="8"/>
      <c r="E91" s="8"/>
      <c r="F91" s="8"/>
      <c r="G91" s="9"/>
      <c r="H91" s="8"/>
      <c r="I91" s="8"/>
      <c r="J91" s="8"/>
      <c r="K91" s="8"/>
      <c r="L91" s="8"/>
      <c r="M91" s="8"/>
      <c r="N91" s="8"/>
      <c r="O91" s="8"/>
      <c r="P91" s="8"/>
      <c r="Q91" s="8"/>
      <c r="R91" s="8"/>
      <c r="S91" s="8"/>
      <c r="T91" s="8"/>
      <c r="U91" s="8"/>
      <c r="V91" s="8"/>
      <c r="W91" s="8"/>
      <c r="X91" s="8"/>
      <c r="Y91" s="8"/>
      <c r="Z91" s="8"/>
    </row>
    <row r="92" ht="15.75" customHeight="1" spans="1:26">
      <c r="A92" s="8"/>
      <c r="B92" s="9"/>
      <c r="C92" s="8"/>
      <c r="D92" s="8"/>
      <c r="E92" s="8"/>
      <c r="F92" s="8"/>
      <c r="G92" s="9"/>
      <c r="H92" s="8"/>
      <c r="I92" s="8"/>
      <c r="J92" s="8"/>
      <c r="K92" s="8"/>
      <c r="L92" s="8"/>
      <c r="M92" s="8"/>
      <c r="N92" s="8"/>
      <c r="O92" s="8"/>
      <c r="P92" s="8"/>
      <c r="Q92" s="8"/>
      <c r="R92" s="8"/>
      <c r="S92" s="8"/>
      <c r="T92" s="8"/>
      <c r="U92" s="8"/>
      <c r="V92" s="8"/>
      <c r="W92" s="8"/>
      <c r="X92" s="8"/>
      <c r="Y92" s="8"/>
      <c r="Z92" s="8"/>
    </row>
    <row r="93" ht="15.75" customHeight="1" spans="1:26">
      <c r="A93" s="8"/>
      <c r="B93" s="9"/>
      <c r="C93" s="8"/>
      <c r="D93" s="8"/>
      <c r="E93" s="8"/>
      <c r="F93" s="8"/>
      <c r="G93" s="9"/>
      <c r="H93" s="8"/>
      <c r="I93" s="8"/>
      <c r="J93" s="8"/>
      <c r="K93" s="8"/>
      <c r="L93" s="8"/>
      <c r="M93" s="8"/>
      <c r="N93" s="8"/>
      <c r="O93" s="8"/>
      <c r="P93" s="8"/>
      <c r="Q93" s="8"/>
      <c r="R93" s="8"/>
      <c r="S93" s="8"/>
      <c r="T93" s="8"/>
      <c r="U93" s="8"/>
      <c r="V93" s="8"/>
      <c r="W93" s="8"/>
      <c r="X93" s="8"/>
      <c r="Y93" s="8"/>
      <c r="Z93" s="8"/>
    </row>
    <row r="94" ht="15.75" customHeight="1" spans="1:26">
      <c r="A94" s="8"/>
      <c r="B94" s="9"/>
      <c r="C94" s="8"/>
      <c r="D94" s="8"/>
      <c r="E94" s="8"/>
      <c r="F94" s="8"/>
      <c r="G94" s="9"/>
      <c r="H94" s="8"/>
      <c r="I94" s="8"/>
      <c r="J94" s="8"/>
      <c r="K94" s="8"/>
      <c r="L94" s="8"/>
      <c r="M94" s="8"/>
      <c r="N94" s="8"/>
      <c r="O94" s="8"/>
      <c r="P94" s="8"/>
      <c r="Q94" s="8"/>
      <c r="R94" s="8"/>
      <c r="S94" s="8"/>
      <c r="T94" s="8"/>
      <c r="U94" s="8"/>
      <c r="V94" s="8"/>
      <c r="W94" s="8"/>
      <c r="X94" s="8"/>
      <c r="Y94" s="8"/>
      <c r="Z94" s="8"/>
    </row>
    <row r="95" ht="15.75" customHeight="1" spans="1:26">
      <c r="A95" s="8"/>
      <c r="B95" s="9"/>
      <c r="C95" s="8"/>
      <c r="D95" s="8"/>
      <c r="E95" s="8"/>
      <c r="F95" s="8"/>
      <c r="G95" s="9"/>
      <c r="H95" s="8"/>
      <c r="I95" s="8"/>
      <c r="J95" s="8"/>
      <c r="K95" s="8"/>
      <c r="L95" s="8"/>
      <c r="M95" s="8"/>
      <c r="N95" s="8"/>
      <c r="O95" s="8"/>
      <c r="P95" s="8"/>
      <c r="Q95" s="8"/>
      <c r="R95" s="8"/>
      <c r="S95" s="8"/>
      <c r="T95" s="8"/>
      <c r="U95" s="8"/>
      <c r="V95" s="8"/>
      <c r="W95" s="8"/>
      <c r="X95" s="8"/>
      <c r="Y95" s="8"/>
      <c r="Z95" s="8"/>
    </row>
    <row r="96" ht="15.75" customHeight="1" spans="1:26">
      <c r="A96" s="8"/>
      <c r="B96" s="9"/>
      <c r="C96" s="8"/>
      <c r="D96" s="8"/>
      <c r="E96" s="8"/>
      <c r="F96" s="8"/>
      <c r="G96" s="9"/>
      <c r="H96" s="8"/>
      <c r="I96" s="8"/>
      <c r="J96" s="8"/>
      <c r="K96" s="8"/>
      <c r="L96" s="8"/>
      <c r="M96" s="8"/>
      <c r="N96" s="8"/>
      <c r="O96" s="8"/>
      <c r="P96" s="8"/>
      <c r="Q96" s="8"/>
      <c r="R96" s="8"/>
      <c r="S96" s="8"/>
      <c r="T96" s="8"/>
      <c r="U96" s="8"/>
      <c r="V96" s="8"/>
      <c r="W96" s="8"/>
      <c r="X96" s="8"/>
      <c r="Y96" s="8"/>
      <c r="Z96" s="8"/>
    </row>
    <row r="97" ht="15.75" customHeight="1" spans="1:26">
      <c r="A97" s="8"/>
      <c r="B97" s="9"/>
      <c r="C97" s="8"/>
      <c r="D97" s="8"/>
      <c r="E97" s="8"/>
      <c r="F97" s="8"/>
      <c r="G97" s="9"/>
      <c r="H97" s="8"/>
      <c r="I97" s="8"/>
      <c r="J97" s="8"/>
      <c r="K97" s="8"/>
      <c r="L97" s="8"/>
      <c r="M97" s="8"/>
      <c r="N97" s="8"/>
      <c r="O97" s="8"/>
      <c r="P97" s="8"/>
      <c r="Q97" s="8"/>
      <c r="R97" s="8"/>
      <c r="S97" s="8"/>
      <c r="T97" s="8"/>
      <c r="U97" s="8"/>
      <c r="V97" s="8"/>
      <c r="W97" s="8"/>
      <c r="X97" s="8"/>
      <c r="Y97" s="8"/>
      <c r="Z97" s="8"/>
    </row>
    <row r="98" ht="15.75" customHeight="1" spans="1:26">
      <c r="A98" s="8"/>
      <c r="B98" s="9"/>
      <c r="C98" s="8"/>
      <c r="D98" s="8"/>
      <c r="E98" s="8"/>
      <c r="F98" s="8"/>
      <c r="G98" s="9"/>
      <c r="H98" s="8"/>
      <c r="I98" s="8"/>
      <c r="J98" s="8"/>
      <c r="K98" s="8"/>
      <c r="L98" s="8"/>
      <c r="M98" s="8"/>
      <c r="N98" s="8"/>
      <c r="O98" s="8"/>
      <c r="P98" s="8"/>
      <c r="Q98" s="8"/>
      <c r="R98" s="8"/>
      <c r="S98" s="8"/>
      <c r="T98" s="8"/>
      <c r="U98" s="8"/>
      <c r="V98" s="8"/>
      <c r="W98" s="8"/>
      <c r="X98" s="8"/>
      <c r="Y98" s="8"/>
      <c r="Z98" s="8"/>
    </row>
    <row r="99" ht="15.75" customHeight="1" spans="1:26">
      <c r="A99" s="8"/>
      <c r="B99" s="9"/>
      <c r="C99" s="8"/>
      <c r="D99" s="8"/>
      <c r="E99" s="8"/>
      <c r="F99" s="8"/>
      <c r="G99" s="9"/>
      <c r="H99" s="8"/>
      <c r="I99" s="8"/>
      <c r="J99" s="8"/>
      <c r="K99" s="8"/>
      <c r="L99" s="8"/>
      <c r="M99" s="8"/>
      <c r="N99" s="8"/>
      <c r="O99" s="8"/>
      <c r="P99" s="8"/>
      <c r="Q99" s="8"/>
      <c r="R99" s="8"/>
      <c r="S99" s="8"/>
      <c r="T99" s="8"/>
      <c r="U99" s="8"/>
      <c r="V99" s="8"/>
      <c r="W99" s="8"/>
      <c r="X99" s="8"/>
      <c r="Y99" s="8"/>
      <c r="Z99" s="8"/>
    </row>
    <row r="100" ht="15.75" customHeight="1" spans="1:26">
      <c r="A100" s="8"/>
      <c r="B100" s="9"/>
      <c r="C100" s="8"/>
      <c r="D100" s="8"/>
      <c r="E100" s="8"/>
      <c r="F100" s="8"/>
      <c r="G100" s="9"/>
      <c r="H100" s="8"/>
      <c r="I100" s="8"/>
      <c r="J100" s="8"/>
      <c r="K100" s="8"/>
      <c r="L100" s="8"/>
      <c r="M100" s="8"/>
      <c r="N100" s="8"/>
      <c r="O100" s="8"/>
      <c r="P100" s="8"/>
      <c r="Q100" s="8"/>
      <c r="R100" s="8"/>
      <c r="S100" s="8"/>
      <c r="T100" s="8"/>
      <c r="U100" s="8"/>
      <c r="V100" s="8"/>
      <c r="W100" s="8"/>
      <c r="X100" s="8"/>
      <c r="Y100" s="8"/>
      <c r="Z100" s="8"/>
    </row>
    <row r="101" ht="15.75" customHeight="1" spans="1:26">
      <c r="A101" s="8"/>
      <c r="B101" s="9"/>
      <c r="C101" s="8"/>
      <c r="D101" s="8"/>
      <c r="E101" s="8"/>
      <c r="F101" s="8"/>
      <c r="G101" s="9"/>
      <c r="H101" s="8"/>
      <c r="I101" s="8"/>
      <c r="J101" s="8"/>
      <c r="K101" s="8"/>
      <c r="L101" s="8"/>
      <c r="M101" s="8"/>
      <c r="N101" s="8"/>
      <c r="O101" s="8"/>
      <c r="P101" s="8"/>
      <c r="Q101" s="8"/>
      <c r="R101" s="8"/>
      <c r="S101" s="8"/>
      <c r="T101" s="8"/>
      <c r="U101" s="8"/>
      <c r="V101" s="8"/>
      <c r="W101" s="8"/>
      <c r="X101" s="8"/>
      <c r="Y101" s="8"/>
      <c r="Z101" s="8"/>
    </row>
    <row r="102" ht="15.75" customHeight="1" spans="1:26">
      <c r="A102" s="8"/>
      <c r="B102" s="9"/>
      <c r="C102" s="8"/>
      <c r="D102" s="8"/>
      <c r="E102" s="8"/>
      <c r="F102" s="8"/>
      <c r="G102" s="9"/>
      <c r="H102" s="8"/>
      <c r="I102" s="8"/>
      <c r="J102" s="8"/>
      <c r="K102" s="8"/>
      <c r="L102" s="8"/>
      <c r="M102" s="8"/>
      <c r="N102" s="8"/>
      <c r="O102" s="8"/>
      <c r="P102" s="8"/>
      <c r="Q102" s="8"/>
      <c r="R102" s="8"/>
      <c r="S102" s="8"/>
      <c r="T102" s="8"/>
      <c r="U102" s="8"/>
      <c r="V102" s="8"/>
      <c r="W102" s="8"/>
      <c r="X102" s="8"/>
      <c r="Y102" s="8"/>
      <c r="Z102" s="8"/>
    </row>
    <row r="103" ht="15.75" customHeight="1" spans="1:26">
      <c r="A103" s="8"/>
      <c r="B103" s="9"/>
      <c r="C103" s="8"/>
      <c r="D103" s="8"/>
      <c r="E103" s="8"/>
      <c r="F103" s="8"/>
      <c r="G103" s="9"/>
      <c r="H103" s="8"/>
      <c r="I103" s="8"/>
      <c r="J103" s="8"/>
      <c r="K103" s="8"/>
      <c r="L103" s="8"/>
      <c r="M103" s="8"/>
      <c r="N103" s="8"/>
      <c r="O103" s="8"/>
      <c r="P103" s="8"/>
      <c r="Q103" s="8"/>
      <c r="R103" s="8"/>
      <c r="S103" s="8"/>
      <c r="T103" s="8"/>
      <c r="U103" s="8"/>
      <c r="V103" s="8"/>
      <c r="W103" s="8"/>
      <c r="X103" s="8"/>
      <c r="Y103" s="8"/>
      <c r="Z103" s="8"/>
    </row>
    <row r="104" ht="15.75" customHeight="1" spans="1:26">
      <c r="A104" s="8"/>
      <c r="B104" s="9"/>
      <c r="C104" s="8"/>
      <c r="D104" s="8"/>
      <c r="E104" s="8"/>
      <c r="F104" s="8"/>
      <c r="G104" s="9"/>
      <c r="H104" s="8"/>
      <c r="I104" s="8"/>
      <c r="J104" s="8"/>
      <c r="K104" s="8"/>
      <c r="L104" s="8"/>
      <c r="M104" s="8"/>
      <c r="N104" s="8"/>
      <c r="O104" s="8"/>
      <c r="P104" s="8"/>
      <c r="Q104" s="8"/>
      <c r="R104" s="8"/>
      <c r="S104" s="8"/>
      <c r="T104" s="8"/>
      <c r="U104" s="8"/>
      <c r="V104" s="8"/>
      <c r="W104" s="8"/>
      <c r="X104" s="8"/>
      <c r="Y104" s="8"/>
      <c r="Z104" s="8"/>
    </row>
    <row r="105" ht="15.75" customHeight="1" spans="1:26">
      <c r="A105" s="8"/>
      <c r="B105" s="9"/>
      <c r="C105" s="8"/>
      <c r="D105" s="8"/>
      <c r="E105" s="8"/>
      <c r="F105" s="8"/>
      <c r="G105" s="9"/>
      <c r="H105" s="8"/>
      <c r="I105" s="8"/>
      <c r="J105" s="8"/>
      <c r="K105" s="8"/>
      <c r="L105" s="8"/>
      <c r="M105" s="8"/>
      <c r="N105" s="8"/>
      <c r="O105" s="8"/>
      <c r="P105" s="8"/>
      <c r="Q105" s="8"/>
      <c r="R105" s="8"/>
      <c r="S105" s="8"/>
      <c r="T105" s="8"/>
      <c r="U105" s="8"/>
      <c r="V105" s="8"/>
      <c r="W105" s="8"/>
      <c r="X105" s="8"/>
      <c r="Y105" s="8"/>
      <c r="Z105" s="8"/>
    </row>
    <row r="106" ht="15.75" customHeight="1" spans="1:26">
      <c r="A106" s="8"/>
      <c r="B106" s="9"/>
      <c r="C106" s="8"/>
      <c r="D106" s="8"/>
      <c r="E106" s="8"/>
      <c r="F106" s="8"/>
      <c r="G106" s="9"/>
      <c r="H106" s="8"/>
      <c r="I106" s="8"/>
      <c r="J106" s="8"/>
      <c r="K106" s="8"/>
      <c r="L106" s="8"/>
      <c r="M106" s="8"/>
      <c r="N106" s="8"/>
      <c r="O106" s="8"/>
      <c r="P106" s="8"/>
      <c r="Q106" s="8"/>
      <c r="R106" s="8"/>
      <c r="S106" s="8"/>
      <c r="T106" s="8"/>
      <c r="U106" s="8"/>
      <c r="V106" s="8"/>
      <c r="W106" s="8"/>
      <c r="X106" s="8"/>
      <c r="Y106" s="8"/>
      <c r="Z106" s="8"/>
    </row>
    <row r="107" ht="15.75" customHeight="1" spans="1:26">
      <c r="A107" s="8"/>
      <c r="B107" s="9"/>
      <c r="C107" s="8"/>
      <c r="D107" s="8"/>
      <c r="E107" s="8"/>
      <c r="F107" s="8"/>
      <c r="G107" s="9"/>
      <c r="H107" s="8"/>
      <c r="I107" s="8"/>
      <c r="J107" s="8"/>
      <c r="K107" s="8"/>
      <c r="L107" s="8"/>
      <c r="M107" s="8"/>
      <c r="N107" s="8"/>
      <c r="O107" s="8"/>
      <c r="P107" s="8"/>
      <c r="Q107" s="8"/>
      <c r="R107" s="8"/>
      <c r="S107" s="8"/>
      <c r="T107" s="8"/>
      <c r="U107" s="8"/>
      <c r="V107" s="8"/>
      <c r="W107" s="8"/>
      <c r="X107" s="8"/>
      <c r="Y107" s="8"/>
      <c r="Z107" s="8"/>
    </row>
    <row r="108" ht="15.75" customHeight="1" spans="1:26">
      <c r="A108" s="8"/>
      <c r="B108" s="9"/>
      <c r="C108" s="8"/>
      <c r="D108" s="8"/>
      <c r="E108" s="8"/>
      <c r="F108" s="8"/>
      <c r="G108" s="9"/>
      <c r="H108" s="8"/>
      <c r="I108" s="8"/>
      <c r="J108" s="8"/>
      <c r="K108" s="8"/>
      <c r="L108" s="8"/>
      <c r="M108" s="8"/>
      <c r="N108" s="8"/>
      <c r="O108" s="8"/>
      <c r="P108" s="8"/>
      <c r="Q108" s="8"/>
      <c r="R108" s="8"/>
      <c r="S108" s="8"/>
      <c r="T108" s="8"/>
      <c r="U108" s="8"/>
      <c r="V108" s="8"/>
      <c r="W108" s="8"/>
      <c r="X108" s="8"/>
      <c r="Y108" s="8"/>
      <c r="Z108" s="8"/>
    </row>
    <row r="109" ht="15.75" customHeight="1" spans="1:26">
      <c r="A109" s="8"/>
      <c r="B109" s="9"/>
      <c r="C109" s="8"/>
      <c r="D109" s="8"/>
      <c r="E109" s="8"/>
      <c r="F109" s="8"/>
      <c r="G109" s="9"/>
      <c r="H109" s="8"/>
      <c r="I109" s="8"/>
      <c r="J109" s="8"/>
      <c r="K109" s="8"/>
      <c r="L109" s="8"/>
      <c r="M109" s="8"/>
      <c r="N109" s="8"/>
      <c r="O109" s="8"/>
      <c r="P109" s="8"/>
      <c r="Q109" s="8"/>
      <c r="R109" s="8"/>
      <c r="S109" s="8"/>
      <c r="T109" s="8"/>
      <c r="U109" s="8"/>
      <c r="V109" s="8"/>
      <c r="W109" s="8"/>
      <c r="X109" s="8"/>
      <c r="Y109" s="8"/>
      <c r="Z109" s="8"/>
    </row>
    <row r="110" ht="15.75" customHeight="1" spans="1:26">
      <c r="A110" s="8"/>
      <c r="B110" s="9"/>
      <c r="C110" s="8"/>
      <c r="D110" s="8"/>
      <c r="E110" s="8"/>
      <c r="F110" s="8"/>
      <c r="G110" s="9"/>
      <c r="H110" s="8"/>
      <c r="I110" s="8"/>
      <c r="J110" s="8"/>
      <c r="K110" s="8"/>
      <c r="L110" s="8"/>
      <c r="M110" s="8"/>
      <c r="N110" s="8"/>
      <c r="O110" s="8"/>
      <c r="P110" s="8"/>
      <c r="Q110" s="8"/>
      <c r="R110" s="8"/>
      <c r="S110" s="8"/>
      <c r="T110" s="8"/>
      <c r="U110" s="8"/>
      <c r="V110" s="8"/>
      <c r="W110" s="8"/>
      <c r="X110" s="8"/>
      <c r="Y110" s="8"/>
      <c r="Z110" s="8"/>
    </row>
    <row r="111" ht="15.75" customHeight="1" spans="1:26">
      <c r="A111" s="8"/>
      <c r="B111" s="9"/>
      <c r="C111" s="8"/>
      <c r="D111" s="8"/>
      <c r="E111" s="8"/>
      <c r="F111" s="8"/>
      <c r="G111" s="9"/>
      <c r="H111" s="8"/>
      <c r="I111" s="8"/>
      <c r="J111" s="8"/>
      <c r="K111" s="8"/>
      <c r="L111" s="8"/>
      <c r="M111" s="8"/>
      <c r="N111" s="8"/>
      <c r="O111" s="8"/>
      <c r="P111" s="8"/>
      <c r="Q111" s="8"/>
      <c r="R111" s="8"/>
      <c r="S111" s="8"/>
      <c r="T111" s="8"/>
      <c r="U111" s="8"/>
      <c r="V111" s="8"/>
      <c r="W111" s="8"/>
      <c r="X111" s="8"/>
      <c r="Y111" s="8"/>
      <c r="Z111" s="8"/>
    </row>
    <row r="112" ht="15.75" customHeight="1" spans="1:26">
      <c r="A112" s="8"/>
      <c r="B112" s="9"/>
      <c r="C112" s="8"/>
      <c r="D112" s="8"/>
      <c r="E112" s="8"/>
      <c r="F112" s="8"/>
      <c r="G112" s="9"/>
      <c r="H112" s="8"/>
      <c r="I112" s="8"/>
      <c r="J112" s="8"/>
      <c r="K112" s="8"/>
      <c r="L112" s="8"/>
      <c r="M112" s="8"/>
      <c r="N112" s="8"/>
      <c r="O112" s="8"/>
      <c r="P112" s="8"/>
      <c r="Q112" s="8"/>
      <c r="R112" s="8"/>
      <c r="S112" s="8"/>
      <c r="T112" s="8"/>
      <c r="U112" s="8"/>
      <c r="V112" s="8"/>
      <c r="W112" s="8"/>
      <c r="X112" s="8"/>
      <c r="Y112" s="8"/>
      <c r="Z112" s="8"/>
    </row>
    <row r="113" ht="15.75" customHeight="1" spans="1:26">
      <c r="A113" s="8"/>
      <c r="B113" s="9"/>
      <c r="C113" s="8"/>
      <c r="D113" s="8"/>
      <c r="E113" s="8"/>
      <c r="F113" s="8"/>
      <c r="G113" s="9"/>
      <c r="H113" s="8"/>
      <c r="I113" s="8"/>
      <c r="J113" s="8"/>
      <c r="K113" s="8"/>
      <c r="L113" s="8"/>
      <c r="M113" s="8"/>
      <c r="N113" s="8"/>
      <c r="O113" s="8"/>
      <c r="P113" s="8"/>
      <c r="Q113" s="8"/>
      <c r="R113" s="8"/>
      <c r="S113" s="8"/>
      <c r="T113" s="8"/>
      <c r="U113" s="8"/>
      <c r="V113" s="8"/>
      <c r="W113" s="8"/>
      <c r="X113" s="8"/>
      <c r="Y113" s="8"/>
      <c r="Z113" s="8"/>
    </row>
    <row r="114" ht="15.75" customHeight="1" spans="1:26">
      <c r="A114" s="8"/>
      <c r="B114" s="9"/>
      <c r="C114" s="8"/>
      <c r="D114" s="8"/>
      <c r="E114" s="8"/>
      <c r="F114" s="8"/>
      <c r="G114" s="9"/>
      <c r="H114" s="8"/>
      <c r="I114" s="8"/>
      <c r="J114" s="8"/>
      <c r="K114" s="8"/>
      <c r="L114" s="8"/>
      <c r="M114" s="8"/>
      <c r="N114" s="8"/>
      <c r="O114" s="8"/>
      <c r="P114" s="8"/>
      <c r="Q114" s="8"/>
      <c r="R114" s="8"/>
      <c r="S114" s="8"/>
      <c r="T114" s="8"/>
      <c r="U114" s="8"/>
      <c r="V114" s="8"/>
      <c r="W114" s="8"/>
      <c r="X114" s="8"/>
      <c r="Y114" s="8"/>
      <c r="Z114" s="8"/>
    </row>
    <row r="115" ht="15.75" customHeight="1" spans="1:26">
      <c r="A115" s="8"/>
      <c r="B115" s="9"/>
      <c r="C115" s="8"/>
      <c r="D115" s="8"/>
      <c r="E115" s="8"/>
      <c r="F115" s="8"/>
      <c r="G115" s="9"/>
      <c r="H115" s="8"/>
      <c r="I115" s="8"/>
      <c r="J115" s="8"/>
      <c r="K115" s="8"/>
      <c r="L115" s="8"/>
      <c r="M115" s="8"/>
      <c r="N115" s="8"/>
      <c r="O115" s="8"/>
      <c r="P115" s="8"/>
      <c r="Q115" s="8"/>
      <c r="R115" s="8"/>
      <c r="S115" s="8"/>
      <c r="T115" s="8"/>
      <c r="U115" s="8"/>
      <c r="V115" s="8"/>
      <c r="W115" s="8"/>
      <c r="X115" s="8"/>
      <c r="Y115" s="8"/>
      <c r="Z115" s="8"/>
    </row>
    <row r="116" ht="15.75" customHeight="1" spans="1:26">
      <c r="A116" s="8"/>
      <c r="B116" s="9"/>
      <c r="C116" s="8"/>
      <c r="D116" s="8"/>
      <c r="E116" s="8"/>
      <c r="F116" s="8"/>
      <c r="G116" s="9"/>
      <c r="H116" s="8"/>
      <c r="I116" s="8"/>
      <c r="J116" s="8"/>
      <c r="K116" s="8"/>
      <c r="L116" s="8"/>
      <c r="M116" s="8"/>
      <c r="N116" s="8"/>
      <c r="O116" s="8"/>
      <c r="P116" s="8"/>
      <c r="Q116" s="8"/>
      <c r="R116" s="8"/>
      <c r="S116" s="8"/>
      <c r="T116" s="8"/>
      <c r="U116" s="8"/>
      <c r="V116" s="8"/>
      <c r="W116" s="8"/>
      <c r="X116" s="8"/>
      <c r="Y116" s="8"/>
      <c r="Z116" s="8"/>
    </row>
    <row r="117" ht="15.75" customHeight="1" spans="1:26">
      <c r="A117" s="8"/>
      <c r="B117" s="9"/>
      <c r="C117" s="8"/>
      <c r="D117" s="8"/>
      <c r="E117" s="8"/>
      <c r="F117" s="8"/>
      <c r="G117" s="9"/>
      <c r="H117" s="8"/>
      <c r="I117" s="8"/>
      <c r="J117" s="8"/>
      <c r="K117" s="8"/>
      <c r="L117" s="8"/>
      <c r="M117" s="8"/>
      <c r="N117" s="8"/>
      <c r="O117" s="8"/>
      <c r="P117" s="8"/>
      <c r="Q117" s="8"/>
      <c r="R117" s="8"/>
      <c r="S117" s="8"/>
      <c r="T117" s="8"/>
      <c r="U117" s="8"/>
      <c r="V117" s="8"/>
      <c r="W117" s="8"/>
      <c r="X117" s="8"/>
      <c r="Y117" s="8"/>
      <c r="Z117" s="8"/>
    </row>
    <row r="118" ht="15.75" customHeight="1" spans="1:26">
      <c r="A118" s="8"/>
      <c r="B118" s="9"/>
      <c r="C118" s="8"/>
      <c r="D118" s="8"/>
      <c r="E118" s="8"/>
      <c r="F118" s="8"/>
      <c r="G118" s="9"/>
      <c r="H118" s="8"/>
      <c r="I118" s="8"/>
      <c r="J118" s="8"/>
      <c r="K118" s="8"/>
      <c r="L118" s="8"/>
      <c r="M118" s="8"/>
      <c r="N118" s="8"/>
      <c r="O118" s="8"/>
      <c r="P118" s="8"/>
      <c r="Q118" s="8"/>
      <c r="R118" s="8"/>
      <c r="S118" s="8"/>
      <c r="T118" s="8"/>
      <c r="U118" s="8"/>
      <c r="V118" s="8"/>
      <c r="W118" s="8"/>
      <c r="X118" s="8"/>
      <c r="Y118" s="8"/>
      <c r="Z118" s="8"/>
    </row>
    <row r="119" ht="15.75" customHeight="1" spans="1:26">
      <c r="A119" s="8"/>
      <c r="B119" s="9"/>
      <c r="C119" s="8"/>
      <c r="D119" s="8"/>
      <c r="E119" s="8"/>
      <c r="F119" s="8"/>
      <c r="G119" s="9"/>
      <c r="H119" s="8"/>
      <c r="I119" s="8"/>
      <c r="J119" s="8"/>
      <c r="K119" s="8"/>
      <c r="L119" s="8"/>
      <c r="M119" s="8"/>
      <c r="N119" s="8"/>
      <c r="O119" s="8"/>
      <c r="P119" s="8"/>
      <c r="Q119" s="8"/>
      <c r="R119" s="8"/>
      <c r="S119" s="8"/>
      <c r="T119" s="8"/>
      <c r="U119" s="8"/>
      <c r="V119" s="8"/>
      <c r="W119" s="8"/>
      <c r="X119" s="8"/>
      <c r="Y119" s="8"/>
      <c r="Z119" s="8"/>
    </row>
    <row r="120" ht="15.75" customHeight="1" spans="1:26">
      <c r="A120" s="8"/>
      <c r="B120" s="9"/>
      <c r="C120" s="8"/>
      <c r="D120" s="8"/>
      <c r="E120" s="8"/>
      <c r="F120" s="8"/>
      <c r="G120" s="9"/>
      <c r="H120" s="8"/>
      <c r="I120" s="8"/>
      <c r="J120" s="8"/>
      <c r="K120" s="8"/>
      <c r="L120" s="8"/>
      <c r="M120" s="8"/>
      <c r="N120" s="8"/>
      <c r="O120" s="8"/>
      <c r="P120" s="8"/>
      <c r="Q120" s="8"/>
      <c r="R120" s="8"/>
      <c r="S120" s="8"/>
      <c r="T120" s="8"/>
      <c r="U120" s="8"/>
      <c r="V120" s="8"/>
      <c r="W120" s="8"/>
      <c r="X120" s="8"/>
      <c r="Y120" s="8"/>
      <c r="Z120" s="8"/>
    </row>
    <row r="121" ht="15.75" customHeight="1" spans="1:26">
      <c r="A121" s="8"/>
      <c r="B121" s="9"/>
      <c r="C121" s="8"/>
      <c r="D121" s="8"/>
      <c r="E121" s="8"/>
      <c r="F121" s="8"/>
      <c r="G121" s="9"/>
      <c r="H121" s="8"/>
      <c r="I121" s="8"/>
      <c r="J121" s="8"/>
      <c r="K121" s="8"/>
      <c r="L121" s="8"/>
      <c r="M121" s="8"/>
      <c r="N121" s="8"/>
      <c r="O121" s="8"/>
      <c r="P121" s="8"/>
      <c r="Q121" s="8"/>
      <c r="R121" s="8"/>
      <c r="S121" s="8"/>
      <c r="T121" s="8"/>
      <c r="U121" s="8"/>
      <c r="V121" s="8"/>
      <c r="W121" s="8"/>
      <c r="X121" s="8"/>
      <c r="Y121" s="8"/>
      <c r="Z121" s="8"/>
    </row>
    <row r="122" ht="15.75" customHeight="1" spans="1:26">
      <c r="A122" s="8"/>
      <c r="B122" s="9"/>
      <c r="C122" s="8"/>
      <c r="D122" s="8"/>
      <c r="E122" s="8"/>
      <c r="F122" s="8"/>
      <c r="G122" s="9"/>
      <c r="H122" s="8"/>
      <c r="I122" s="8"/>
      <c r="J122" s="8"/>
      <c r="K122" s="8"/>
      <c r="L122" s="8"/>
      <c r="M122" s="8"/>
      <c r="N122" s="8"/>
      <c r="O122" s="8"/>
      <c r="P122" s="8"/>
      <c r="Q122" s="8"/>
      <c r="R122" s="8"/>
      <c r="S122" s="8"/>
      <c r="T122" s="8"/>
      <c r="U122" s="8"/>
      <c r="V122" s="8"/>
      <c r="W122" s="8"/>
      <c r="X122" s="8"/>
      <c r="Y122" s="8"/>
      <c r="Z122" s="8"/>
    </row>
    <row r="123" ht="15.75" customHeight="1" spans="1:26">
      <c r="A123" s="8"/>
      <c r="B123" s="9"/>
      <c r="C123" s="8"/>
      <c r="D123" s="8"/>
      <c r="E123" s="8"/>
      <c r="F123" s="8"/>
      <c r="G123" s="9"/>
      <c r="H123" s="8"/>
      <c r="I123" s="8"/>
      <c r="J123" s="8"/>
      <c r="K123" s="8"/>
      <c r="L123" s="8"/>
      <c r="M123" s="8"/>
      <c r="N123" s="8"/>
      <c r="O123" s="8"/>
      <c r="P123" s="8"/>
      <c r="Q123" s="8"/>
      <c r="R123" s="8"/>
      <c r="S123" s="8"/>
      <c r="T123" s="8"/>
      <c r="U123" s="8"/>
      <c r="V123" s="8"/>
      <c r="W123" s="8"/>
      <c r="X123" s="8"/>
      <c r="Y123" s="8"/>
      <c r="Z123" s="8"/>
    </row>
    <row r="124" ht="15.75" customHeight="1" spans="1:26">
      <c r="A124" s="8"/>
      <c r="B124" s="9"/>
      <c r="C124" s="8"/>
      <c r="D124" s="8"/>
      <c r="E124" s="8"/>
      <c r="F124" s="8"/>
      <c r="G124" s="9"/>
      <c r="H124" s="8"/>
      <c r="I124" s="8"/>
      <c r="J124" s="8"/>
      <c r="K124" s="8"/>
      <c r="L124" s="8"/>
      <c r="M124" s="8"/>
      <c r="N124" s="8"/>
      <c r="O124" s="8"/>
      <c r="P124" s="8"/>
      <c r="Q124" s="8"/>
      <c r="R124" s="8"/>
      <c r="S124" s="8"/>
      <c r="T124" s="8"/>
      <c r="U124" s="8"/>
      <c r="V124" s="8"/>
      <c r="W124" s="8"/>
      <c r="X124" s="8"/>
      <c r="Y124" s="8"/>
      <c r="Z124" s="8"/>
    </row>
    <row r="125" ht="15.75" customHeight="1" spans="1:26">
      <c r="A125" s="8"/>
      <c r="B125" s="9"/>
      <c r="C125" s="8"/>
      <c r="D125" s="8"/>
      <c r="E125" s="8"/>
      <c r="F125" s="8"/>
      <c r="G125" s="9"/>
      <c r="H125" s="8"/>
      <c r="I125" s="8"/>
      <c r="J125" s="8"/>
      <c r="K125" s="8"/>
      <c r="L125" s="8"/>
      <c r="M125" s="8"/>
      <c r="N125" s="8"/>
      <c r="O125" s="8"/>
      <c r="P125" s="8"/>
      <c r="Q125" s="8"/>
      <c r="R125" s="8"/>
      <c r="S125" s="8"/>
      <c r="T125" s="8"/>
      <c r="U125" s="8"/>
      <c r="V125" s="8"/>
      <c r="W125" s="8"/>
      <c r="X125" s="8"/>
      <c r="Y125" s="8"/>
      <c r="Z125" s="8"/>
    </row>
    <row r="126" ht="15.75" customHeight="1" spans="1:26">
      <c r="A126" s="8"/>
      <c r="B126" s="9"/>
      <c r="C126" s="8"/>
      <c r="D126" s="8"/>
      <c r="E126" s="8"/>
      <c r="F126" s="8"/>
      <c r="G126" s="9"/>
      <c r="H126" s="8"/>
      <c r="I126" s="8"/>
      <c r="J126" s="8"/>
      <c r="K126" s="8"/>
      <c r="L126" s="8"/>
      <c r="M126" s="8"/>
      <c r="N126" s="8"/>
      <c r="O126" s="8"/>
      <c r="P126" s="8"/>
      <c r="Q126" s="8"/>
      <c r="R126" s="8"/>
      <c r="S126" s="8"/>
      <c r="T126" s="8"/>
      <c r="U126" s="8"/>
      <c r="V126" s="8"/>
      <c r="W126" s="8"/>
      <c r="X126" s="8"/>
      <c r="Y126" s="8"/>
      <c r="Z126" s="8"/>
    </row>
    <row r="127" ht="15.75" customHeight="1" spans="1:26">
      <c r="A127" s="8"/>
      <c r="B127" s="9"/>
      <c r="C127" s="8"/>
      <c r="D127" s="8"/>
      <c r="E127" s="8"/>
      <c r="F127" s="8"/>
      <c r="G127" s="9"/>
      <c r="H127" s="8"/>
      <c r="I127" s="8"/>
      <c r="J127" s="8"/>
      <c r="K127" s="8"/>
      <c r="L127" s="8"/>
      <c r="M127" s="8"/>
      <c r="N127" s="8"/>
      <c r="O127" s="8"/>
      <c r="P127" s="8"/>
      <c r="Q127" s="8"/>
      <c r="R127" s="8"/>
      <c r="S127" s="8"/>
      <c r="T127" s="8"/>
      <c r="U127" s="8"/>
      <c r="V127" s="8"/>
      <c r="W127" s="8"/>
      <c r="X127" s="8"/>
      <c r="Y127" s="8"/>
      <c r="Z127" s="8"/>
    </row>
    <row r="128" ht="15.75" customHeight="1" spans="1:26">
      <c r="A128" s="8"/>
      <c r="B128" s="9"/>
      <c r="C128" s="8"/>
      <c r="D128" s="8"/>
      <c r="E128" s="8"/>
      <c r="F128" s="8"/>
      <c r="G128" s="9"/>
      <c r="H128" s="8"/>
      <c r="I128" s="8"/>
      <c r="J128" s="8"/>
      <c r="K128" s="8"/>
      <c r="L128" s="8"/>
      <c r="M128" s="8"/>
      <c r="N128" s="8"/>
      <c r="O128" s="8"/>
      <c r="P128" s="8"/>
      <c r="Q128" s="8"/>
      <c r="R128" s="8"/>
      <c r="S128" s="8"/>
      <c r="T128" s="8"/>
      <c r="U128" s="8"/>
      <c r="V128" s="8"/>
      <c r="W128" s="8"/>
      <c r="X128" s="8"/>
      <c r="Y128" s="8"/>
      <c r="Z128" s="8"/>
    </row>
    <row r="129" ht="15.75" customHeight="1" spans="1:26">
      <c r="A129" s="8"/>
      <c r="B129" s="9"/>
      <c r="C129" s="8"/>
      <c r="D129" s="8"/>
      <c r="E129" s="8"/>
      <c r="F129" s="8"/>
      <c r="G129" s="9"/>
      <c r="H129" s="8"/>
      <c r="I129" s="8"/>
      <c r="J129" s="8"/>
      <c r="K129" s="8"/>
      <c r="L129" s="8"/>
      <c r="M129" s="8"/>
      <c r="N129" s="8"/>
      <c r="O129" s="8"/>
      <c r="P129" s="8"/>
      <c r="Q129" s="8"/>
      <c r="R129" s="8"/>
      <c r="S129" s="8"/>
      <c r="T129" s="8"/>
      <c r="U129" s="8"/>
      <c r="V129" s="8"/>
      <c r="W129" s="8"/>
      <c r="X129" s="8"/>
      <c r="Y129" s="8"/>
      <c r="Z129" s="8"/>
    </row>
    <row r="130" ht="15.75" customHeight="1" spans="1:26">
      <c r="A130" s="8"/>
      <c r="B130" s="9"/>
      <c r="C130" s="8"/>
      <c r="D130" s="8"/>
      <c r="E130" s="8"/>
      <c r="F130" s="8"/>
      <c r="G130" s="9"/>
      <c r="H130" s="8"/>
      <c r="I130" s="8"/>
      <c r="J130" s="8"/>
      <c r="K130" s="8"/>
      <c r="L130" s="8"/>
      <c r="M130" s="8"/>
      <c r="N130" s="8"/>
      <c r="O130" s="8"/>
      <c r="P130" s="8"/>
      <c r="Q130" s="8"/>
      <c r="R130" s="8"/>
      <c r="S130" s="8"/>
      <c r="T130" s="8"/>
      <c r="U130" s="8"/>
      <c r="V130" s="8"/>
      <c r="W130" s="8"/>
      <c r="X130" s="8"/>
      <c r="Y130" s="8"/>
      <c r="Z130" s="8"/>
    </row>
    <row r="131" ht="15.75" customHeight="1" spans="1:26">
      <c r="A131" s="8"/>
      <c r="B131" s="9"/>
      <c r="C131" s="8"/>
      <c r="D131" s="8"/>
      <c r="E131" s="8"/>
      <c r="F131" s="8"/>
      <c r="G131" s="9"/>
      <c r="H131" s="8"/>
      <c r="I131" s="8"/>
      <c r="J131" s="8"/>
      <c r="K131" s="8"/>
      <c r="L131" s="8"/>
      <c r="M131" s="8"/>
      <c r="N131" s="8"/>
      <c r="O131" s="8"/>
      <c r="P131" s="8"/>
      <c r="Q131" s="8"/>
      <c r="R131" s="8"/>
      <c r="S131" s="8"/>
      <c r="T131" s="8"/>
      <c r="U131" s="8"/>
      <c r="V131" s="8"/>
      <c r="W131" s="8"/>
      <c r="X131" s="8"/>
      <c r="Y131" s="8"/>
      <c r="Z131" s="8"/>
    </row>
    <row r="132" ht="15.75" customHeight="1" spans="1:26">
      <c r="A132" s="8"/>
      <c r="B132" s="9"/>
      <c r="C132" s="8"/>
      <c r="D132" s="8"/>
      <c r="E132" s="8"/>
      <c r="F132" s="8"/>
      <c r="G132" s="9"/>
      <c r="H132" s="8"/>
      <c r="I132" s="8"/>
      <c r="J132" s="8"/>
      <c r="K132" s="8"/>
      <c r="L132" s="8"/>
      <c r="M132" s="8"/>
      <c r="N132" s="8"/>
      <c r="O132" s="8"/>
      <c r="P132" s="8"/>
      <c r="Q132" s="8"/>
      <c r="R132" s="8"/>
      <c r="S132" s="8"/>
      <c r="T132" s="8"/>
      <c r="U132" s="8"/>
      <c r="V132" s="8"/>
      <c r="W132" s="8"/>
      <c r="X132" s="8"/>
      <c r="Y132" s="8"/>
      <c r="Z132" s="8"/>
    </row>
    <row r="133" ht="15.75" customHeight="1" spans="1:26">
      <c r="A133" s="8"/>
      <c r="B133" s="9"/>
      <c r="C133" s="8"/>
      <c r="D133" s="8"/>
      <c r="E133" s="8"/>
      <c r="F133" s="8"/>
      <c r="G133" s="9"/>
      <c r="H133" s="8"/>
      <c r="I133" s="8"/>
      <c r="J133" s="8"/>
      <c r="K133" s="8"/>
      <c r="L133" s="8"/>
      <c r="M133" s="8"/>
      <c r="N133" s="8"/>
      <c r="O133" s="8"/>
      <c r="P133" s="8"/>
      <c r="Q133" s="8"/>
      <c r="R133" s="8"/>
      <c r="S133" s="8"/>
      <c r="T133" s="8"/>
      <c r="U133" s="8"/>
      <c r="V133" s="8"/>
      <c r="W133" s="8"/>
      <c r="X133" s="8"/>
      <c r="Y133" s="8"/>
      <c r="Z133" s="8"/>
    </row>
    <row r="134" ht="15.75" customHeight="1" spans="1:26">
      <c r="A134" s="8"/>
      <c r="B134" s="9"/>
      <c r="C134" s="8"/>
      <c r="D134" s="8"/>
      <c r="E134" s="8"/>
      <c r="F134" s="8"/>
      <c r="G134" s="9"/>
      <c r="H134" s="8"/>
      <c r="I134" s="8"/>
      <c r="J134" s="8"/>
      <c r="K134" s="8"/>
      <c r="L134" s="8"/>
      <c r="M134" s="8"/>
      <c r="N134" s="8"/>
      <c r="O134" s="8"/>
      <c r="P134" s="8"/>
      <c r="Q134" s="8"/>
      <c r="R134" s="8"/>
      <c r="S134" s="8"/>
      <c r="T134" s="8"/>
      <c r="U134" s="8"/>
      <c r="V134" s="8"/>
      <c r="W134" s="8"/>
      <c r="X134" s="8"/>
      <c r="Y134" s="8"/>
      <c r="Z134" s="8"/>
    </row>
    <row r="135" ht="15.75" customHeight="1" spans="1:26">
      <c r="A135" s="8"/>
      <c r="B135" s="9"/>
      <c r="C135" s="8"/>
      <c r="D135" s="8"/>
      <c r="E135" s="8"/>
      <c r="F135" s="8"/>
      <c r="G135" s="9"/>
      <c r="H135" s="8"/>
      <c r="I135" s="8"/>
      <c r="J135" s="8"/>
      <c r="K135" s="8"/>
      <c r="L135" s="8"/>
      <c r="M135" s="8"/>
      <c r="N135" s="8"/>
      <c r="O135" s="8"/>
      <c r="P135" s="8"/>
      <c r="Q135" s="8"/>
      <c r="R135" s="8"/>
      <c r="S135" s="8"/>
      <c r="T135" s="8"/>
      <c r="U135" s="8"/>
      <c r="V135" s="8"/>
      <c r="W135" s="8"/>
      <c r="X135" s="8"/>
      <c r="Y135" s="8"/>
      <c r="Z135" s="8"/>
    </row>
    <row r="136" ht="15.75" customHeight="1" spans="1:26">
      <c r="A136" s="8"/>
      <c r="B136" s="9"/>
      <c r="C136" s="8"/>
      <c r="D136" s="8"/>
      <c r="E136" s="8"/>
      <c r="F136" s="8"/>
      <c r="G136" s="9"/>
      <c r="H136" s="8"/>
      <c r="I136" s="8"/>
      <c r="J136" s="8"/>
      <c r="K136" s="8"/>
      <c r="L136" s="8"/>
      <c r="M136" s="8"/>
      <c r="N136" s="8"/>
      <c r="O136" s="8"/>
      <c r="P136" s="8"/>
      <c r="Q136" s="8"/>
      <c r="R136" s="8"/>
      <c r="S136" s="8"/>
      <c r="T136" s="8"/>
      <c r="U136" s="8"/>
      <c r="V136" s="8"/>
      <c r="W136" s="8"/>
      <c r="X136" s="8"/>
      <c r="Y136" s="8"/>
      <c r="Z136" s="8"/>
    </row>
    <row r="137" ht="15.75" customHeight="1" spans="1:26">
      <c r="A137" s="8"/>
      <c r="B137" s="9"/>
      <c r="C137" s="8"/>
      <c r="D137" s="8"/>
      <c r="E137" s="8"/>
      <c r="F137" s="8"/>
      <c r="G137" s="9"/>
      <c r="H137" s="8"/>
      <c r="I137" s="8"/>
      <c r="J137" s="8"/>
      <c r="K137" s="8"/>
      <c r="L137" s="8"/>
      <c r="M137" s="8"/>
      <c r="N137" s="8"/>
      <c r="O137" s="8"/>
      <c r="P137" s="8"/>
      <c r="Q137" s="8"/>
      <c r="R137" s="8"/>
      <c r="S137" s="8"/>
      <c r="T137" s="8"/>
      <c r="U137" s="8"/>
      <c r="V137" s="8"/>
      <c r="W137" s="8"/>
      <c r="X137" s="8"/>
      <c r="Y137" s="8"/>
      <c r="Z137" s="8"/>
    </row>
    <row r="138" ht="15.75" customHeight="1" spans="1:26">
      <c r="A138" s="8"/>
      <c r="B138" s="9"/>
      <c r="C138" s="8"/>
      <c r="D138" s="8"/>
      <c r="E138" s="8"/>
      <c r="F138" s="8"/>
      <c r="G138" s="9"/>
      <c r="H138" s="8"/>
      <c r="I138" s="8"/>
      <c r="J138" s="8"/>
      <c r="K138" s="8"/>
      <c r="L138" s="8"/>
      <c r="M138" s="8"/>
      <c r="N138" s="8"/>
      <c r="O138" s="8"/>
      <c r="P138" s="8"/>
      <c r="Q138" s="8"/>
      <c r="R138" s="8"/>
      <c r="S138" s="8"/>
      <c r="T138" s="8"/>
      <c r="U138" s="8"/>
      <c r="V138" s="8"/>
      <c r="W138" s="8"/>
      <c r="X138" s="8"/>
      <c r="Y138" s="8"/>
      <c r="Z138" s="8"/>
    </row>
    <row r="139" ht="15.75" customHeight="1" spans="1:26">
      <c r="A139" s="8"/>
      <c r="B139" s="9"/>
      <c r="C139" s="8"/>
      <c r="D139" s="8"/>
      <c r="E139" s="8"/>
      <c r="F139" s="8"/>
      <c r="G139" s="9"/>
      <c r="H139" s="8"/>
      <c r="I139" s="8"/>
      <c r="J139" s="8"/>
      <c r="K139" s="8"/>
      <c r="L139" s="8"/>
      <c r="M139" s="8"/>
      <c r="N139" s="8"/>
      <c r="O139" s="8"/>
      <c r="P139" s="8"/>
      <c r="Q139" s="8"/>
      <c r="R139" s="8"/>
      <c r="S139" s="8"/>
      <c r="T139" s="8"/>
      <c r="U139" s="8"/>
      <c r="V139" s="8"/>
      <c r="W139" s="8"/>
      <c r="X139" s="8"/>
      <c r="Y139" s="8"/>
      <c r="Z139" s="8"/>
    </row>
    <row r="140" ht="15.75" customHeight="1" spans="1:26">
      <c r="A140" s="8"/>
      <c r="B140" s="9"/>
      <c r="C140" s="8"/>
      <c r="D140" s="8"/>
      <c r="E140" s="8"/>
      <c r="F140" s="8"/>
      <c r="G140" s="9"/>
      <c r="H140" s="8"/>
      <c r="I140" s="8"/>
      <c r="J140" s="8"/>
      <c r="K140" s="8"/>
      <c r="L140" s="8"/>
      <c r="M140" s="8"/>
      <c r="N140" s="8"/>
      <c r="O140" s="8"/>
      <c r="P140" s="8"/>
      <c r="Q140" s="8"/>
      <c r="R140" s="8"/>
      <c r="S140" s="8"/>
      <c r="T140" s="8"/>
      <c r="U140" s="8"/>
      <c r="V140" s="8"/>
      <c r="W140" s="8"/>
      <c r="X140" s="8"/>
      <c r="Y140" s="8"/>
      <c r="Z140" s="8"/>
    </row>
    <row r="141" ht="15.75" customHeight="1" spans="1:26">
      <c r="A141" s="8"/>
      <c r="B141" s="9"/>
      <c r="C141" s="8"/>
      <c r="D141" s="8"/>
      <c r="E141" s="8"/>
      <c r="F141" s="8"/>
      <c r="G141" s="9"/>
      <c r="H141" s="8"/>
      <c r="I141" s="8"/>
      <c r="J141" s="8"/>
      <c r="K141" s="8"/>
      <c r="L141" s="8"/>
      <c r="M141" s="8"/>
      <c r="N141" s="8"/>
      <c r="O141" s="8"/>
      <c r="P141" s="8"/>
      <c r="Q141" s="8"/>
      <c r="R141" s="8"/>
      <c r="S141" s="8"/>
      <c r="T141" s="8"/>
      <c r="U141" s="8"/>
      <c r="V141" s="8"/>
      <c r="W141" s="8"/>
      <c r="X141" s="8"/>
      <c r="Y141" s="8"/>
      <c r="Z141" s="8"/>
    </row>
    <row r="142" ht="15.75" customHeight="1" spans="1:26">
      <c r="A142" s="8"/>
      <c r="B142" s="9"/>
      <c r="C142" s="8"/>
      <c r="D142" s="8"/>
      <c r="E142" s="8"/>
      <c r="F142" s="8"/>
      <c r="G142" s="9"/>
      <c r="H142" s="8"/>
      <c r="I142" s="8"/>
      <c r="J142" s="8"/>
      <c r="K142" s="8"/>
      <c r="L142" s="8"/>
      <c r="M142" s="8"/>
      <c r="N142" s="8"/>
      <c r="O142" s="8"/>
      <c r="P142" s="8"/>
      <c r="Q142" s="8"/>
      <c r="R142" s="8"/>
      <c r="S142" s="8"/>
      <c r="T142" s="8"/>
      <c r="U142" s="8"/>
      <c r="V142" s="8"/>
      <c r="W142" s="8"/>
      <c r="X142" s="8"/>
      <c r="Y142" s="8"/>
      <c r="Z142" s="8"/>
    </row>
    <row r="143" ht="15.75" customHeight="1" spans="1:26">
      <c r="A143" s="8"/>
      <c r="B143" s="9"/>
      <c r="C143" s="8"/>
      <c r="D143" s="8"/>
      <c r="E143" s="8"/>
      <c r="F143" s="8"/>
      <c r="G143" s="9"/>
      <c r="H143" s="8"/>
      <c r="I143" s="8"/>
      <c r="J143" s="8"/>
      <c r="K143" s="8"/>
      <c r="L143" s="8"/>
      <c r="M143" s="8"/>
      <c r="N143" s="8"/>
      <c r="O143" s="8"/>
      <c r="P143" s="8"/>
      <c r="Q143" s="8"/>
      <c r="R143" s="8"/>
      <c r="S143" s="8"/>
      <c r="T143" s="8"/>
      <c r="U143" s="8"/>
      <c r="V143" s="8"/>
      <c r="W143" s="8"/>
      <c r="X143" s="8"/>
      <c r="Y143" s="8"/>
      <c r="Z143" s="8"/>
    </row>
    <row r="144" ht="15.75" customHeight="1" spans="1:26">
      <c r="A144" s="8"/>
      <c r="B144" s="9"/>
      <c r="C144" s="8"/>
      <c r="D144" s="8"/>
      <c r="E144" s="8"/>
      <c r="F144" s="8"/>
      <c r="G144" s="9"/>
      <c r="H144" s="8"/>
      <c r="I144" s="8"/>
      <c r="J144" s="8"/>
      <c r="K144" s="8"/>
      <c r="L144" s="8"/>
      <c r="M144" s="8"/>
      <c r="N144" s="8"/>
      <c r="O144" s="8"/>
      <c r="P144" s="8"/>
      <c r="Q144" s="8"/>
      <c r="R144" s="8"/>
      <c r="S144" s="8"/>
      <c r="T144" s="8"/>
      <c r="U144" s="8"/>
      <c r="V144" s="8"/>
      <c r="W144" s="8"/>
      <c r="X144" s="8"/>
      <c r="Y144" s="8"/>
      <c r="Z144" s="8"/>
    </row>
    <row r="145" ht="15.75" customHeight="1" spans="1:26">
      <c r="A145" s="8"/>
      <c r="B145" s="9"/>
      <c r="C145" s="8"/>
      <c r="D145" s="8"/>
      <c r="E145" s="8"/>
      <c r="F145" s="8"/>
      <c r="G145" s="9"/>
      <c r="H145" s="8"/>
      <c r="I145" s="8"/>
      <c r="J145" s="8"/>
      <c r="K145" s="8"/>
      <c r="L145" s="8"/>
      <c r="M145" s="8"/>
      <c r="N145" s="8"/>
      <c r="O145" s="8"/>
      <c r="P145" s="8"/>
      <c r="Q145" s="8"/>
      <c r="R145" s="8"/>
      <c r="S145" s="8"/>
      <c r="T145" s="8"/>
      <c r="U145" s="8"/>
      <c r="V145" s="8"/>
      <c r="W145" s="8"/>
      <c r="X145" s="8"/>
      <c r="Y145" s="8"/>
      <c r="Z145" s="8"/>
    </row>
    <row r="146" ht="15.75" customHeight="1" spans="1:26">
      <c r="A146" s="8"/>
      <c r="B146" s="9"/>
      <c r="C146" s="8"/>
      <c r="D146" s="8"/>
      <c r="E146" s="8"/>
      <c r="F146" s="8"/>
      <c r="G146" s="9"/>
      <c r="H146" s="8"/>
      <c r="I146" s="8"/>
      <c r="J146" s="8"/>
      <c r="K146" s="8"/>
      <c r="L146" s="8"/>
      <c r="M146" s="8"/>
      <c r="N146" s="8"/>
      <c r="O146" s="8"/>
      <c r="P146" s="8"/>
      <c r="Q146" s="8"/>
      <c r="R146" s="8"/>
      <c r="S146" s="8"/>
      <c r="T146" s="8"/>
      <c r="U146" s="8"/>
      <c r="V146" s="8"/>
      <c r="W146" s="8"/>
      <c r="X146" s="8"/>
      <c r="Y146" s="8"/>
      <c r="Z146" s="8"/>
    </row>
    <row r="147" ht="15.75" customHeight="1" spans="1:26">
      <c r="A147" s="8"/>
      <c r="B147" s="9"/>
      <c r="C147" s="8"/>
      <c r="D147" s="8"/>
      <c r="E147" s="8"/>
      <c r="F147" s="8"/>
      <c r="G147" s="9"/>
      <c r="H147" s="8"/>
      <c r="I147" s="8"/>
      <c r="J147" s="8"/>
      <c r="K147" s="8"/>
      <c r="L147" s="8"/>
      <c r="M147" s="8"/>
      <c r="N147" s="8"/>
      <c r="O147" s="8"/>
      <c r="P147" s="8"/>
      <c r="Q147" s="8"/>
      <c r="R147" s="8"/>
      <c r="S147" s="8"/>
      <c r="T147" s="8"/>
      <c r="U147" s="8"/>
      <c r="V147" s="8"/>
      <c r="W147" s="8"/>
      <c r="X147" s="8"/>
      <c r="Y147" s="8"/>
      <c r="Z147" s="8"/>
    </row>
    <row r="148" ht="15.75" customHeight="1" spans="1:26">
      <c r="A148" s="8"/>
      <c r="B148" s="9"/>
      <c r="C148" s="8"/>
      <c r="D148" s="8"/>
      <c r="E148" s="8"/>
      <c r="F148" s="8"/>
      <c r="G148" s="9"/>
      <c r="H148" s="8"/>
      <c r="I148" s="8"/>
      <c r="J148" s="8"/>
      <c r="K148" s="8"/>
      <c r="L148" s="8"/>
      <c r="M148" s="8"/>
      <c r="N148" s="8"/>
      <c r="O148" s="8"/>
      <c r="P148" s="8"/>
      <c r="Q148" s="8"/>
      <c r="R148" s="8"/>
      <c r="S148" s="8"/>
      <c r="T148" s="8"/>
      <c r="U148" s="8"/>
      <c r="V148" s="8"/>
      <c r="W148" s="8"/>
      <c r="X148" s="8"/>
      <c r="Y148" s="8"/>
      <c r="Z148" s="8"/>
    </row>
    <row r="149" ht="15.75" customHeight="1" spans="1:26">
      <c r="A149" s="8"/>
      <c r="B149" s="9"/>
      <c r="C149" s="8"/>
      <c r="D149" s="8"/>
      <c r="E149" s="8"/>
      <c r="F149" s="8"/>
      <c r="G149" s="9"/>
      <c r="H149" s="8"/>
      <c r="I149" s="8"/>
      <c r="J149" s="8"/>
      <c r="K149" s="8"/>
      <c r="L149" s="8"/>
      <c r="M149" s="8"/>
      <c r="N149" s="8"/>
      <c r="O149" s="8"/>
      <c r="P149" s="8"/>
      <c r="Q149" s="8"/>
      <c r="R149" s="8"/>
      <c r="S149" s="8"/>
      <c r="T149" s="8"/>
      <c r="U149" s="8"/>
      <c r="V149" s="8"/>
      <c r="W149" s="8"/>
      <c r="X149" s="8"/>
      <c r="Y149" s="8"/>
      <c r="Z149" s="8"/>
    </row>
    <row r="150" ht="15.75" customHeight="1" spans="1:26">
      <c r="A150" s="8"/>
      <c r="B150" s="9"/>
      <c r="C150" s="8"/>
      <c r="D150" s="8"/>
      <c r="E150" s="8"/>
      <c r="F150" s="8"/>
      <c r="G150" s="9"/>
      <c r="H150" s="8"/>
      <c r="I150" s="8"/>
      <c r="J150" s="8"/>
      <c r="K150" s="8"/>
      <c r="L150" s="8"/>
      <c r="M150" s="8"/>
      <c r="N150" s="8"/>
      <c r="O150" s="8"/>
      <c r="P150" s="8"/>
      <c r="Q150" s="8"/>
      <c r="R150" s="8"/>
      <c r="S150" s="8"/>
      <c r="T150" s="8"/>
      <c r="U150" s="8"/>
      <c r="V150" s="8"/>
      <c r="W150" s="8"/>
      <c r="X150" s="8"/>
      <c r="Y150" s="8"/>
      <c r="Z150" s="8"/>
    </row>
    <row r="151" ht="15.75" customHeight="1" spans="1:26">
      <c r="A151" s="8"/>
      <c r="B151" s="9"/>
      <c r="C151" s="8"/>
      <c r="D151" s="8"/>
      <c r="E151" s="8"/>
      <c r="F151" s="8"/>
      <c r="G151" s="9"/>
      <c r="H151" s="8"/>
      <c r="I151" s="8"/>
      <c r="J151" s="8"/>
      <c r="K151" s="8"/>
      <c r="L151" s="8"/>
      <c r="M151" s="8"/>
      <c r="N151" s="8"/>
      <c r="O151" s="8"/>
      <c r="P151" s="8"/>
      <c r="Q151" s="8"/>
      <c r="R151" s="8"/>
      <c r="S151" s="8"/>
      <c r="T151" s="8"/>
      <c r="U151" s="8"/>
      <c r="V151" s="8"/>
      <c r="W151" s="8"/>
      <c r="X151" s="8"/>
      <c r="Y151" s="8"/>
      <c r="Z151" s="8"/>
    </row>
    <row r="152" ht="15.75" customHeight="1" spans="1:26">
      <c r="A152" s="8"/>
      <c r="B152" s="9"/>
      <c r="C152" s="8"/>
      <c r="D152" s="8"/>
      <c r="E152" s="8"/>
      <c r="F152" s="8"/>
      <c r="G152" s="9"/>
      <c r="H152" s="8"/>
      <c r="I152" s="8"/>
      <c r="J152" s="8"/>
      <c r="K152" s="8"/>
      <c r="L152" s="8"/>
      <c r="M152" s="8"/>
      <c r="N152" s="8"/>
      <c r="O152" s="8"/>
      <c r="P152" s="8"/>
      <c r="Q152" s="8"/>
      <c r="R152" s="8"/>
      <c r="S152" s="8"/>
      <c r="T152" s="8"/>
      <c r="U152" s="8"/>
      <c r="V152" s="8"/>
      <c r="W152" s="8"/>
      <c r="X152" s="8"/>
      <c r="Y152" s="8"/>
      <c r="Z152" s="8"/>
    </row>
    <row r="153" ht="15.75" customHeight="1" spans="1:26">
      <c r="A153" s="8"/>
      <c r="B153" s="9"/>
      <c r="C153" s="8"/>
      <c r="D153" s="8"/>
      <c r="E153" s="8"/>
      <c r="F153" s="8"/>
      <c r="G153" s="9"/>
      <c r="H153" s="8"/>
      <c r="I153" s="8"/>
      <c r="J153" s="8"/>
      <c r="K153" s="8"/>
      <c r="L153" s="8"/>
      <c r="M153" s="8"/>
      <c r="N153" s="8"/>
      <c r="O153" s="8"/>
      <c r="P153" s="8"/>
      <c r="Q153" s="8"/>
      <c r="R153" s="8"/>
      <c r="S153" s="8"/>
      <c r="T153" s="8"/>
      <c r="U153" s="8"/>
      <c r="V153" s="8"/>
      <c r="W153" s="8"/>
      <c r="X153" s="8"/>
      <c r="Y153" s="8"/>
      <c r="Z153" s="8"/>
    </row>
    <row r="154" ht="15.75" customHeight="1" spans="1:26">
      <c r="A154" s="8"/>
      <c r="B154" s="9"/>
      <c r="C154" s="8"/>
      <c r="D154" s="8"/>
      <c r="E154" s="8"/>
      <c r="F154" s="8"/>
      <c r="G154" s="9"/>
      <c r="H154" s="8"/>
      <c r="I154" s="8"/>
      <c r="J154" s="8"/>
      <c r="K154" s="8"/>
      <c r="L154" s="8"/>
      <c r="M154" s="8"/>
      <c r="N154" s="8"/>
      <c r="O154" s="8"/>
      <c r="P154" s="8"/>
      <c r="Q154" s="8"/>
      <c r="R154" s="8"/>
      <c r="S154" s="8"/>
      <c r="T154" s="8"/>
      <c r="U154" s="8"/>
      <c r="V154" s="8"/>
      <c r="W154" s="8"/>
      <c r="X154" s="8"/>
      <c r="Y154" s="8"/>
      <c r="Z154" s="8"/>
    </row>
    <row r="155" ht="15.75" customHeight="1" spans="1:26">
      <c r="A155" s="8"/>
      <c r="B155" s="9"/>
      <c r="C155" s="8"/>
      <c r="D155" s="8"/>
      <c r="E155" s="8"/>
      <c r="F155" s="8"/>
      <c r="G155" s="9"/>
      <c r="H155" s="8"/>
      <c r="I155" s="8"/>
      <c r="J155" s="8"/>
      <c r="K155" s="8"/>
      <c r="L155" s="8"/>
      <c r="M155" s="8"/>
      <c r="N155" s="8"/>
      <c r="O155" s="8"/>
      <c r="P155" s="8"/>
      <c r="Q155" s="8"/>
      <c r="R155" s="8"/>
      <c r="S155" s="8"/>
      <c r="T155" s="8"/>
      <c r="U155" s="8"/>
      <c r="V155" s="8"/>
      <c r="W155" s="8"/>
      <c r="X155" s="8"/>
      <c r="Y155" s="8"/>
      <c r="Z155" s="8"/>
    </row>
    <row r="156" ht="15.75" customHeight="1" spans="1:26">
      <c r="A156" s="8"/>
      <c r="B156" s="9"/>
      <c r="C156" s="8"/>
      <c r="D156" s="8"/>
      <c r="E156" s="8"/>
      <c r="F156" s="8"/>
      <c r="G156" s="9"/>
      <c r="H156" s="8"/>
      <c r="I156" s="8"/>
      <c r="J156" s="8"/>
      <c r="K156" s="8"/>
      <c r="L156" s="8"/>
      <c r="M156" s="8"/>
      <c r="N156" s="8"/>
      <c r="O156" s="8"/>
      <c r="P156" s="8"/>
      <c r="Q156" s="8"/>
      <c r="R156" s="8"/>
      <c r="S156" s="8"/>
      <c r="T156" s="8"/>
      <c r="U156" s="8"/>
      <c r="V156" s="8"/>
      <c r="W156" s="8"/>
      <c r="X156" s="8"/>
      <c r="Y156" s="8"/>
      <c r="Z156" s="8"/>
    </row>
    <row r="157" ht="15.75" customHeight="1" spans="1:26">
      <c r="A157" s="8"/>
      <c r="B157" s="9"/>
      <c r="C157" s="8"/>
      <c r="D157" s="8"/>
      <c r="E157" s="8"/>
      <c r="F157" s="8"/>
      <c r="G157" s="9"/>
      <c r="H157" s="8"/>
      <c r="I157" s="8"/>
      <c r="J157" s="8"/>
      <c r="K157" s="8"/>
      <c r="L157" s="8"/>
      <c r="M157" s="8"/>
      <c r="N157" s="8"/>
      <c r="O157" s="8"/>
      <c r="P157" s="8"/>
      <c r="Q157" s="8"/>
      <c r="R157" s="8"/>
      <c r="S157" s="8"/>
      <c r="T157" s="8"/>
      <c r="U157" s="8"/>
      <c r="V157" s="8"/>
      <c r="W157" s="8"/>
      <c r="X157" s="8"/>
      <c r="Y157" s="8"/>
      <c r="Z157" s="8"/>
    </row>
    <row r="158" ht="15.75" customHeight="1" spans="1:26">
      <c r="A158" s="8"/>
      <c r="B158" s="9"/>
      <c r="C158" s="8"/>
      <c r="D158" s="8"/>
      <c r="E158" s="8"/>
      <c r="F158" s="8"/>
      <c r="G158" s="9"/>
      <c r="H158" s="8"/>
      <c r="I158" s="8"/>
      <c r="J158" s="8"/>
      <c r="K158" s="8"/>
      <c r="L158" s="8"/>
      <c r="M158" s="8"/>
      <c r="N158" s="8"/>
      <c r="O158" s="8"/>
      <c r="P158" s="8"/>
      <c r="Q158" s="8"/>
      <c r="R158" s="8"/>
      <c r="S158" s="8"/>
      <c r="T158" s="8"/>
      <c r="U158" s="8"/>
      <c r="V158" s="8"/>
      <c r="W158" s="8"/>
      <c r="X158" s="8"/>
      <c r="Y158" s="8"/>
      <c r="Z158" s="8"/>
    </row>
    <row r="159" ht="15.75" customHeight="1" spans="1:26">
      <c r="A159" s="8"/>
      <c r="B159" s="9"/>
      <c r="C159" s="8"/>
      <c r="D159" s="8"/>
      <c r="E159" s="8"/>
      <c r="F159" s="8"/>
      <c r="G159" s="9"/>
      <c r="H159" s="8"/>
      <c r="I159" s="8"/>
      <c r="J159" s="8"/>
      <c r="K159" s="8"/>
      <c r="L159" s="8"/>
      <c r="M159" s="8"/>
      <c r="N159" s="8"/>
      <c r="O159" s="8"/>
      <c r="P159" s="8"/>
      <c r="Q159" s="8"/>
      <c r="R159" s="8"/>
      <c r="S159" s="8"/>
      <c r="T159" s="8"/>
      <c r="U159" s="8"/>
      <c r="V159" s="8"/>
      <c r="W159" s="8"/>
      <c r="X159" s="8"/>
      <c r="Y159" s="8"/>
      <c r="Z159" s="8"/>
    </row>
    <row r="160" ht="15.75" customHeight="1" spans="1:26">
      <c r="A160" s="8"/>
      <c r="B160" s="9"/>
      <c r="C160" s="8"/>
      <c r="D160" s="8"/>
      <c r="E160" s="8"/>
      <c r="F160" s="8"/>
      <c r="G160" s="9"/>
      <c r="H160" s="8"/>
      <c r="I160" s="8"/>
      <c r="J160" s="8"/>
      <c r="K160" s="8"/>
      <c r="L160" s="8"/>
      <c r="M160" s="8"/>
      <c r="N160" s="8"/>
      <c r="O160" s="8"/>
      <c r="P160" s="8"/>
      <c r="Q160" s="8"/>
      <c r="R160" s="8"/>
      <c r="S160" s="8"/>
      <c r="T160" s="8"/>
      <c r="U160" s="8"/>
      <c r="V160" s="8"/>
      <c r="W160" s="8"/>
      <c r="X160" s="8"/>
      <c r="Y160" s="8"/>
      <c r="Z160" s="8"/>
    </row>
    <row r="161" ht="15.75" customHeight="1" spans="1:26">
      <c r="A161" s="8"/>
      <c r="B161" s="9"/>
      <c r="C161" s="8"/>
      <c r="D161" s="8"/>
      <c r="E161" s="8"/>
      <c r="F161" s="8"/>
      <c r="G161" s="9"/>
      <c r="H161" s="8"/>
      <c r="I161" s="8"/>
      <c r="J161" s="8"/>
      <c r="K161" s="8"/>
      <c r="L161" s="8"/>
      <c r="M161" s="8"/>
      <c r="N161" s="8"/>
      <c r="O161" s="8"/>
      <c r="P161" s="8"/>
      <c r="Q161" s="8"/>
      <c r="R161" s="8"/>
      <c r="S161" s="8"/>
      <c r="T161" s="8"/>
      <c r="U161" s="8"/>
      <c r="V161" s="8"/>
      <c r="W161" s="8"/>
      <c r="X161" s="8"/>
      <c r="Y161" s="8"/>
      <c r="Z161" s="8"/>
    </row>
    <row r="162" ht="15.75" customHeight="1" spans="1:26">
      <c r="A162" s="8"/>
      <c r="B162" s="9"/>
      <c r="C162" s="8"/>
      <c r="D162" s="8"/>
      <c r="E162" s="8"/>
      <c r="F162" s="8"/>
      <c r="G162" s="9"/>
      <c r="H162" s="8"/>
      <c r="I162" s="8"/>
      <c r="J162" s="8"/>
      <c r="K162" s="8"/>
      <c r="L162" s="8"/>
      <c r="M162" s="8"/>
      <c r="N162" s="8"/>
      <c r="O162" s="8"/>
      <c r="P162" s="8"/>
      <c r="Q162" s="8"/>
      <c r="R162" s="8"/>
      <c r="S162" s="8"/>
      <c r="T162" s="8"/>
      <c r="U162" s="8"/>
      <c r="V162" s="8"/>
      <c r="W162" s="8"/>
      <c r="X162" s="8"/>
      <c r="Y162" s="8"/>
      <c r="Z162" s="8"/>
    </row>
    <row r="163" ht="15.75" customHeight="1" spans="1:26">
      <c r="A163" s="8"/>
      <c r="B163" s="9"/>
      <c r="C163" s="8"/>
      <c r="D163" s="8"/>
      <c r="E163" s="8"/>
      <c r="F163" s="8"/>
      <c r="G163" s="9"/>
      <c r="H163" s="8"/>
      <c r="I163" s="8"/>
      <c r="J163" s="8"/>
      <c r="K163" s="8"/>
      <c r="L163" s="8"/>
      <c r="M163" s="8"/>
      <c r="N163" s="8"/>
      <c r="O163" s="8"/>
      <c r="P163" s="8"/>
      <c r="Q163" s="8"/>
      <c r="R163" s="8"/>
      <c r="S163" s="8"/>
      <c r="T163" s="8"/>
      <c r="U163" s="8"/>
      <c r="V163" s="8"/>
      <c r="W163" s="8"/>
      <c r="X163" s="8"/>
      <c r="Y163" s="8"/>
      <c r="Z163" s="8"/>
    </row>
    <row r="164" ht="15.75" customHeight="1" spans="1:26">
      <c r="A164" s="8"/>
      <c r="B164" s="9"/>
      <c r="C164" s="8"/>
      <c r="D164" s="8"/>
      <c r="E164" s="8"/>
      <c r="F164" s="8"/>
      <c r="G164" s="9"/>
      <c r="H164" s="8"/>
      <c r="I164" s="8"/>
      <c r="J164" s="8"/>
      <c r="K164" s="8"/>
      <c r="L164" s="8"/>
      <c r="M164" s="8"/>
      <c r="N164" s="8"/>
      <c r="O164" s="8"/>
      <c r="P164" s="8"/>
      <c r="Q164" s="8"/>
      <c r="R164" s="8"/>
      <c r="S164" s="8"/>
      <c r="T164" s="8"/>
      <c r="U164" s="8"/>
      <c r="V164" s="8"/>
      <c r="W164" s="8"/>
      <c r="X164" s="8"/>
      <c r="Y164" s="8"/>
      <c r="Z164" s="8"/>
    </row>
    <row r="165" ht="15.75" customHeight="1" spans="1:26">
      <c r="A165" s="8"/>
      <c r="B165" s="9"/>
      <c r="C165" s="8"/>
      <c r="D165" s="8"/>
      <c r="E165" s="8"/>
      <c r="F165" s="8"/>
      <c r="G165" s="9"/>
      <c r="H165" s="8"/>
      <c r="I165" s="8"/>
      <c r="J165" s="8"/>
      <c r="K165" s="8"/>
      <c r="L165" s="8"/>
      <c r="M165" s="8"/>
      <c r="N165" s="8"/>
      <c r="O165" s="8"/>
      <c r="P165" s="8"/>
      <c r="Q165" s="8"/>
      <c r="R165" s="8"/>
      <c r="S165" s="8"/>
      <c r="T165" s="8"/>
      <c r="U165" s="8"/>
      <c r="V165" s="8"/>
      <c r="W165" s="8"/>
      <c r="X165" s="8"/>
      <c r="Y165" s="8"/>
      <c r="Z165" s="8"/>
    </row>
    <row r="166" ht="15.75" customHeight="1" spans="1:26">
      <c r="A166" s="8"/>
      <c r="B166" s="9"/>
      <c r="C166" s="8"/>
      <c r="D166" s="8"/>
      <c r="E166" s="8"/>
      <c r="F166" s="8"/>
      <c r="G166" s="9"/>
      <c r="H166" s="8"/>
      <c r="I166" s="8"/>
      <c r="J166" s="8"/>
      <c r="K166" s="8"/>
      <c r="L166" s="8"/>
      <c r="M166" s="8"/>
      <c r="N166" s="8"/>
      <c r="O166" s="8"/>
      <c r="P166" s="8"/>
      <c r="Q166" s="8"/>
      <c r="R166" s="8"/>
      <c r="S166" s="8"/>
      <c r="T166" s="8"/>
      <c r="U166" s="8"/>
      <c r="V166" s="8"/>
      <c r="W166" s="8"/>
      <c r="X166" s="8"/>
      <c r="Y166" s="8"/>
      <c r="Z166" s="8"/>
    </row>
    <row r="167" ht="15.75" customHeight="1" spans="1:26">
      <c r="A167" s="8"/>
      <c r="B167" s="9"/>
      <c r="C167" s="8"/>
      <c r="D167" s="8"/>
      <c r="E167" s="8"/>
      <c r="F167" s="8"/>
      <c r="G167" s="9"/>
      <c r="H167" s="8"/>
      <c r="I167" s="8"/>
      <c r="J167" s="8"/>
      <c r="K167" s="8"/>
      <c r="L167" s="8"/>
      <c r="M167" s="8"/>
      <c r="N167" s="8"/>
      <c r="O167" s="8"/>
      <c r="P167" s="8"/>
      <c r="Q167" s="8"/>
      <c r="R167" s="8"/>
      <c r="S167" s="8"/>
      <c r="T167" s="8"/>
      <c r="U167" s="8"/>
      <c r="V167" s="8"/>
      <c r="W167" s="8"/>
      <c r="X167" s="8"/>
      <c r="Y167" s="8"/>
      <c r="Z167" s="8"/>
    </row>
    <row r="168" ht="15.75" customHeight="1" spans="1:26">
      <c r="A168" s="8"/>
      <c r="B168" s="9"/>
      <c r="C168" s="8"/>
      <c r="D168" s="8"/>
      <c r="E168" s="8"/>
      <c r="F168" s="8"/>
      <c r="G168" s="9"/>
      <c r="H168" s="8"/>
      <c r="I168" s="8"/>
      <c r="J168" s="8"/>
      <c r="K168" s="8"/>
      <c r="L168" s="8"/>
      <c r="M168" s="8"/>
      <c r="N168" s="8"/>
      <c r="O168" s="8"/>
      <c r="P168" s="8"/>
      <c r="Q168" s="8"/>
      <c r="R168" s="8"/>
      <c r="S168" s="8"/>
      <c r="T168" s="8"/>
      <c r="U168" s="8"/>
      <c r="V168" s="8"/>
      <c r="W168" s="8"/>
      <c r="X168" s="8"/>
      <c r="Y168" s="8"/>
      <c r="Z168" s="8"/>
    </row>
    <row r="169" ht="15.75" customHeight="1" spans="1:26">
      <c r="A169" s="8"/>
      <c r="B169" s="9"/>
      <c r="C169" s="8"/>
      <c r="D169" s="8"/>
      <c r="E169" s="8"/>
      <c r="F169" s="8"/>
      <c r="G169" s="9"/>
      <c r="H169" s="8"/>
      <c r="I169" s="8"/>
      <c r="J169" s="8"/>
      <c r="K169" s="8"/>
      <c r="L169" s="8"/>
      <c r="M169" s="8"/>
      <c r="N169" s="8"/>
      <c r="O169" s="8"/>
      <c r="P169" s="8"/>
      <c r="Q169" s="8"/>
      <c r="R169" s="8"/>
      <c r="S169" s="8"/>
      <c r="T169" s="8"/>
      <c r="U169" s="8"/>
      <c r="V169" s="8"/>
      <c r="W169" s="8"/>
      <c r="X169" s="8"/>
      <c r="Y169" s="8"/>
      <c r="Z169" s="8"/>
    </row>
    <row r="170" ht="15.75" customHeight="1" spans="1:26">
      <c r="A170" s="8"/>
      <c r="B170" s="9"/>
      <c r="C170" s="8"/>
      <c r="D170" s="8"/>
      <c r="E170" s="8"/>
      <c r="F170" s="8"/>
      <c r="G170" s="9"/>
      <c r="H170" s="8"/>
      <c r="I170" s="8"/>
      <c r="J170" s="8"/>
      <c r="K170" s="8"/>
      <c r="L170" s="8"/>
      <c r="M170" s="8"/>
      <c r="N170" s="8"/>
      <c r="O170" s="8"/>
      <c r="P170" s="8"/>
      <c r="Q170" s="8"/>
      <c r="R170" s="8"/>
      <c r="S170" s="8"/>
      <c r="T170" s="8"/>
      <c r="U170" s="8"/>
      <c r="V170" s="8"/>
      <c r="W170" s="8"/>
      <c r="X170" s="8"/>
      <c r="Y170" s="8"/>
      <c r="Z170" s="8"/>
    </row>
    <row r="171" ht="15.75" customHeight="1" spans="1:26">
      <c r="A171" s="8"/>
      <c r="B171" s="9"/>
      <c r="C171" s="8"/>
      <c r="D171" s="8"/>
      <c r="E171" s="8"/>
      <c r="F171" s="8"/>
      <c r="G171" s="9"/>
      <c r="H171" s="8"/>
      <c r="I171" s="8"/>
      <c r="J171" s="8"/>
      <c r="K171" s="8"/>
      <c r="L171" s="8"/>
      <c r="M171" s="8"/>
      <c r="N171" s="8"/>
      <c r="O171" s="8"/>
      <c r="P171" s="8"/>
      <c r="Q171" s="8"/>
      <c r="R171" s="8"/>
      <c r="S171" s="8"/>
      <c r="T171" s="8"/>
      <c r="U171" s="8"/>
      <c r="V171" s="8"/>
      <c r="W171" s="8"/>
      <c r="X171" s="8"/>
      <c r="Y171" s="8"/>
      <c r="Z171" s="8"/>
    </row>
    <row r="172" ht="15.75" customHeight="1" spans="1:26">
      <c r="A172" s="8"/>
      <c r="B172" s="9"/>
      <c r="C172" s="8"/>
      <c r="D172" s="8"/>
      <c r="E172" s="8"/>
      <c r="F172" s="8"/>
      <c r="G172" s="9"/>
      <c r="H172" s="8"/>
      <c r="I172" s="8"/>
      <c r="J172" s="8"/>
      <c r="K172" s="8"/>
      <c r="L172" s="8"/>
      <c r="M172" s="8"/>
      <c r="N172" s="8"/>
      <c r="O172" s="8"/>
      <c r="P172" s="8"/>
      <c r="Q172" s="8"/>
      <c r="R172" s="8"/>
      <c r="S172" s="8"/>
      <c r="T172" s="8"/>
      <c r="U172" s="8"/>
      <c r="V172" s="8"/>
      <c r="W172" s="8"/>
      <c r="X172" s="8"/>
      <c r="Y172" s="8"/>
      <c r="Z172" s="8"/>
    </row>
    <row r="173" ht="15.75" customHeight="1" spans="1:26">
      <c r="A173" s="8"/>
      <c r="B173" s="9"/>
      <c r="C173" s="8"/>
      <c r="D173" s="8"/>
      <c r="E173" s="8"/>
      <c r="F173" s="8"/>
      <c r="G173" s="9"/>
      <c r="H173" s="8"/>
      <c r="I173" s="8"/>
      <c r="J173" s="8"/>
      <c r="K173" s="8"/>
      <c r="L173" s="8"/>
      <c r="M173" s="8"/>
      <c r="N173" s="8"/>
      <c r="O173" s="8"/>
      <c r="P173" s="8"/>
      <c r="Q173" s="8"/>
      <c r="R173" s="8"/>
      <c r="S173" s="8"/>
      <c r="T173" s="8"/>
      <c r="U173" s="8"/>
      <c r="V173" s="8"/>
      <c r="W173" s="8"/>
      <c r="X173" s="8"/>
      <c r="Y173" s="8"/>
      <c r="Z173" s="8"/>
    </row>
    <row r="174" ht="15.75" customHeight="1" spans="1:26">
      <c r="A174" s="8"/>
      <c r="B174" s="9"/>
      <c r="C174" s="8"/>
      <c r="D174" s="8"/>
      <c r="E174" s="8"/>
      <c r="F174" s="8"/>
      <c r="G174" s="9"/>
      <c r="H174" s="8"/>
      <c r="I174" s="8"/>
      <c r="J174" s="8"/>
      <c r="K174" s="8"/>
      <c r="L174" s="8"/>
      <c r="M174" s="8"/>
      <c r="N174" s="8"/>
      <c r="O174" s="8"/>
      <c r="P174" s="8"/>
      <c r="Q174" s="8"/>
      <c r="R174" s="8"/>
      <c r="S174" s="8"/>
      <c r="T174" s="8"/>
      <c r="U174" s="8"/>
      <c r="V174" s="8"/>
      <c r="W174" s="8"/>
      <c r="X174" s="8"/>
      <c r="Y174" s="8"/>
      <c r="Z174" s="8"/>
    </row>
    <row r="175" ht="15.75" customHeight="1" spans="1:26">
      <c r="A175" s="8"/>
      <c r="B175" s="9"/>
      <c r="C175" s="8"/>
      <c r="D175" s="8"/>
      <c r="E175" s="8"/>
      <c r="F175" s="8"/>
      <c r="G175" s="9"/>
      <c r="H175" s="8"/>
      <c r="I175" s="8"/>
      <c r="J175" s="8"/>
      <c r="K175" s="8"/>
      <c r="L175" s="8"/>
      <c r="M175" s="8"/>
      <c r="N175" s="8"/>
      <c r="O175" s="8"/>
      <c r="P175" s="8"/>
      <c r="Q175" s="8"/>
      <c r="R175" s="8"/>
      <c r="S175" s="8"/>
      <c r="T175" s="8"/>
      <c r="U175" s="8"/>
      <c r="V175" s="8"/>
      <c r="W175" s="8"/>
      <c r="X175" s="8"/>
      <c r="Y175" s="8"/>
      <c r="Z175" s="8"/>
    </row>
    <row r="176" ht="15.75" customHeight="1" spans="1:26">
      <c r="A176" s="8"/>
      <c r="B176" s="9"/>
      <c r="C176" s="8"/>
      <c r="D176" s="8"/>
      <c r="E176" s="8"/>
      <c r="F176" s="8"/>
      <c r="G176" s="9"/>
      <c r="H176" s="8"/>
      <c r="I176" s="8"/>
      <c r="J176" s="8"/>
      <c r="K176" s="8"/>
      <c r="L176" s="8"/>
      <c r="M176" s="8"/>
      <c r="N176" s="8"/>
      <c r="O176" s="8"/>
      <c r="P176" s="8"/>
      <c r="Q176" s="8"/>
      <c r="R176" s="8"/>
      <c r="S176" s="8"/>
      <c r="T176" s="8"/>
      <c r="U176" s="8"/>
      <c r="V176" s="8"/>
      <c r="W176" s="8"/>
      <c r="X176" s="8"/>
      <c r="Y176" s="8"/>
      <c r="Z176" s="8"/>
    </row>
    <row r="177" ht="15.75" customHeight="1" spans="1:26">
      <c r="A177" s="8"/>
      <c r="B177" s="9"/>
      <c r="C177" s="8"/>
      <c r="D177" s="8"/>
      <c r="E177" s="8"/>
      <c r="F177" s="8"/>
      <c r="G177" s="9"/>
      <c r="H177" s="8"/>
      <c r="I177" s="8"/>
      <c r="J177" s="8"/>
      <c r="K177" s="8"/>
      <c r="L177" s="8"/>
      <c r="M177" s="8"/>
      <c r="N177" s="8"/>
      <c r="O177" s="8"/>
      <c r="P177" s="8"/>
      <c r="Q177" s="8"/>
      <c r="R177" s="8"/>
      <c r="S177" s="8"/>
      <c r="T177" s="8"/>
      <c r="U177" s="8"/>
      <c r="V177" s="8"/>
      <c r="W177" s="8"/>
      <c r="X177" s="8"/>
      <c r="Y177" s="8"/>
      <c r="Z177" s="8"/>
    </row>
    <row r="178" ht="15.75" customHeight="1" spans="1:26">
      <c r="A178" s="8"/>
      <c r="B178" s="9"/>
      <c r="C178" s="8"/>
      <c r="D178" s="8"/>
      <c r="E178" s="8"/>
      <c r="F178" s="8"/>
      <c r="G178" s="9"/>
      <c r="H178" s="8"/>
      <c r="I178" s="8"/>
      <c r="J178" s="8"/>
      <c r="K178" s="8"/>
      <c r="L178" s="8"/>
      <c r="M178" s="8"/>
      <c r="N178" s="8"/>
      <c r="O178" s="8"/>
      <c r="P178" s="8"/>
      <c r="Q178" s="8"/>
      <c r="R178" s="8"/>
      <c r="S178" s="8"/>
      <c r="T178" s="8"/>
      <c r="U178" s="8"/>
      <c r="V178" s="8"/>
      <c r="W178" s="8"/>
      <c r="X178" s="8"/>
      <c r="Y178" s="8"/>
      <c r="Z178" s="8"/>
    </row>
    <row r="179" ht="15.75" customHeight="1" spans="1:26">
      <c r="A179" s="8"/>
      <c r="B179" s="9"/>
      <c r="C179" s="8"/>
      <c r="D179" s="8"/>
      <c r="E179" s="8"/>
      <c r="F179" s="8"/>
      <c r="G179" s="9"/>
      <c r="H179" s="8"/>
      <c r="I179" s="8"/>
      <c r="J179" s="8"/>
      <c r="K179" s="8"/>
      <c r="L179" s="8"/>
      <c r="M179" s="8"/>
      <c r="N179" s="8"/>
      <c r="O179" s="8"/>
      <c r="P179" s="8"/>
      <c r="Q179" s="8"/>
      <c r="R179" s="8"/>
      <c r="S179" s="8"/>
      <c r="T179" s="8"/>
      <c r="U179" s="8"/>
      <c r="V179" s="8"/>
      <c r="W179" s="8"/>
      <c r="X179" s="8"/>
      <c r="Y179" s="8"/>
      <c r="Z179" s="8"/>
    </row>
    <row r="180" ht="15.75" customHeight="1" spans="1:26">
      <c r="A180" s="8"/>
      <c r="B180" s="9"/>
      <c r="C180" s="8"/>
      <c r="D180" s="8"/>
      <c r="E180" s="8"/>
      <c r="F180" s="8"/>
      <c r="G180" s="9"/>
      <c r="H180" s="8"/>
      <c r="I180" s="8"/>
      <c r="J180" s="8"/>
      <c r="K180" s="8"/>
      <c r="L180" s="8"/>
      <c r="M180" s="8"/>
      <c r="N180" s="8"/>
      <c r="O180" s="8"/>
      <c r="P180" s="8"/>
      <c r="Q180" s="8"/>
      <c r="R180" s="8"/>
      <c r="S180" s="8"/>
      <c r="T180" s="8"/>
      <c r="U180" s="8"/>
      <c r="V180" s="8"/>
      <c r="W180" s="8"/>
      <c r="X180" s="8"/>
      <c r="Y180" s="8"/>
      <c r="Z180" s="8"/>
    </row>
    <row r="181" ht="15.75" customHeight="1" spans="1:26">
      <c r="A181" s="8"/>
      <c r="B181" s="9"/>
      <c r="C181" s="8"/>
      <c r="D181" s="8"/>
      <c r="E181" s="8"/>
      <c r="F181" s="8"/>
      <c r="G181" s="9"/>
      <c r="H181" s="8"/>
      <c r="I181" s="8"/>
      <c r="J181" s="8"/>
      <c r="K181" s="8"/>
      <c r="L181" s="8"/>
      <c r="M181" s="8"/>
      <c r="N181" s="8"/>
      <c r="O181" s="8"/>
      <c r="P181" s="8"/>
      <c r="Q181" s="8"/>
      <c r="R181" s="8"/>
      <c r="S181" s="8"/>
      <c r="T181" s="8"/>
      <c r="U181" s="8"/>
      <c r="V181" s="8"/>
      <c r="W181" s="8"/>
      <c r="X181" s="8"/>
      <c r="Y181" s="8"/>
      <c r="Z181" s="8"/>
    </row>
    <row r="182" ht="15.75" customHeight="1" spans="1:26">
      <c r="A182" s="8"/>
      <c r="B182" s="9"/>
      <c r="C182" s="8"/>
      <c r="D182" s="8"/>
      <c r="E182" s="8"/>
      <c r="F182" s="8"/>
      <c r="G182" s="9"/>
      <c r="H182" s="8"/>
      <c r="I182" s="8"/>
      <c r="J182" s="8"/>
      <c r="K182" s="8"/>
      <c r="L182" s="8"/>
      <c r="M182" s="8"/>
      <c r="N182" s="8"/>
      <c r="O182" s="8"/>
      <c r="P182" s="8"/>
      <c r="Q182" s="8"/>
      <c r="R182" s="8"/>
      <c r="S182" s="8"/>
      <c r="T182" s="8"/>
      <c r="U182" s="8"/>
      <c r="V182" s="8"/>
      <c r="W182" s="8"/>
      <c r="X182" s="8"/>
      <c r="Y182" s="8"/>
      <c r="Z182" s="8"/>
    </row>
    <row r="183" ht="15.75" customHeight="1" spans="1:26">
      <c r="A183" s="8"/>
      <c r="B183" s="9"/>
      <c r="C183" s="8"/>
      <c r="D183" s="8"/>
      <c r="E183" s="8"/>
      <c r="F183" s="8"/>
      <c r="G183" s="9"/>
      <c r="H183" s="8"/>
      <c r="I183" s="8"/>
      <c r="J183" s="8"/>
      <c r="K183" s="8"/>
      <c r="L183" s="8"/>
      <c r="M183" s="8"/>
      <c r="N183" s="8"/>
      <c r="O183" s="8"/>
      <c r="P183" s="8"/>
      <c r="Q183" s="8"/>
      <c r="R183" s="8"/>
      <c r="S183" s="8"/>
      <c r="T183" s="8"/>
      <c r="U183" s="8"/>
      <c r="V183" s="8"/>
      <c r="W183" s="8"/>
      <c r="X183" s="8"/>
      <c r="Y183" s="8"/>
      <c r="Z183" s="8"/>
    </row>
    <row r="184" ht="15.75" customHeight="1" spans="1:26">
      <c r="A184" s="8"/>
      <c r="B184" s="9"/>
      <c r="C184" s="8"/>
      <c r="D184" s="8"/>
      <c r="E184" s="8"/>
      <c r="F184" s="8"/>
      <c r="G184" s="9"/>
      <c r="H184" s="8"/>
      <c r="I184" s="8"/>
      <c r="J184" s="8"/>
      <c r="K184" s="8"/>
      <c r="L184" s="8"/>
      <c r="M184" s="8"/>
      <c r="N184" s="8"/>
      <c r="O184" s="8"/>
      <c r="P184" s="8"/>
      <c r="Q184" s="8"/>
      <c r="R184" s="8"/>
      <c r="S184" s="8"/>
      <c r="T184" s="8"/>
      <c r="U184" s="8"/>
      <c r="V184" s="8"/>
      <c r="W184" s="8"/>
      <c r="X184" s="8"/>
      <c r="Y184" s="8"/>
      <c r="Z184" s="8"/>
    </row>
    <row r="185" ht="15.75" customHeight="1" spans="1:26">
      <c r="A185" s="8"/>
      <c r="B185" s="9"/>
      <c r="C185" s="8"/>
      <c r="D185" s="8"/>
      <c r="E185" s="8"/>
      <c r="F185" s="8"/>
      <c r="G185" s="9"/>
      <c r="H185" s="8"/>
      <c r="I185" s="8"/>
      <c r="J185" s="8"/>
      <c r="K185" s="8"/>
      <c r="L185" s="8"/>
      <c r="M185" s="8"/>
      <c r="N185" s="8"/>
      <c r="O185" s="8"/>
      <c r="P185" s="8"/>
      <c r="Q185" s="8"/>
      <c r="R185" s="8"/>
      <c r="S185" s="8"/>
      <c r="T185" s="8"/>
      <c r="U185" s="8"/>
      <c r="V185" s="8"/>
      <c r="W185" s="8"/>
      <c r="X185" s="8"/>
      <c r="Y185" s="8"/>
      <c r="Z185" s="8"/>
    </row>
    <row r="186" ht="15.75" customHeight="1" spans="1:26">
      <c r="A186" s="8"/>
      <c r="B186" s="9"/>
      <c r="C186" s="8"/>
      <c r="D186" s="8"/>
      <c r="E186" s="8"/>
      <c r="F186" s="8"/>
      <c r="G186" s="9"/>
      <c r="H186" s="8"/>
      <c r="I186" s="8"/>
      <c r="J186" s="8"/>
      <c r="K186" s="8"/>
      <c r="L186" s="8"/>
      <c r="M186" s="8"/>
      <c r="N186" s="8"/>
      <c r="O186" s="8"/>
      <c r="P186" s="8"/>
      <c r="Q186" s="8"/>
      <c r="R186" s="8"/>
      <c r="S186" s="8"/>
      <c r="T186" s="8"/>
      <c r="U186" s="8"/>
      <c r="V186" s="8"/>
      <c r="W186" s="8"/>
      <c r="X186" s="8"/>
      <c r="Y186" s="8"/>
      <c r="Z186" s="8"/>
    </row>
    <row r="187" ht="15.75" customHeight="1" spans="1:26">
      <c r="A187" s="8"/>
      <c r="B187" s="9"/>
      <c r="C187" s="8"/>
      <c r="D187" s="8"/>
      <c r="E187" s="8"/>
      <c r="F187" s="8"/>
      <c r="G187" s="9"/>
      <c r="H187" s="8"/>
      <c r="I187" s="8"/>
      <c r="J187" s="8"/>
      <c r="K187" s="8"/>
      <c r="L187" s="8"/>
      <c r="M187" s="8"/>
      <c r="N187" s="8"/>
      <c r="O187" s="8"/>
      <c r="P187" s="8"/>
      <c r="Q187" s="8"/>
      <c r="R187" s="8"/>
      <c r="S187" s="8"/>
      <c r="T187" s="8"/>
      <c r="U187" s="8"/>
      <c r="V187" s="8"/>
      <c r="W187" s="8"/>
      <c r="X187" s="8"/>
      <c r="Y187" s="8"/>
      <c r="Z187" s="8"/>
    </row>
    <row r="188" ht="15.75" customHeight="1" spans="1:26">
      <c r="A188" s="8"/>
      <c r="B188" s="9"/>
      <c r="C188" s="8"/>
      <c r="D188" s="8"/>
      <c r="E188" s="8"/>
      <c r="F188" s="8"/>
      <c r="G188" s="9"/>
      <c r="H188" s="8"/>
      <c r="I188" s="8"/>
      <c r="J188" s="8"/>
      <c r="K188" s="8"/>
      <c r="L188" s="8"/>
      <c r="M188" s="8"/>
      <c r="N188" s="8"/>
      <c r="O188" s="8"/>
      <c r="P188" s="8"/>
      <c r="Q188" s="8"/>
      <c r="R188" s="8"/>
      <c r="S188" s="8"/>
      <c r="T188" s="8"/>
      <c r="U188" s="8"/>
      <c r="V188" s="8"/>
      <c r="W188" s="8"/>
      <c r="X188" s="8"/>
      <c r="Y188" s="8"/>
      <c r="Z188" s="8"/>
    </row>
    <row r="189" ht="15.75" customHeight="1" spans="1:26">
      <c r="A189" s="8"/>
      <c r="B189" s="9"/>
      <c r="C189" s="8"/>
      <c r="D189" s="8"/>
      <c r="E189" s="8"/>
      <c r="F189" s="8"/>
      <c r="G189" s="9"/>
      <c r="H189" s="8"/>
      <c r="I189" s="8"/>
      <c r="J189" s="8"/>
      <c r="K189" s="8"/>
      <c r="L189" s="8"/>
      <c r="M189" s="8"/>
      <c r="N189" s="8"/>
      <c r="O189" s="8"/>
      <c r="P189" s="8"/>
      <c r="Q189" s="8"/>
      <c r="R189" s="8"/>
      <c r="S189" s="8"/>
      <c r="T189" s="8"/>
      <c r="U189" s="8"/>
      <c r="V189" s="8"/>
      <c r="W189" s="8"/>
      <c r="X189" s="8"/>
      <c r="Y189" s="8"/>
      <c r="Z189" s="8"/>
    </row>
    <row r="190" ht="15.75" customHeight="1" spans="1:26">
      <c r="A190" s="8"/>
      <c r="B190" s="9"/>
      <c r="C190" s="8"/>
      <c r="D190" s="8"/>
      <c r="E190" s="8"/>
      <c r="F190" s="8"/>
      <c r="G190" s="9"/>
      <c r="H190" s="8"/>
      <c r="I190" s="8"/>
      <c r="J190" s="8"/>
      <c r="K190" s="8"/>
      <c r="L190" s="8"/>
      <c r="M190" s="8"/>
      <c r="N190" s="8"/>
      <c r="O190" s="8"/>
      <c r="P190" s="8"/>
      <c r="Q190" s="8"/>
      <c r="R190" s="8"/>
      <c r="S190" s="8"/>
      <c r="T190" s="8"/>
      <c r="U190" s="8"/>
      <c r="V190" s="8"/>
      <c r="W190" s="8"/>
      <c r="X190" s="8"/>
      <c r="Y190" s="8"/>
      <c r="Z190" s="8"/>
    </row>
    <row r="191" ht="15.75" customHeight="1" spans="1:26">
      <c r="A191" s="8"/>
      <c r="B191" s="9"/>
      <c r="C191" s="8"/>
      <c r="D191" s="8"/>
      <c r="E191" s="8"/>
      <c r="F191" s="8"/>
      <c r="G191" s="9"/>
      <c r="H191" s="8"/>
      <c r="I191" s="8"/>
      <c r="J191" s="8"/>
      <c r="K191" s="8"/>
      <c r="L191" s="8"/>
      <c r="M191" s="8"/>
      <c r="N191" s="8"/>
      <c r="O191" s="8"/>
      <c r="P191" s="8"/>
      <c r="Q191" s="8"/>
      <c r="R191" s="8"/>
      <c r="S191" s="8"/>
      <c r="T191" s="8"/>
      <c r="U191" s="8"/>
      <c r="V191" s="8"/>
      <c r="W191" s="8"/>
      <c r="X191" s="8"/>
      <c r="Y191" s="8"/>
      <c r="Z191" s="8"/>
    </row>
    <row r="192" ht="15.75" customHeight="1" spans="1:26">
      <c r="A192" s="8"/>
      <c r="B192" s="9"/>
      <c r="C192" s="8"/>
      <c r="D192" s="8"/>
      <c r="E192" s="8"/>
      <c r="F192" s="8"/>
      <c r="G192" s="9"/>
      <c r="H192" s="8"/>
      <c r="I192" s="8"/>
      <c r="J192" s="8"/>
      <c r="K192" s="8"/>
      <c r="L192" s="8"/>
      <c r="M192" s="8"/>
      <c r="N192" s="8"/>
      <c r="O192" s="8"/>
      <c r="P192" s="8"/>
      <c r="Q192" s="8"/>
      <c r="R192" s="8"/>
      <c r="S192" s="8"/>
      <c r="T192" s="8"/>
      <c r="U192" s="8"/>
      <c r="V192" s="8"/>
      <c r="W192" s="8"/>
      <c r="X192" s="8"/>
      <c r="Y192" s="8"/>
      <c r="Z192" s="8"/>
    </row>
    <row r="193" ht="15.75" customHeight="1" spans="1:26">
      <c r="A193" s="8"/>
      <c r="B193" s="9"/>
      <c r="C193" s="8"/>
      <c r="D193" s="8"/>
      <c r="E193" s="8"/>
      <c r="F193" s="8"/>
      <c r="G193" s="9"/>
      <c r="H193" s="8"/>
      <c r="I193" s="8"/>
      <c r="J193" s="8"/>
      <c r="K193" s="8"/>
      <c r="L193" s="8"/>
      <c r="M193" s="8"/>
      <c r="N193" s="8"/>
      <c r="O193" s="8"/>
      <c r="P193" s="8"/>
      <c r="Q193" s="8"/>
      <c r="R193" s="8"/>
      <c r="S193" s="8"/>
      <c r="T193" s="8"/>
      <c r="U193" s="8"/>
      <c r="V193" s="8"/>
      <c r="W193" s="8"/>
      <c r="X193" s="8"/>
      <c r="Y193" s="8"/>
      <c r="Z193" s="8"/>
    </row>
    <row r="194" ht="15.75" customHeight="1" spans="1:26">
      <c r="A194" s="8"/>
      <c r="B194" s="9"/>
      <c r="C194" s="8"/>
      <c r="D194" s="8"/>
      <c r="E194" s="8"/>
      <c r="F194" s="8"/>
      <c r="G194" s="9"/>
      <c r="H194" s="8"/>
      <c r="I194" s="8"/>
      <c r="J194" s="8"/>
      <c r="K194" s="8"/>
      <c r="L194" s="8"/>
      <c r="M194" s="8"/>
      <c r="N194" s="8"/>
      <c r="O194" s="8"/>
      <c r="P194" s="8"/>
      <c r="Q194" s="8"/>
      <c r="R194" s="8"/>
      <c r="S194" s="8"/>
      <c r="T194" s="8"/>
      <c r="U194" s="8"/>
      <c r="V194" s="8"/>
      <c r="W194" s="8"/>
      <c r="X194" s="8"/>
      <c r="Y194" s="8"/>
      <c r="Z194" s="8"/>
    </row>
    <row r="195" ht="15.75" customHeight="1" spans="1:26">
      <c r="A195" s="8"/>
      <c r="B195" s="9"/>
      <c r="C195" s="8"/>
      <c r="D195" s="8"/>
      <c r="E195" s="8"/>
      <c r="F195" s="8"/>
      <c r="G195" s="9"/>
      <c r="H195" s="8"/>
      <c r="I195" s="8"/>
      <c r="J195" s="8"/>
      <c r="K195" s="8"/>
      <c r="L195" s="8"/>
      <c r="M195" s="8"/>
      <c r="N195" s="8"/>
      <c r="O195" s="8"/>
      <c r="P195" s="8"/>
      <c r="Q195" s="8"/>
      <c r="R195" s="8"/>
      <c r="S195" s="8"/>
      <c r="T195" s="8"/>
      <c r="U195" s="8"/>
      <c r="V195" s="8"/>
      <c r="W195" s="8"/>
      <c r="X195" s="8"/>
      <c r="Y195" s="8"/>
      <c r="Z195" s="8"/>
    </row>
    <row r="196" ht="15.75" customHeight="1" spans="1:26">
      <c r="A196" s="8"/>
      <c r="B196" s="9"/>
      <c r="C196" s="8"/>
      <c r="D196" s="8"/>
      <c r="E196" s="8"/>
      <c r="F196" s="8"/>
      <c r="G196" s="9"/>
      <c r="H196" s="8"/>
      <c r="I196" s="8"/>
      <c r="J196" s="8"/>
      <c r="K196" s="8"/>
      <c r="L196" s="8"/>
      <c r="M196" s="8"/>
      <c r="N196" s="8"/>
      <c r="O196" s="8"/>
      <c r="P196" s="8"/>
      <c r="Q196" s="8"/>
      <c r="R196" s="8"/>
      <c r="S196" s="8"/>
      <c r="T196" s="8"/>
      <c r="U196" s="8"/>
      <c r="V196" s="8"/>
      <c r="W196" s="8"/>
      <c r="X196" s="8"/>
      <c r="Y196" s="8"/>
      <c r="Z196" s="8"/>
    </row>
    <row r="197" ht="15.75" customHeight="1" spans="1:26">
      <c r="A197" s="8"/>
      <c r="B197" s="9"/>
      <c r="C197" s="8"/>
      <c r="D197" s="8"/>
      <c r="E197" s="8"/>
      <c r="F197" s="8"/>
      <c r="G197" s="9"/>
      <c r="H197" s="8"/>
      <c r="I197" s="8"/>
      <c r="J197" s="8"/>
      <c r="K197" s="8"/>
      <c r="L197" s="8"/>
      <c r="M197" s="8"/>
      <c r="N197" s="8"/>
      <c r="O197" s="8"/>
      <c r="P197" s="8"/>
      <c r="Q197" s="8"/>
      <c r="R197" s="8"/>
      <c r="S197" s="8"/>
      <c r="T197" s="8"/>
      <c r="U197" s="8"/>
      <c r="V197" s="8"/>
      <c r="W197" s="8"/>
      <c r="X197" s="8"/>
      <c r="Y197" s="8"/>
      <c r="Z197" s="8"/>
    </row>
    <row r="198" ht="15.75" customHeight="1" spans="1:26">
      <c r="A198" s="8"/>
      <c r="B198" s="9"/>
      <c r="C198" s="8"/>
      <c r="D198" s="8"/>
      <c r="E198" s="8"/>
      <c r="F198" s="8"/>
      <c r="G198" s="9"/>
      <c r="H198" s="8"/>
      <c r="I198" s="8"/>
      <c r="J198" s="8"/>
      <c r="K198" s="8"/>
      <c r="L198" s="8"/>
      <c r="M198" s="8"/>
      <c r="N198" s="8"/>
      <c r="O198" s="8"/>
      <c r="P198" s="8"/>
      <c r="Q198" s="8"/>
      <c r="R198" s="8"/>
      <c r="S198" s="8"/>
      <c r="T198" s="8"/>
      <c r="U198" s="8"/>
      <c r="V198" s="8"/>
      <c r="W198" s="8"/>
      <c r="X198" s="8"/>
      <c r="Y198" s="8"/>
      <c r="Z198" s="8"/>
    </row>
    <row r="199" ht="15.75" customHeight="1" spans="1:26">
      <c r="A199" s="8"/>
      <c r="B199" s="9"/>
      <c r="C199" s="8"/>
      <c r="D199" s="8"/>
      <c r="E199" s="8"/>
      <c r="F199" s="8"/>
      <c r="G199" s="9"/>
      <c r="H199" s="8"/>
      <c r="I199" s="8"/>
      <c r="J199" s="8"/>
      <c r="K199" s="8"/>
      <c r="L199" s="8"/>
      <c r="M199" s="8"/>
      <c r="N199" s="8"/>
      <c r="O199" s="8"/>
      <c r="P199" s="8"/>
      <c r="Q199" s="8"/>
      <c r="R199" s="8"/>
      <c r="S199" s="8"/>
      <c r="T199" s="8"/>
      <c r="U199" s="8"/>
      <c r="V199" s="8"/>
      <c r="W199" s="8"/>
      <c r="X199" s="8"/>
      <c r="Y199" s="8"/>
      <c r="Z199" s="8"/>
    </row>
    <row r="200" ht="15.75" customHeight="1" spans="1:26">
      <c r="A200" s="8"/>
      <c r="B200" s="9"/>
      <c r="C200" s="8"/>
      <c r="D200" s="8"/>
      <c r="E200" s="8"/>
      <c r="F200" s="8"/>
      <c r="G200" s="9"/>
      <c r="H200" s="8"/>
      <c r="I200" s="8"/>
      <c r="J200" s="8"/>
      <c r="K200" s="8"/>
      <c r="L200" s="8"/>
      <c r="M200" s="8"/>
      <c r="N200" s="8"/>
      <c r="O200" s="8"/>
      <c r="P200" s="8"/>
      <c r="Q200" s="8"/>
      <c r="R200" s="8"/>
      <c r="S200" s="8"/>
      <c r="T200" s="8"/>
      <c r="U200" s="8"/>
      <c r="V200" s="8"/>
      <c r="W200" s="8"/>
      <c r="X200" s="8"/>
      <c r="Y200" s="8"/>
      <c r="Z200" s="8"/>
    </row>
    <row r="201" ht="15.75" customHeight="1" spans="1:26">
      <c r="A201" s="8"/>
      <c r="B201" s="9"/>
      <c r="C201" s="8"/>
      <c r="D201" s="8"/>
      <c r="E201" s="8"/>
      <c r="F201" s="8"/>
      <c r="G201" s="9"/>
      <c r="H201" s="8"/>
      <c r="I201" s="8"/>
      <c r="J201" s="8"/>
      <c r="K201" s="8"/>
      <c r="L201" s="8"/>
      <c r="M201" s="8"/>
      <c r="N201" s="8"/>
      <c r="O201" s="8"/>
      <c r="P201" s="8"/>
      <c r="Q201" s="8"/>
      <c r="R201" s="8"/>
      <c r="S201" s="8"/>
      <c r="T201" s="8"/>
      <c r="U201" s="8"/>
      <c r="V201" s="8"/>
      <c r="W201" s="8"/>
      <c r="X201" s="8"/>
      <c r="Y201" s="8"/>
      <c r="Z201" s="8"/>
    </row>
    <row r="202" ht="15.75" customHeight="1" spans="1:26">
      <c r="A202" s="8"/>
      <c r="B202" s="9"/>
      <c r="C202" s="8"/>
      <c r="D202" s="8"/>
      <c r="E202" s="8"/>
      <c r="F202" s="8"/>
      <c r="G202" s="9"/>
      <c r="H202" s="8"/>
      <c r="I202" s="8"/>
      <c r="J202" s="8"/>
      <c r="K202" s="8"/>
      <c r="L202" s="8"/>
      <c r="M202" s="8"/>
      <c r="N202" s="8"/>
      <c r="O202" s="8"/>
      <c r="P202" s="8"/>
      <c r="Q202" s="8"/>
      <c r="R202" s="8"/>
      <c r="S202" s="8"/>
      <c r="T202" s="8"/>
      <c r="U202" s="8"/>
      <c r="V202" s="8"/>
      <c r="W202" s="8"/>
      <c r="X202" s="8"/>
      <c r="Y202" s="8"/>
      <c r="Z202" s="8"/>
    </row>
    <row r="203" ht="15.75" customHeight="1" spans="1:26">
      <c r="A203" s="8"/>
      <c r="B203" s="9"/>
      <c r="C203" s="8"/>
      <c r="D203" s="8"/>
      <c r="E203" s="8"/>
      <c r="F203" s="8"/>
      <c r="G203" s="9"/>
      <c r="H203" s="8"/>
      <c r="I203" s="8"/>
      <c r="J203" s="8"/>
      <c r="K203" s="8"/>
      <c r="L203" s="8"/>
      <c r="M203" s="8"/>
      <c r="N203" s="8"/>
      <c r="O203" s="8"/>
      <c r="P203" s="8"/>
      <c r="Q203" s="8"/>
      <c r="R203" s="8"/>
      <c r="S203" s="8"/>
      <c r="T203" s="8"/>
      <c r="U203" s="8"/>
      <c r="V203" s="8"/>
      <c r="W203" s="8"/>
      <c r="X203" s="8"/>
      <c r="Y203" s="8"/>
      <c r="Z203" s="8"/>
    </row>
    <row r="204" ht="15.75" customHeight="1" spans="1:26">
      <c r="A204" s="8"/>
      <c r="B204" s="9"/>
      <c r="C204" s="8"/>
      <c r="D204" s="8"/>
      <c r="E204" s="8"/>
      <c r="F204" s="8"/>
      <c r="G204" s="9"/>
      <c r="H204" s="8"/>
      <c r="I204" s="8"/>
      <c r="J204" s="8"/>
      <c r="K204" s="8"/>
      <c r="L204" s="8"/>
      <c r="M204" s="8"/>
      <c r="N204" s="8"/>
      <c r="O204" s="8"/>
      <c r="P204" s="8"/>
      <c r="Q204" s="8"/>
      <c r="R204" s="8"/>
      <c r="S204" s="8"/>
      <c r="T204" s="8"/>
      <c r="U204" s="8"/>
      <c r="V204" s="8"/>
      <c r="W204" s="8"/>
      <c r="X204" s="8"/>
      <c r="Y204" s="8"/>
      <c r="Z204" s="8"/>
    </row>
    <row r="205" ht="15.75" customHeight="1" spans="1:26">
      <c r="A205" s="8"/>
      <c r="B205" s="9"/>
      <c r="C205" s="8"/>
      <c r="D205" s="8"/>
      <c r="E205" s="8"/>
      <c r="F205" s="8"/>
      <c r="G205" s="9"/>
      <c r="H205" s="8"/>
      <c r="I205" s="8"/>
      <c r="J205" s="8"/>
      <c r="K205" s="8"/>
      <c r="L205" s="8"/>
      <c r="M205" s="8"/>
      <c r="N205" s="8"/>
      <c r="O205" s="8"/>
      <c r="P205" s="8"/>
      <c r="Q205" s="8"/>
      <c r="R205" s="8"/>
      <c r="S205" s="8"/>
      <c r="T205" s="8"/>
      <c r="U205" s="8"/>
      <c r="V205" s="8"/>
      <c r="W205" s="8"/>
      <c r="X205" s="8"/>
      <c r="Y205" s="8"/>
      <c r="Z205" s="8"/>
    </row>
    <row r="206" ht="15.75" customHeight="1" spans="1:26">
      <c r="A206" s="8"/>
      <c r="B206" s="9"/>
      <c r="C206" s="8"/>
      <c r="D206" s="8"/>
      <c r="E206" s="8"/>
      <c r="F206" s="8"/>
      <c r="G206" s="9"/>
      <c r="H206" s="8"/>
      <c r="I206" s="8"/>
      <c r="J206" s="8"/>
      <c r="K206" s="8"/>
      <c r="L206" s="8"/>
      <c r="M206" s="8"/>
      <c r="N206" s="8"/>
      <c r="O206" s="8"/>
      <c r="P206" s="8"/>
      <c r="Q206" s="8"/>
      <c r="R206" s="8"/>
      <c r="S206" s="8"/>
      <c r="T206" s="8"/>
      <c r="U206" s="8"/>
      <c r="V206" s="8"/>
      <c r="W206" s="8"/>
      <c r="X206" s="8"/>
      <c r="Y206" s="8"/>
      <c r="Z206" s="8"/>
    </row>
    <row r="207" ht="15.75" customHeight="1" spans="1:26">
      <c r="A207" s="8"/>
      <c r="B207" s="9"/>
      <c r="C207" s="8"/>
      <c r="D207" s="8"/>
      <c r="E207" s="8"/>
      <c r="F207" s="8"/>
      <c r="G207" s="9"/>
      <c r="H207" s="8"/>
      <c r="I207" s="8"/>
      <c r="J207" s="8"/>
      <c r="K207" s="8"/>
      <c r="L207" s="8"/>
      <c r="M207" s="8"/>
      <c r="N207" s="8"/>
      <c r="O207" s="8"/>
      <c r="P207" s="8"/>
      <c r="Q207" s="8"/>
      <c r="R207" s="8"/>
      <c r="S207" s="8"/>
      <c r="T207" s="8"/>
      <c r="U207" s="8"/>
      <c r="V207" s="8"/>
      <c r="W207" s="8"/>
      <c r="X207" s="8"/>
      <c r="Y207" s="8"/>
      <c r="Z207" s="8"/>
    </row>
    <row r="208" ht="15.75" customHeight="1" spans="1:26">
      <c r="A208" s="8"/>
      <c r="B208" s="9"/>
      <c r="C208" s="8"/>
      <c r="D208" s="8"/>
      <c r="E208" s="8"/>
      <c r="F208" s="8"/>
      <c r="G208" s="9"/>
      <c r="H208" s="8"/>
      <c r="I208" s="8"/>
      <c r="J208" s="8"/>
      <c r="K208" s="8"/>
      <c r="L208" s="8"/>
      <c r="M208" s="8"/>
      <c r="N208" s="8"/>
      <c r="O208" s="8"/>
      <c r="P208" s="8"/>
      <c r="Q208" s="8"/>
      <c r="R208" s="8"/>
      <c r="S208" s="8"/>
      <c r="T208" s="8"/>
      <c r="U208" s="8"/>
      <c r="V208" s="8"/>
      <c r="W208" s="8"/>
      <c r="X208" s="8"/>
      <c r="Y208" s="8"/>
      <c r="Z208" s="8"/>
    </row>
    <row r="209" ht="15.75" customHeight="1" spans="1:26">
      <c r="A209" s="8"/>
      <c r="B209" s="9"/>
      <c r="C209" s="8"/>
      <c r="D209" s="8"/>
      <c r="E209" s="8"/>
      <c r="F209" s="8"/>
      <c r="G209" s="9"/>
      <c r="H209" s="8"/>
      <c r="I209" s="8"/>
      <c r="J209" s="8"/>
      <c r="K209" s="8"/>
      <c r="L209" s="8"/>
      <c r="M209" s="8"/>
      <c r="N209" s="8"/>
      <c r="O209" s="8"/>
      <c r="P209" s="8"/>
      <c r="Q209" s="8"/>
      <c r="R209" s="8"/>
      <c r="S209" s="8"/>
      <c r="T209" s="8"/>
      <c r="U209" s="8"/>
      <c r="V209" s="8"/>
      <c r="W209" s="8"/>
      <c r="X209" s="8"/>
      <c r="Y209" s="8"/>
      <c r="Z209" s="8"/>
    </row>
    <row r="210" ht="15.75" customHeight="1" spans="1:26">
      <c r="A210" s="8"/>
      <c r="B210" s="9"/>
      <c r="C210" s="8"/>
      <c r="D210" s="8"/>
      <c r="E210" s="8"/>
      <c r="F210" s="8"/>
      <c r="G210" s="9"/>
      <c r="H210" s="8"/>
      <c r="I210" s="8"/>
      <c r="J210" s="8"/>
      <c r="K210" s="8"/>
      <c r="L210" s="8"/>
      <c r="M210" s="8"/>
      <c r="N210" s="8"/>
      <c r="O210" s="8"/>
      <c r="P210" s="8"/>
      <c r="Q210" s="8"/>
      <c r="R210" s="8"/>
      <c r="S210" s="8"/>
      <c r="T210" s="8"/>
      <c r="U210" s="8"/>
      <c r="V210" s="8"/>
      <c r="W210" s="8"/>
      <c r="X210" s="8"/>
      <c r="Y210" s="8"/>
      <c r="Z210" s="8"/>
    </row>
    <row r="211" ht="15.75" customHeight="1" spans="1:26">
      <c r="A211" s="8"/>
      <c r="B211" s="9"/>
      <c r="C211" s="8"/>
      <c r="D211" s="8"/>
      <c r="E211" s="8"/>
      <c r="F211" s="8"/>
      <c r="G211" s="9"/>
      <c r="H211" s="8"/>
      <c r="I211" s="8"/>
      <c r="J211" s="8"/>
      <c r="K211" s="8"/>
      <c r="L211" s="8"/>
      <c r="M211" s="8"/>
      <c r="N211" s="8"/>
      <c r="O211" s="8"/>
      <c r="P211" s="8"/>
      <c r="Q211" s="8"/>
      <c r="R211" s="8"/>
      <c r="S211" s="8"/>
      <c r="T211" s="8"/>
      <c r="U211" s="8"/>
      <c r="V211" s="8"/>
      <c r="W211" s="8"/>
      <c r="X211" s="8"/>
      <c r="Y211" s="8"/>
      <c r="Z211" s="8"/>
    </row>
    <row r="212" ht="15.75" customHeight="1" spans="1:26">
      <c r="A212" s="8"/>
      <c r="B212" s="9"/>
      <c r="C212" s="8"/>
      <c r="D212" s="8"/>
      <c r="E212" s="8"/>
      <c r="F212" s="8"/>
      <c r="G212" s="9"/>
      <c r="H212" s="8"/>
      <c r="I212" s="8"/>
      <c r="J212" s="8"/>
      <c r="K212" s="8"/>
      <c r="L212" s="8"/>
      <c r="M212" s="8"/>
      <c r="N212" s="8"/>
      <c r="O212" s="8"/>
      <c r="P212" s="8"/>
      <c r="Q212" s="8"/>
      <c r="R212" s="8"/>
      <c r="S212" s="8"/>
      <c r="T212" s="8"/>
      <c r="U212" s="8"/>
      <c r="V212" s="8"/>
      <c r="W212" s="8"/>
      <c r="X212" s="8"/>
      <c r="Y212" s="8"/>
      <c r="Z212" s="8"/>
    </row>
    <row r="213" ht="15.75" customHeight="1" spans="1:26">
      <c r="A213" s="8"/>
      <c r="B213" s="9"/>
      <c r="C213" s="8"/>
      <c r="D213" s="8"/>
      <c r="E213" s="8"/>
      <c r="F213" s="8"/>
      <c r="G213" s="9"/>
      <c r="H213" s="8"/>
      <c r="I213" s="8"/>
      <c r="J213" s="8"/>
      <c r="K213" s="8"/>
      <c r="L213" s="8"/>
      <c r="M213" s="8"/>
      <c r="N213" s="8"/>
      <c r="O213" s="8"/>
      <c r="P213" s="8"/>
      <c r="Q213" s="8"/>
      <c r="R213" s="8"/>
      <c r="S213" s="8"/>
      <c r="T213" s="8"/>
      <c r="U213" s="8"/>
      <c r="V213" s="8"/>
      <c r="W213" s="8"/>
      <c r="X213" s="8"/>
      <c r="Y213" s="8"/>
      <c r="Z213" s="8"/>
    </row>
    <row r="214" ht="15.75" customHeight="1" spans="1:26">
      <c r="A214" s="8"/>
      <c r="B214" s="9"/>
      <c r="C214" s="8"/>
      <c r="D214" s="8"/>
      <c r="E214" s="8"/>
      <c r="F214" s="8"/>
      <c r="G214" s="9"/>
      <c r="H214" s="8"/>
      <c r="I214" s="8"/>
      <c r="J214" s="8"/>
      <c r="K214" s="8"/>
      <c r="L214" s="8"/>
      <c r="M214" s="8"/>
      <c r="N214" s="8"/>
      <c r="O214" s="8"/>
      <c r="P214" s="8"/>
      <c r="Q214" s="8"/>
      <c r="R214" s="8"/>
      <c r="S214" s="8"/>
      <c r="T214" s="8"/>
      <c r="U214" s="8"/>
      <c r="V214" s="8"/>
      <c r="W214" s="8"/>
      <c r="X214" s="8"/>
      <c r="Y214" s="8"/>
      <c r="Z214" s="8"/>
    </row>
    <row r="215" ht="15.75" customHeight="1" spans="1:26">
      <c r="A215" s="8"/>
      <c r="B215" s="9"/>
      <c r="C215" s="8"/>
      <c r="D215" s="8"/>
      <c r="E215" s="8"/>
      <c r="F215" s="8"/>
      <c r="G215" s="9"/>
      <c r="H215" s="8"/>
      <c r="I215" s="8"/>
      <c r="J215" s="8"/>
      <c r="K215" s="8"/>
      <c r="L215" s="8"/>
      <c r="M215" s="8"/>
      <c r="N215" s="8"/>
      <c r="O215" s="8"/>
      <c r="P215" s="8"/>
      <c r="Q215" s="8"/>
      <c r="R215" s="8"/>
      <c r="S215" s="8"/>
      <c r="T215" s="8"/>
      <c r="U215" s="8"/>
      <c r="V215" s="8"/>
      <c r="W215" s="8"/>
      <c r="X215" s="8"/>
      <c r="Y215" s="8"/>
      <c r="Z215" s="8"/>
    </row>
    <row r="216" ht="15.75" customHeight="1" spans="1:26">
      <c r="A216" s="8"/>
      <c r="B216" s="9"/>
      <c r="C216" s="8"/>
      <c r="D216" s="8"/>
      <c r="E216" s="8"/>
      <c r="F216" s="8"/>
      <c r="G216" s="9"/>
      <c r="H216" s="8"/>
      <c r="I216" s="8"/>
      <c r="J216" s="8"/>
      <c r="K216" s="8"/>
      <c r="L216" s="8"/>
      <c r="M216" s="8"/>
      <c r="N216" s="8"/>
      <c r="O216" s="8"/>
      <c r="P216" s="8"/>
      <c r="Q216" s="8"/>
      <c r="R216" s="8"/>
      <c r="S216" s="8"/>
      <c r="T216" s="8"/>
      <c r="U216" s="8"/>
      <c r="V216" s="8"/>
      <c r="W216" s="8"/>
      <c r="X216" s="8"/>
      <c r="Y216" s="8"/>
      <c r="Z216" s="8"/>
    </row>
    <row r="217" ht="15.75" customHeight="1" spans="1:26">
      <c r="A217" s="8"/>
      <c r="B217" s="9"/>
      <c r="C217" s="8"/>
      <c r="D217" s="8"/>
      <c r="E217" s="8"/>
      <c r="F217" s="8"/>
      <c r="G217" s="9"/>
      <c r="H217" s="8"/>
      <c r="I217" s="8"/>
      <c r="J217" s="8"/>
      <c r="K217" s="8"/>
      <c r="L217" s="8"/>
      <c r="M217" s="8"/>
      <c r="N217" s="8"/>
      <c r="O217" s="8"/>
      <c r="P217" s="8"/>
      <c r="Q217" s="8"/>
      <c r="R217" s="8"/>
      <c r="S217" s="8"/>
      <c r="T217" s="8"/>
      <c r="U217" s="8"/>
      <c r="V217" s="8"/>
      <c r="W217" s="8"/>
      <c r="X217" s="8"/>
      <c r="Y217" s="8"/>
      <c r="Z217" s="8"/>
    </row>
    <row r="218" ht="15.75" customHeight="1" spans="1:26">
      <c r="A218" s="8"/>
      <c r="B218" s="9"/>
      <c r="C218" s="8"/>
      <c r="D218" s="8"/>
      <c r="E218" s="8"/>
      <c r="F218" s="8"/>
      <c r="G218" s="9"/>
      <c r="H218" s="8"/>
      <c r="I218" s="8"/>
      <c r="J218" s="8"/>
      <c r="K218" s="8"/>
      <c r="L218" s="8"/>
      <c r="M218" s="8"/>
      <c r="N218" s="8"/>
      <c r="O218" s="8"/>
      <c r="P218" s="8"/>
      <c r="Q218" s="8"/>
      <c r="R218" s="8"/>
      <c r="S218" s="8"/>
      <c r="T218" s="8"/>
      <c r="U218" s="8"/>
      <c r="V218" s="8"/>
      <c r="W218" s="8"/>
      <c r="X218" s="8"/>
      <c r="Y218" s="8"/>
      <c r="Z218" s="8"/>
    </row>
    <row r="219" ht="15.75" customHeight="1" spans="1:26">
      <c r="A219" s="8"/>
      <c r="B219" s="9"/>
      <c r="C219" s="8"/>
      <c r="D219" s="8"/>
      <c r="E219" s="8"/>
      <c r="F219" s="8"/>
      <c r="G219" s="9"/>
      <c r="H219" s="8"/>
      <c r="I219" s="8"/>
      <c r="J219" s="8"/>
      <c r="K219" s="8"/>
      <c r="L219" s="8"/>
      <c r="M219" s="8"/>
      <c r="N219" s="8"/>
      <c r="O219" s="8"/>
      <c r="P219" s="8"/>
      <c r="Q219" s="8"/>
      <c r="R219" s="8"/>
      <c r="S219" s="8"/>
      <c r="T219" s="8"/>
      <c r="U219" s="8"/>
      <c r="V219" s="8"/>
      <c r="W219" s="8"/>
      <c r="X219" s="8"/>
      <c r="Y219" s="8"/>
      <c r="Z219" s="8"/>
    </row>
    <row r="220" ht="15.75" customHeight="1" spans="1:26">
      <c r="A220" s="8"/>
      <c r="B220" s="9"/>
      <c r="C220" s="8"/>
      <c r="D220" s="8"/>
      <c r="E220" s="8"/>
      <c r="F220" s="8"/>
      <c r="G220" s="9"/>
      <c r="H220" s="8"/>
      <c r="I220" s="8"/>
      <c r="J220" s="8"/>
      <c r="K220" s="8"/>
      <c r="L220" s="8"/>
      <c r="M220" s="8"/>
      <c r="N220" s="8"/>
      <c r="O220" s="8"/>
      <c r="P220" s="8"/>
      <c r="Q220" s="8"/>
      <c r="R220" s="8"/>
      <c r="S220" s="8"/>
      <c r="T220" s="8"/>
      <c r="U220" s="8"/>
      <c r="V220" s="8"/>
      <c r="W220" s="8"/>
      <c r="X220" s="8"/>
      <c r="Y220" s="8"/>
      <c r="Z220" s="8"/>
    </row>
    <row r="221" ht="15.75" customHeight="1" spans="1:26">
      <c r="A221" s="8"/>
      <c r="B221" s="9"/>
      <c r="C221" s="8"/>
      <c r="D221" s="8"/>
      <c r="E221" s="8"/>
      <c r="F221" s="8"/>
      <c r="G221" s="9"/>
      <c r="H221" s="8"/>
      <c r="I221" s="8"/>
      <c r="J221" s="8"/>
      <c r="K221" s="8"/>
      <c r="L221" s="8"/>
      <c r="M221" s="8"/>
      <c r="N221" s="8"/>
      <c r="O221" s="8"/>
      <c r="P221" s="8"/>
      <c r="Q221" s="8"/>
      <c r="R221" s="8"/>
      <c r="S221" s="8"/>
      <c r="T221" s="8"/>
      <c r="U221" s="8"/>
      <c r="V221" s="8"/>
      <c r="W221" s="8"/>
      <c r="X221" s="8"/>
      <c r="Y221" s="8"/>
      <c r="Z221" s="8"/>
    </row>
    <row r="222" ht="15.75" customHeight="1" spans="1:26">
      <c r="A222" s="8"/>
      <c r="B222" s="9"/>
      <c r="C222" s="8"/>
      <c r="D222" s="8"/>
      <c r="E222" s="8"/>
      <c r="F222" s="8"/>
      <c r="G222" s="9"/>
      <c r="H222" s="8"/>
      <c r="I222" s="8"/>
      <c r="J222" s="8"/>
      <c r="K222" s="8"/>
      <c r="L222" s="8"/>
      <c r="M222" s="8"/>
      <c r="N222" s="8"/>
      <c r="O222" s="8"/>
      <c r="P222" s="8"/>
      <c r="Q222" s="8"/>
      <c r="R222" s="8"/>
      <c r="S222" s="8"/>
      <c r="T222" s="8"/>
      <c r="U222" s="8"/>
      <c r="V222" s="8"/>
      <c r="W222" s="8"/>
      <c r="X222" s="8"/>
      <c r="Y222" s="8"/>
      <c r="Z222" s="8"/>
    </row>
    <row r="223" ht="15.75" customHeight="1" spans="1:26">
      <c r="A223" s="8"/>
      <c r="B223" s="9"/>
      <c r="C223" s="8"/>
      <c r="D223" s="8"/>
      <c r="E223" s="8"/>
      <c r="F223" s="8"/>
      <c r="G223" s="9"/>
      <c r="H223" s="8"/>
      <c r="I223" s="8"/>
      <c r="J223" s="8"/>
      <c r="K223" s="8"/>
      <c r="L223" s="8"/>
      <c r="M223" s="8"/>
      <c r="N223" s="8"/>
      <c r="O223" s="8"/>
      <c r="P223" s="8"/>
      <c r="Q223" s="8"/>
      <c r="R223" s="8"/>
      <c r="S223" s="8"/>
      <c r="T223" s="8"/>
      <c r="U223" s="8"/>
      <c r="V223" s="8"/>
      <c r="W223" s="8"/>
      <c r="X223" s="8"/>
      <c r="Y223" s="8"/>
      <c r="Z223" s="8"/>
    </row>
    <row r="224" ht="15.75" customHeight="1" spans="1:26">
      <c r="A224" s="8"/>
      <c r="B224" s="9"/>
      <c r="C224" s="8"/>
      <c r="D224" s="8"/>
      <c r="E224" s="8"/>
      <c r="F224" s="8"/>
      <c r="G224" s="9"/>
      <c r="H224" s="8"/>
      <c r="I224" s="8"/>
      <c r="J224" s="8"/>
      <c r="K224" s="8"/>
      <c r="L224" s="8"/>
      <c r="M224" s="8"/>
      <c r="N224" s="8"/>
      <c r="O224" s="8"/>
      <c r="P224" s="8"/>
      <c r="Q224" s="8"/>
      <c r="R224" s="8"/>
      <c r="S224" s="8"/>
      <c r="T224" s="8"/>
      <c r="U224" s="8"/>
      <c r="V224" s="8"/>
      <c r="W224" s="8"/>
      <c r="X224" s="8"/>
      <c r="Y224" s="8"/>
      <c r="Z224" s="8"/>
    </row>
    <row r="225" ht="15.75" customHeight="1" spans="1:26">
      <c r="A225" s="8"/>
      <c r="B225" s="9"/>
      <c r="C225" s="8"/>
      <c r="D225" s="8"/>
      <c r="E225" s="8"/>
      <c r="F225" s="8"/>
      <c r="G225" s="9"/>
      <c r="H225" s="8"/>
      <c r="I225" s="8"/>
      <c r="J225" s="8"/>
      <c r="K225" s="8"/>
      <c r="L225" s="8"/>
      <c r="M225" s="8"/>
      <c r="N225" s="8"/>
      <c r="O225" s="8"/>
      <c r="P225" s="8"/>
      <c r="Q225" s="8"/>
      <c r="R225" s="8"/>
      <c r="S225" s="8"/>
      <c r="T225" s="8"/>
      <c r="U225" s="8"/>
      <c r="V225" s="8"/>
      <c r="W225" s="8"/>
      <c r="X225" s="8"/>
      <c r="Y225" s="8"/>
      <c r="Z225" s="8"/>
    </row>
    <row r="226" ht="15.75" customHeight="1" spans="1:26">
      <c r="A226" s="8"/>
      <c r="B226" s="9"/>
      <c r="C226" s="8"/>
      <c r="D226" s="8"/>
      <c r="E226" s="8"/>
      <c r="F226" s="8"/>
      <c r="G226" s="9"/>
      <c r="H226" s="8"/>
      <c r="I226" s="8"/>
      <c r="J226" s="8"/>
      <c r="K226" s="8"/>
      <c r="L226" s="8"/>
      <c r="M226" s="8"/>
      <c r="N226" s="8"/>
      <c r="O226" s="8"/>
      <c r="P226" s="8"/>
      <c r="Q226" s="8"/>
      <c r="R226" s="8"/>
      <c r="S226" s="8"/>
      <c r="T226" s="8"/>
      <c r="U226" s="8"/>
      <c r="V226" s="8"/>
      <c r="W226" s="8"/>
      <c r="X226" s="8"/>
      <c r="Y226" s="8"/>
      <c r="Z226" s="8"/>
    </row>
    <row r="227" ht="15.75" customHeight="1" spans="1:26">
      <c r="A227" s="8"/>
      <c r="B227" s="9"/>
      <c r="C227" s="8"/>
      <c r="D227" s="8"/>
      <c r="E227" s="8"/>
      <c r="F227" s="8"/>
      <c r="G227" s="9"/>
      <c r="H227" s="8"/>
      <c r="I227" s="8"/>
      <c r="J227" s="8"/>
      <c r="K227" s="8"/>
      <c r="L227" s="8"/>
      <c r="M227" s="8"/>
      <c r="N227" s="8"/>
      <c r="O227" s="8"/>
      <c r="P227" s="8"/>
      <c r="Q227" s="8"/>
      <c r="R227" s="8"/>
      <c r="S227" s="8"/>
      <c r="T227" s="8"/>
      <c r="U227" s="8"/>
      <c r="V227" s="8"/>
      <c r="W227" s="8"/>
      <c r="X227" s="8"/>
      <c r="Y227" s="8"/>
      <c r="Z227" s="8"/>
    </row>
    <row r="228" ht="15.75" customHeight="1" spans="1:26">
      <c r="A228" s="8"/>
      <c r="B228" s="9"/>
      <c r="C228" s="8"/>
      <c r="D228" s="8"/>
      <c r="E228" s="8"/>
      <c r="F228" s="8"/>
      <c r="G228" s="9"/>
      <c r="H228" s="8"/>
      <c r="I228" s="8"/>
      <c r="J228" s="8"/>
      <c r="K228" s="8"/>
      <c r="L228" s="8"/>
      <c r="M228" s="8"/>
      <c r="N228" s="8"/>
      <c r="O228" s="8"/>
      <c r="P228" s="8"/>
      <c r="Q228" s="8"/>
      <c r="R228" s="8"/>
      <c r="S228" s="8"/>
      <c r="T228" s="8"/>
      <c r="U228" s="8"/>
      <c r="V228" s="8"/>
      <c r="W228" s="8"/>
      <c r="X228" s="8"/>
      <c r="Y228" s="8"/>
      <c r="Z228" s="8"/>
    </row>
    <row r="229" ht="15.75" customHeight="1" spans="2:2">
      <c r="B229" s="36"/>
    </row>
    <row r="230" ht="15.75" customHeight="1" spans="2:2">
      <c r="B230" s="36"/>
    </row>
    <row r="231" ht="15.75" customHeight="1" spans="2:2">
      <c r="B231" s="36"/>
    </row>
    <row r="232" ht="15.75" customHeight="1" spans="2:2">
      <c r="B232" s="36"/>
    </row>
    <row r="233" ht="15.75" customHeight="1" spans="2:2">
      <c r="B233" s="36"/>
    </row>
    <row r="234" ht="15.75" customHeight="1" spans="2:2">
      <c r="B234" s="36"/>
    </row>
    <row r="235" ht="15.75" customHeight="1" spans="2:2">
      <c r="B235" s="36"/>
    </row>
    <row r="236" ht="15.75" customHeight="1" spans="2:2">
      <c r="B236" s="36"/>
    </row>
    <row r="237" ht="15.75" customHeight="1" spans="2:2">
      <c r="B237" s="36"/>
    </row>
    <row r="238" ht="15.75" customHeight="1" spans="2:2">
      <c r="B238" s="36"/>
    </row>
    <row r="239" ht="15.75" customHeight="1" spans="2:2">
      <c r="B239" s="36"/>
    </row>
    <row r="240" ht="15.75" customHeight="1" spans="2:2">
      <c r="B240" s="36"/>
    </row>
    <row r="241" ht="15.75" customHeight="1" spans="2:2">
      <c r="B241" s="36"/>
    </row>
    <row r="242" ht="15.75" customHeight="1" spans="2:2">
      <c r="B242" s="36"/>
    </row>
    <row r="243" ht="15.75" customHeight="1" spans="2:2">
      <c r="B243" s="36"/>
    </row>
    <row r="244" ht="15.75" customHeight="1" spans="2:2">
      <c r="B244" s="36"/>
    </row>
    <row r="245" ht="15.75" customHeight="1" spans="2:2">
      <c r="B245" s="36"/>
    </row>
    <row r="246" ht="15.75" customHeight="1" spans="2:2">
      <c r="B246" s="36"/>
    </row>
    <row r="247" ht="15.75" customHeight="1" spans="2:2">
      <c r="B247" s="36"/>
    </row>
    <row r="248" ht="15.75" customHeight="1" spans="2:2">
      <c r="B248" s="36"/>
    </row>
    <row r="249" ht="15.75" customHeight="1" spans="2:2">
      <c r="B249" s="36"/>
    </row>
    <row r="250" ht="15.75" customHeight="1" spans="2:2">
      <c r="B250" s="36"/>
    </row>
    <row r="251" ht="15.75" customHeight="1" spans="2:2">
      <c r="B251" s="36"/>
    </row>
    <row r="252" ht="15.75" customHeight="1" spans="2:2">
      <c r="B252" s="36"/>
    </row>
    <row r="253" ht="15.75" customHeight="1" spans="2:2">
      <c r="B253" s="36"/>
    </row>
    <row r="254" ht="15.75" customHeight="1" spans="2:2">
      <c r="B254" s="36"/>
    </row>
    <row r="255" ht="15.75" customHeight="1" spans="2:2">
      <c r="B255" s="36"/>
    </row>
    <row r="256" ht="15.75" customHeight="1" spans="2:2">
      <c r="B256" s="36"/>
    </row>
    <row r="257" ht="15.75" customHeight="1" spans="2:2">
      <c r="B257" s="36"/>
    </row>
    <row r="258" ht="15.75" customHeight="1" spans="2:2">
      <c r="B258" s="36"/>
    </row>
    <row r="259" ht="15.75" customHeight="1" spans="2:2">
      <c r="B259" s="36"/>
    </row>
    <row r="260" ht="15.75" customHeight="1" spans="2:2">
      <c r="B260" s="36"/>
    </row>
    <row r="261" ht="15.75" customHeight="1" spans="2:2">
      <c r="B261" s="36"/>
    </row>
    <row r="262" ht="15.75" customHeight="1" spans="2:2">
      <c r="B262" s="36"/>
    </row>
    <row r="263" ht="15.75" customHeight="1" spans="2:2">
      <c r="B263" s="36"/>
    </row>
    <row r="264" ht="15.75" customHeight="1" spans="2:2">
      <c r="B264" s="36"/>
    </row>
    <row r="265" ht="15.75" customHeight="1" spans="2:2">
      <c r="B265" s="36"/>
    </row>
    <row r="266" ht="15.75" customHeight="1" spans="2:2">
      <c r="B266" s="36"/>
    </row>
    <row r="267" ht="15.75" customHeight="1" spans="2:2">
      <c r="B267" s="36"/>
    </row>
    <row r="268" ht="15.75" customHeight="1" spans="2:2">
      <c r="B268" s="36"/>
    </row>
    <row r="269" ht="15.75" customHeight="1" spans="2:2">
      <c r="B269" s="36"/>
    </row>
    <row r="270" ht="15.75" customHeight="1" spans="2:2">
      <c r="B270" s="36"/>
    </row>
    <row r="271" ht="15.75" customHeight="1" spans="2:2">
      <c r="B271" s="36"/>
    </row>
    <row r="272" ht="15.75" customHeight="1" spans="2:2">
      <c r="B272" s="36"/>
    </row>
    <row r="273" ht="15.75" customHeight="1" spans="2:2">
      <c r="B273" s="36"/>
    </row>
    <row r="274" ht="15.75" customHeight="1" spans="2:2">
      <c r="B274" s="36"/>
    </row>
    <row r="275" ht="15.75" customHeight="1" spans="2:2">
      <c r="B275" s="36"/>
    </row>
    <row r="276" ht="15.75" customHeight="1" spans="2:2">
      <c r="B276" s="36"/>
    </row>
    <row r="277" ht="15.75" customHeight="1" spans="2:2">
      <c r="B277" s="36"/>
    </row>
    <row r="278" ht="15.75" customHeight="1" spans="2:2">
      <c r="B278" s="36"/>
    </row>
    <row r="279" ht="15.75" customHeight="1" spans="2:2">
      <c r="B279" s="36"/>
    </row>
    <row r="280" ht="15.75" customHeight="1" spans="2:2">
      <c r="B280" s="36"/>
    </row>
    <row r="281" ht="15.75" customHeight="1" spans="2:2">
      <c r="B281" s="36"/>
    </row>
    <row r="282" ht="15.75" customHeight="1" spans="2:2">
      <c r="B282" s="36"/>
    </row>
    <row r="283" ht="15.75" customHeight="1" spans="2:2">
      <c r="B283" s="36"/>
    </row>
    <row r="284" ht="15.75" customHeight="1" spans="2:2">
      <c r="B284" s="36"/>
    </row>
    <row r="285" ht="15.75" customHeight="1" spans="2:2">
      <c r="B285" s="36"/>
    </row>
    <row r="286" ht="15.75" customHeight="1" spans="2:2">
      <c r="B286" s="36"/>
    </row>
    <row r="287" ht="15.75" customHeight="1" spans="2:2">
      <c r="B287" s="36"/>
    </row>
    <row r="288" ht="15.75" customHeight="1" spans="2:2">
      <c r="B288" s="36"/>
    </row>
    <row r="289" ht="15.75" customHeight="1" spans="2:2">
      <c r="B289" s="36"/>
    </row>
    <row r="290" ht="15.75" customHeight="1" spans="2:2">
      <c r="B290" s="36"/>
    </row>
    <row r="291" ht="15.75" customHeight="1" spans="2:2">
      <c r="B291" s="36"/>
    </row>
    <row r="292" ht="15.75" customHeight="1" spans="2:2">
      <c r="B292" s="36"/>
    </row>
    <row r="293" ht="15.75" customHeight="1" spans="2:2">
      <c r="B293" s="36"/>
    </row>
    <row r="294" ht="15.75" customHeight="1" spans="2:2">
      <c r="B294" s="36"/>
    </row>
    <row r="295" ht="15.75" customHeight="1" spans="2:2">
      <c r="B295" s="36"/>
    </row>
    <row r="296" ht="15.75" customHeight="1" spans="2:2">
      <c r="B296" s="36"/>
    </row>
    <row r="297" ht="15.75" customHeight="1" spans="2:2">
      <c r="B297" s="36"/>
    </row>
    <row r="298" ht="15.75" customHeight="1" spans="2:2">
      <c r="B298" s="36"/>
    </row>
    <row r="299" ht="15.75" customHeight="1" spans="2:2">
      <c r="B299" s="36"/>
    </row>
    <row r="300" ht="15.75" customHeight="1" spans="2:2">
      <c r="B300" s="36"/>
    </row>
    <row r="301" ht="15.75" customHeight="1" spans="2:2">
      <c r="B301" s="36"/>
    </row>
    <row r="302" ht="15.75" customHeight="1" spans="2:2">
      <c r="B302" s="36"/>
    </row>
    <row r="303" ht="15.75" customHeight="1" spans="2:2">
      <c r="B303" s="36"/>
    </row>
    <row r="304" ht="15.75" customHeight="1" spans="2:2">
      <c r="B304" s="36"/>
    </row>
    <row r="305" ht="15.75" customHeight="1" spans="2:2">
      <c r="B305" s="36"/>
    </row>
    <row r="306" ht="15.75" customHeight="1" spans="2:2">
      <c r="B306" s="36"/>
    </row>
    <row r="307" ht="15.75" customHeight="1" spans="2:2">
      <c r="B307" s="36"/>
    </row>
    <row r="308" ht="15.75" customHeight="1" spans="2:2">
      <c r="B308" s="36"/>
    </row>
    <row r="309" ht="15.75" customHeight="1" spans="2:2">
      <c r="B309" s="36"/>
    </row>
    <row r="310" ht="15.75" customHeight="1" spans="2:2">
      <c r="B310" s="36"/>
    </row>
    <row r="311" ht="15.75" customHeight="1" spans="2:2">
      <c r="B311" s="36"/>
    </row>
    <row r="312" ht="15.75" customHeight="1" spans="2:2">
      <c r="B312" s="36"/>
    </row>
    <row r="313" ht="15.75" customHeight="1" spans="2:2">
      <c r="B313" s="36"/>
    </row>
    <row r="314" ht="15.75" customHeight="1" spans="2:2">
      <c r="B314" s="36"/>
    </row>
    <row r="315" ht="15.75" customHeight="1" spans="2:2">
      <c r="B315" s="36"/>
    </row>
    <row r="316" ht="15.75" customHeight="1" spans="2:2">
      <c r="B316" s="36"/>
    </row>
    <row r="317" ht="15.75" customHeight="1" spans="2:2">
      <c r="B317" s="36"/>
    </row>
    <row r="318" ht="15.75" customHeight="1" spans="2:2">
      <c r="B318" s="36"/>
    </row>
    <row r="319" ht="15.75" customHeight="1" spans="2:2">
      <c r="B319" s="36"/>
    </row>
    <row r="320" ht="15.75" customHeight="1" spans="2:2">
      <c r="B320" s="36"/>
    </row>
    <row r="321" ht="15.75" customHeight="1" spans="2:2">
      <c r="B321" s="36"/>
    </row>
    <row r="322" ht="15.75" customHeight="1" spans="2:2">
      <c r="B322" s="36"/>
    </row>
    <row r="323" ht="15.75" customHeight="1" spans="2:2">
      <c r="B323" s="36"/>
    </row>
    <row r="324" ht="15.75" customHeight="1" spans="2:2">
      <c r="B324" s="36"/>
    </row>
    <row r="325" ht="15.75" customHeight="1" spans="2:2">
      <c r="B325" s="36"/>
    </row>
    <row r="326" ht="15.75" customHeight="1" spans="2:2">
      <c r="B326" s="36"/>
    </row>
    <row r="327" ht="15.75" customHeight="1" spans="2:2">
      <c r="B327" s="36"/>
    </row>
    <row r="328" ht="15.75" customHeight="1" spans="2:2">
      <c r="B328" s="36"/>
    </row>
    <row r="329" ht="15.75" customHeight="1" spans="2:2">
      <c r="B329" s="36"/>
    </row>
    <row r="330" ht="15.75" customHeight="1" spans="2:2">
      <c r="B330" s="36"/>
    </row>
    <row r="331" ht="15.75" customHeight="1" spans="2:2">
      <c r="B331" s="36"/>
    </row>
    <row r="332" ht="15.75" customHeight="1" spans="2:2">
      <c r="B332" s="36"/>
    </row>
    <row r="333" ht="15.75" customHeight="1" spans="2:2">
      <c r="B333" s="36"/>
    </row>
    <row r="334" ht="15.75" customHeight="1" spans="2:2">
      <c r="B334" s="36"/>
    </row>
    <row r="335" ht="15.75" customHeight="1" spans="2:2">
      <c r="B335" s="36"/>
    </row>
    <row r="336" ht="15.75" customHeight="1" spans="2:2">
      <c r="B336" s="36"/>
    </row>
    <row r="337" ht="15.75" customHeight="1" spans="2:2">
      <c r="B337" s="36"/>
    </row>
    <row r="338" ht="15.75" customHeight="1" spans="2:2">
      <c r="B338" s="36"/>
    </row>
    <row r="339" ht="15.75" customHeight="1" spans="2:2">
      <c r="B339" s="36"/>
    </row>
    <row r="340" ht="15.75" customHeight="1" spans="2:2">
      <c r="B340" s="36"/>
    </row>
    <row r="341" ht="15.75" customHeight="1" spans="2:2">
      <c r="B341" s="36"/>
    </row>
    <row r="342" ht="15.75" customHeight="1" spans="2:2">
      <c r="B342" s="36"/>
    </row>
    <row r="343" ht="15.75" customHeight="1" spans="2:2">
      <c r="B343" s="36"/>
    </row>
    <row r="344" ht="15.75" customHeight="1" spans="2:2">
      <c r="B344" s="36"/>
    </row>
    <row r="345" ht="15.75" customHeight="1" spans="2:2">
      <c r="B345" s="36"/>
    </row>
    <row r="346" ht="15.75" customHeight="1" spans="2:2">
      <c r="B346" s="36"/>
    </row>
    <row r="347" ht="15.75" customHeight="1" spans="2:2">
      <c r="B347" s="36"/>
    </row>
    <row r="348" ht="15.75" customHeight="1" spans="2:2">
      <c r="B348" s="36"/>
    </row>
    <row r="349" ht="15.75" customHeight="1" spans="2:2">
      <c r="B349" s="36"/>
    </row>
    <row r="350" ht="15.75" customHeight="1" spans="2:2">
      <c r="B350" s="36"/>
    </row>
    <row r="351" ht="15.75" customHeight="1" spans="2:2">
      <c r="B351" s="36"/>
    </row>
    <row r="352" ht="15.75" customHeight="1" spans="2:2">
      <c r="B352" s="36"/>
    </row>
    <row r="353" ht="15.75" customHeight="1" spans="2:2">
      <c r="B353" s="36"/>
    </row>
    <row r="354" ht="15.75" customHeight="1" spans="2:2">
      <c r="B354" s="36"/>
    </row>
    <row r="355" ht="15.75" customHeight="1" spans="2:2">
      <c r="B355" s="36"/>
    </row>
    <row r="356" ht="15.75" customHeight="1" spans="2:2">
      <c r="B356" s="36"/>
    </row>
    <row r="357" ht="15.75" customHeight="1" spans="2:2">
      <c r="B357" s="36"/>
    </row>
    <row r="358" ht="15.75" customHeight="1" spans="2:2">
      <c r="B358" s="36"/>
    </row>
    <row r="359" ht="15.75" customHeight="1" spans="2:2">
      <c r="B359" s="36"/>
    </row>
    <row r="360" ht="15.75" customHeight="1" spans="2:2">
      <c r="B360" s="36"/>
    </row>
    <row r="361" ht="15.75" customHeight="1" spans="2:2">
      <c r="B361" s="36"/>
    </row>
    <row r="362" ht="15.75" customHeight="1" spans="2:2">
      <c r="B362" s="36"/>
    </row>
    <row r="363" ht="15.75" customHeight="1" spans="2:2">
      <c r="B363" s="36"/>
    </row>
    <row r="364" ht="15.75" customHeight="1" spans="2:2">
      <c r="B364" s="36"/>
    </row>
    <row r="365" ht="15.75" customHeight="1" spans="2:2">
      <c r="B365" s="36"/>
    </row>
    <row r="366" ht="15.75" customHeight="1" spans="2:2">
      <c r="B366" s="36"/>
    </row>
    <row r="367" ht="15.75" customHeight="1" spans="2:2">
      <c r="B367" s="36"/>
    </row>
    <row r="368" ht="15.75" customHeight="1" spans="2:2">
      <c r="B368" s="36"/>
    </row>
    <row r="369" ht="15.75" customHeight="1" spans="2:2">
      <c r="B369" s="36"/>
    </row>
    <row r="370" ht="15.75" customHeight="1" spans="2:2">
      <c r="B370" s="36"/>
    </row>
    <row r="371" ht="15.75" customHeight="1" spans="2:2">
      <c r="B371" s="36"/>
    </row>
    <row r="372" ht="15.75" customHeight="1" spans="2:2">
      <c r="B372" s="36"/>
    </row>
    <row r="373" ht="15.75" customHeight="1" spans="2:2">
      <c r="B373" s="36"/>
    </row>
    <row r="374" ht="15.75" customHeight="1" spans="2:2">
      <c r="B374" s="36"/>
    </row>
    <row r="375" ht="15.75" customHeight="1" spans="2:2">
      <c r="B375" s="36"/>
    </row>
    <row r="376" ht="15.75" customHeight="1" spans="2:2">
      <c r="B376" s="36"/>
    </row>
    <row r="377" ht="15.75" customHeight="1" spans="2:2">
      <c r="B377" s="36"/>
    </row>
    <row r="378" ht="15.75" customHeight="1" spans="2:2">
      <c r="B378" s="36"/>
    </row>
    <row r="379" ht="15.75" customHeight="1" spans="2:2">
      <c r="B379" s="36"/>
    </row>
    <row r="380" ht="15.75" customHeight="1" spans="2:2">
      <c r="B380" s="36"/>
    </row>
    <row r="381" ht="15.75" customHeight="1" spans="2:2">
      <c r="B381" s="36"/>
    </row>
    <row r="382" ht="15.75" customHeight="1" spans="2:2">
      <c r="B382" s="36"/>
    </row>
    <row r="383" ht="15.75" customHeight="1" spans="2:2">
      <c r="B383" s="36"/>
    </row>
    <row r="384" ht="15.75" customHeight="1" spans="2:2">
      <c r="B384" s="36"/>
    </row>
    <row r="385" ht="15.75" customHeight="1" spans="2:2">
      <c r="B385" s="36"/>
    </row>
    <row r="386" ht="15.75" customHeight="1" spans="2:2">
      <c r="B386" s="36"/>
    </row>
    <row r="387" ht="15.75" customHeight="1" spans="2:2">
      <c r="B387" s="36"/>
    </row>
    <row r="388" ht="15.75" customHeight="1" spans="2:2">
      <c r="B388" s="36"/>
    </row>
    <row r="389" ht="15.75" customHeight="1" spans="2:2">
      <c r="B389" s="36"/>
    </row>
    <row r="390" ht="15.75" customHeight="1" spans="2:2">
      <c r="B390" s="36"/>
    </row>
    <row r="391" ht="15.75" customHeight="1" spans="2:2">
      <c r="B391" s="36"/>
    </row>
    <row r="392" ht="15.75" customHeight="1" spans="2:2">
      <c r="B392" s="36"/>
    </row>
    <row r="393" ht="15.75" customHeight="1" spans="2:2">
      <c r="B393" s="36"/>
    </row>
    <row r="394" ht="15.75" customHeight="1" spans="2:2">
      <c r="B394" s="36"/>
    </row>
    <row r="395" ht="15.75" customHeight="1" spans="2:2">
      <c r="B395" s="36"/>
    </row>
    <row r="396" ht="15.75" customHeight="1" spans="2:2">
      <c r="B396" s="36"/>
    </row>
    <row r="397" ht="15.75" customHeight="1" spans="2:2">
      <c r="B397" s="36"/>
    </row>
    <row r="398" ht="15.75" customHeight="1" spans="2:2">
      <c r="B398" s="36"/>
    </row>
    <row r="399" ht="15.75" customHeight="1" spans="2:2">
      <c r="B399" s="36"/>
    </row>
    <row r="400" ht="15.75" customHeight="1" spans="2:2">
      <c r="B400" s="36"/>
    </row>
    <row r="401" ht="15.75" customHeight="1" spans="2:2">
      <c r="B401" s="36"/>
    </row>
    <row r="402" ht="15.75" customHeight="1" spans="2:2">
      <c r="B402" s="36"/>
    </row>
    <row r="403" ht="15.75" customHeight="1" spans="2:2">
      <c r="B403" s="36"/>
    </row>
    <row r="404" ht="15.75" customHeight="1" spans="2:2">
      <c r="B404" s="36"/>
    </row>
    <row r="405" ht="15.75" customHeight="1" spans="2:2">
      <c r="B405" s="36"/>
    </row>
    <row r="406" ht="15.75" customHeight="1" spans="2:2">
      <c r="B406" s="36"/>
    </row>
    <row r="407" ht="15.75" customHeight="1" spans="2:2">
      <c r="B407" s="36"/>
    </row>
    <row r="408" ht="15.75" customHeight="1" spans="2:2">
      <c r="B408" s="36"/>
    </row>
    <row r="409" ht="15.75" customHeight="1" spans="2:2">
      <c r="B409" s="36"/>
    </row>
    <row r="410" ht="15.75" customHeight="1" spans="2:2">
      <c r="B410" s="36"/>
    </row>
    <row r="411" ht="15.75" customHeight="1" spans="2:2">
      <c r="B411" s="36"/>
    </row>
    <row r="412" ht="15.75" customHeight="1" spans="2:2">
      <c r="B412" s="36"/>
    </row>
    <row r="413" ht="15.75" customHeight="1" spans="2:2">
      <c r="B413" s="36"/>
    </row>
    <row r="414" ht="15.75" customHeight="1" spans="2:2">
      <c r="B414" s="36"/>
    </row>
    <row r="415" ht="15.75" customHeight="1" spans="2:2">
      <c r="B415" s="36"/>
    </row>
    <row r="416" ht="15.75" customHeight="1" spans="2:2">
      <c r="B416" s="36"/>
    </row>
    <row r="417" ht="15.75" customHeight="1" spans="2:2">
      <c r="B417" s="36"/>
    </row>
    <row r="418" ht="15.75" customHeight="1" spans="2:2">
      <c r="B418" s="36"/>
    </row>
    <row r="419" ht="15.75" customHeight="1" spans="2:2">
      <c r="B419" s="36"/>
    </row>
    <row r="420" ht="15.75" customHeight="1" spans="2:2">
      <c r="B420" s="36"/>
    </row>
    <row r="421" ht="15.75" customHeight="1" spans="2:2">
      <c r="B421" s="36"/>
    </row>
    <row r="422" ht="15.75" customHeight="1" spans="2:2">
      <c r="B422" s="36"/>
    </row>
    <row r="423" ht="15.75" customHeight="1" spans="2:2">
      <c r="B423" s="36"/>
    </row>
    <row r="424" ht="15.75" customHeight="1" spans="2:2">
      <c r="B424" s="36"/>
    </row>
    <row r="425" ht="15.75" customHeight="1" spans="2:2">
      <c r="B425" s="36"/>
    </row>
    <row r="426" ht="15.75" customHeight="1" spans="2:2">
      <c r="B426" s="36"/>
    </row>
    <row r="427" ht="15.75" customHeight="1" spans="2:2">
      <c r="B427" s="36"/>
    </row>
    <row r="428" ht="15.75" customHeight="1" spans="2:2">
      <c r="B428" s="36"/>
    </row>
    <row r="429" ht="15.75" customHeight="1" spans="2:2">
      <c r="B429" s="36"/>
    </row>
    <row r="430" ht="15.75" customHeight="1" spans="2:2">
      <c r="B430" s="36"/>
    </row>
    <row r="431" ht="15.75" customHeight="1" spans="2:2">
      <c r="B431" s="36"/>
    </row>
    <row r="432" ht="15.75" customHeight="1" spans="2:2">
      <c r="B432" s="36"/>
    </row>
    <row r="433" ht="15.75" customHeight="1" spans="2:2">
      <c r="B433" s="36"/>
    </row>
    <row r="434" ht="15.75" customHeight="1" spans="2:2">
      <c r="B434" s="36"/>
    </row>
    <row r="435" ht="15.75" customHeight="1" spans="2:2">
      <c r="B435" s="36"/>
    </row>
    <row r="436" ht="15.75" customHeight="1" spans="2:2">
      <c r="B436" s="36"/>
    </row>
    <row r="437" ht="15.75" customHeight="1" spans="2:2">
      <c r="B437" s="36"/>
    </row>
    <row r="438" ht="15.75" customHeight="1" spans="2:2">
      <c r="B438" s="36"/>
    </row>
    <row r="439" ht="15.75" customHeight="1" spans="2:2">
      <c r="B439" s="36"/>
    </row>
    <row r="440" ht="15.75" customHeight="1" spans="2:2">
      <c r="B440" s="36"/>
    </row>
    <row r="441" ht="15.75" customHeight="1" spans="2:2">
      <c r="B441" s="36"/>
    </row>
    <row r="442" ht="15.75" customHeight="1" spans="2:2">
      <c r="B442" s="36"/>
    </row>
    <row r="443" ht="15.75" customHeight="1" spans="2:2">
      <c r="B443" s="36"/>
    </row>
    <row r="444" ht="15.75" customHeight="1" spans="2:2">
      <c r="B444" s="36"/>
    </row>
    <row r="445" ht="15.75" customHeight="1" spans="2:2">
      <c r="B445" s="36"/>
    </row>
    <row r="446" ht="15.75" customHeight="1" spans="2:2">
      <c r="B446" s="36"/>
    </row>
    <row r="447" ht="15.75" customHeight="1" spans="2:2">
      <c r="B447" s="36"/>
    </row>
    <row r="448" ht="15.75" customHeight="1" spans="2:2">
      <c r="B448" s="36"/>
    </row>
    <row r="449" ht="15.75" customHeight="1" spans="2:2">
      <c r="B449" s="36"/>
    </row>
    <row r="450" ht="15.75" customHeight="1" spans="2:2">
      <c r="B450" s="36"/>
    </row>
    <row r="451" ht="15.75" customHeight="1" spans="2:2">
      <c r="B451" s="36"/>
    </row>
    <row r="452" ht="15.75" customHeight="1" spans="2:2">
      <c r="B452" s="36"/>
    </row>
    <row r="453" ht="15.75" customHeight="1" spans="2:2">
      <c r="B453" s="36"/>
    </row>
    <row r="454" ht="15.75" customHeight="1" spans="2:2">
      <c r="B454" s="36"/>
    </row>
    <row r="455" ht="15.75" customHeight="1" spans="2:2">
      <c r="B455" s="36"/>
    </row>
    <row r="456" ht="15.75" customHeight="1" spans="2:2">
      <c r="B456" s="36"/>
    </row>
    <row r="457" ht="15.75" customHeight="1" spans="2:2">
      <c r="B457" s="36"/>
    </row>
    <row r="458" ht="15.75" customHeight="1" spans="2:2">
      <c r="B458" s="36"/>
    </row>
    <row r="459" ht="15.75" customHeight="1" spans="2:2">
      <c r="B459" s="36"/>
    </row>
    <row r="460" ht="15.75" customHeight="1" spans="2:2">
      <c r="B460" s="36"/>
    </row>
    <row r="461" ht="15.75" customHeight="1" spans="2:2">
      <c r="B461" s="36"/>
    </row>
    <row r="462" ht="15.75" customHeight="1" spans="2:2">
      <c r="B462" s="36"/>
    </row>
    <row r="463" ht="15.75" customHeight="1" spans="2:2">
      <c r="B463" s="36"/>
    </row>
    <row r="464" ht="15.75" customHeight="1" spans="2:2">
      <c r="B464" s="36"/>
    </row>
    <row r="465" ht="15.75" customHeight="1" spans="2:2">
      <c r="B465" s="36"/>
    </row>
    <row r="466" ht="15.75" customHeight="1" spans="2:2">
      <c r="B466" s="36"/>
    </row>
    <row r="467" ht="15.75" customHeight="1" spans="2:2">
      <c r="B467" s="36"/>
    </row>
    <row r="468" ht="15.75" customHeight="1" spans="2:2">
      <c r="B468" s="36"/>
    </row>
    <row r="469" ht="15.75" customHeight="1" spans="2:2">
      <c r="B469" s="36"/>
    </row>
    <row r="470" ht="15.75" customHeight="1" spans="2:2">
      <c r="B470" s="36"/>
    </row>
    <row r="471" ht="15.75" customHeight="1" spans="2:2">
      <c r="B471" s="36"/>
    </row>
    <row r="472" ht="15.75" customHeight="1" spans="2:2">
      <c r="B472" s="36"/>
    </row>
    <row r="473" ht="15.75" customHeight="1" spans="2:2">
      <c r="B473" s="36"/>
    </row>
    <row r="474" ht="15.75" customHeight="1" spans="2:2">
      <c r="B474" s="36"/>
    </row>
    <row r="475" ht="15.75" customHeight="1" spans="2:2">
      <c r="B475" s="36"/>
    </row>
    <row r="476" ht="15.75" customHeight="1" spans="2:2">
      <c r="B476" s="36"/>
    </row>
    <row r="477" ht="15.75" customHeight="1" spans="2:2">
      <c r="B477" s="36"/>
    </row>
    <row r="478" ht="15.75" customHeight="1" spans="2:2">
      <c r="B478" s="36"/>
    </row>
    <row r="479" ht="15.75" customHeight="1" spans="2:2">
      <c r="B479" s="36"/>
    </row>
    <row r="480" ht="15.75" customHeight="1" spans="2:2">
      <c r="B480" s="36"/>
    </row>
    <row r="481" ht="15.75" customHeight="1" spans="2:2">
      <c r="B481" s="36"/>
    </row>
    <row r="482" ht="15.75" customHeight="1" spans="2:2">
      <c r="B482" s="36"/>
    </row>
    <row r="483" ht="15.75" customHeight="1" spans="2:2">
      <c r="B483" s="36"/>
    </row>
    <row r="484" ht="15.75" customHeight="1" spans="2:2">
      <c r="B484" s="36"/>
    </row>
    <row r="485" ht="15.75" customHeight="1" spans="2:2">
      <c r="B485" s="36"/>
    </row>
    <row r="486" ht="15.75" customHeight="1" spans="2:2">
      <c r="B486" s="36"/>
    </row>
    <row r="487" ht="15.75" customHeight="1" spans="2:2">
      <c r="B487" s="36"/>
    </row>
    <row r="488" ht="15.75" customHeight="1" spans="2:2">
      <c r="B488" s="36"/>
    </row>
    <row r="489" ht="15.75" customHeight="1" spans="2:2">
      <c r="B489" s="36"/>
    </row>
    <row r="490" ht="15.75" customHeight="1" spans="2:2">
      <c r="B490" s="36"/>
    </row>
    <row r="491" ht="15.75" customHeight="1" spans="2:2">
      <c r="B491" s="36"/>
    </row>
    <row r="492" ht="15.75" customHeight="1" spans="2:2">
      <c r="B492" s="36"/>
    </row>
    <row r="493" ht="15.75" customHeight="1" spans="2:2">
      <c r="B493" s="36"/>
    </row>
    <row r="494" ht="15.75" customHeight="1" spans="2:2">
      <c r="B494" s="36"/>
    </row>
    <row r="495" ht="15.75" customHeight="1" spans="2:2">
      <c r="B495" s="36"/>
    </row>
    <row r="496" ht="15.75" customHeight="1" spans="2:2">
      <c r="B496" s="36"/>
    </row>
    <row r="497" ht="15.75" customHeight="1" spans="2:2">
      <c r="B497" s="36"/>
    </row>
    <row r="498" ht="15.75" customHeight="1" spans="2:2">
      <c r="B498" s="36"/>
    </row>
    <row r="499" ht="15.75" customHeight="1" spans="2:2">
      <c r="B499" s="36"/>
    </row>
    <row r="500" ht="15.75" customHeight="1" spans="2:2">
      <c r="B500" s="36"/>
    </row>
    <row r="501" ht="15.75" customHeight="1" spans="2:2">
      <c r="B501" s="36"/>
    </row>
    <row r="502" ht="15.75" customHeight="1" spans="2:2">
      <c r="B502" s="36"/>
    </row>
    <row r="503" ht="15.75" customHeight="1" spans="2:2">
      <c r="B503" s="36"/>
    </row>
    <row r="504" ht="15.75" customHeight="1" spans="2:2">
      <c r="B504" s="36"/>
    </row>
    <row r="505" ht="15.75" customHeight="1" spans="2:2">
      <c r="B505" s="36"/>
    </row>
    <row r="506" ht="15.75" customHeight="1" spans="2:2">
      <c r="B506" s="36"/>
    </row>
    <row r="507" ht="15.75" customHeight="1" spans="2:2">
      <c r="B507" s="36"/>
    </row>
    <row r="508" ht="15.75" customHeight="1" spans="2:2">
      <c r="B508" s="36"/>
    </row>
    <row r="509" ht="15.75" customHeight="1" spans="2:2">
      <c r="B509" s="36"/>
    </row>
    <row r="510" ht="15.75" customHeight="1" spans="2:2">
      <c r="B510" s="36"/>
    </row>
    <row r="511" ht="15.75" customHeight="1" spans="2:2">
      <c r="B511" s="36"/>
    </row>
    <row r="512" ht="15.75" customHeight="1" spans="2:2">
      <c r="B512" s="36"/>
    </row>
    <row r="513" ht="15.75" customHeight="1" spans="2:2">
      <c r="B513" s="36"/>
    </row>
    <row r="514" ht="15.75" customHeight="1" spans="2:2">
      <c r="B514" s="36"/>
    </row>
    <row r="515" ht="15.75" customHeight="1" spans="2:2">
      <c r="B515" s="36"/>
    </row>
    <row r="516" ht="15.75" customHeight="1" spans="2:2">
      <c r="B516" s="36"/>
    </row>
    <row r="517" ht="15.75" customHeight="1" spans="2:2">
      <c r="B517" s="36"/>
    </row>
    <row r="518" ht="15.75" customHeight="1" spans="2:2">
      <c r="B518" s="36"/>
    </row>
    <row r="519" ht="15.75" customHeight="1" spans="2:2">
      <c r="B519" s="36"/>
    </row>
    <row r="520" ht="15.75" customHeight="1" spans="2:2">
      <c r="B520" s="36"/>
    </row>
    <row r="521" ht="15.75" customHeight="1" spans="2:2">
      <c r="B521" s="36"/>
    </row>
    <row r="522" ht="15.75" customHeight="1" spans="2:2">
      <c r="B522" s="36"/>
    </row>
    <row r="523" ht="15.75" customHeight="1" spans="2:2">
      <c r="B523" s="36"/>
    </row>
    <row r="524" ht="15.75" customHeight="1" spans="2:2">
      <c r="B524" s="36"/>
    </row>
    <row r="525" ht="15.75" customHeight="1" spans="2:2">
      <c r="B525" s="36"/>
    </row>
    <row r="526" ht="15.75" customHeight="1" spans="2:2">
      <c r="B526" s="36"/>
    </row>
    <row r="527" ht="15.75" customHeight="1" spans="2:2">
      <c r="B527" s="36"/>
    </row>
    <row r="528" ht="15.75" customHeight="1" spans="2:2">
      <c r="B528" s="36"/>
    </row>
    <row r="529" ht="15.75" customHeight="1" spans="2:2">
      <c r="B529" s="36"/>
    </row>
    <row r="530" ht="15.75" customHeight="1" spans="2:2">
      <c r="B530" s="36"/>
    </row>
    <row r="531" ht="15.75" customHeight="1" spans="2:2">
      <c r="B531" s="36"/>
    </row>
    <row r="532" ht="15.75" customHeight="1" spans="2:2">
      <c r="B532" s="36"/>
    </row>
    <row r="533" ht="15.75" customHeight="1" spans="2:2">
      <c r="B533" s="36"/>
    </row>
    <row r="534" ht="15.75" customHeight="1" spans="2:2">
      <c r="B534" s="36"/>
    </row>
    <row r="535" ht="15.75" customHeight="1" spans="2:2">
      <c r="B535" s="36"/>
    </row>
    <row r="536" ht="15.75" customHeight="1" spans="2:2">
      <c r="B536" s="36"/>
    </row>
    <row r="537" ht="15.75" customHeight="1" spans="2:2">
      <c r="B537" s="36"/>
    </row>
    <row r="538" ht="15.75" customHeight="1" spans="2:2">
      <c r="B538" s="36"/>
    </row>
    <row r="539" ht="15.75" customHeight="1" spans="2:2">
      <c r="B539" s="36"/>
    </row>
    <row r="540" ht="15.75" customHeight="1" spans="2:2">
      <c r="B540" s="36"/>
    </row>
    <row r="541" ht="15.75" customHeight="1" spans="2:2">
      <c r="B541" s="36"/>
    </row>
    <row r="542" ht="15.75" customHeight="1" spans="2:2">
      <c r="B542" s="36"/>
    </row>
    <row r="543" ht="15.75" customHeight="1" spans="2:2">
      <c r="B543" s="36"/>
    </row>
    <row r="544" ht="15.75" customHeight="1" spans="2:2">
      <c r="B544" s="36"/>
    </row>
    <row r="545" ht="15.75" customHeight="1" spans="2:2">
      <c r="B545" s="36"/>
    </row>
    <row r="546" ht="15.75" customHeight="1" spans="2:2">
      <c r="B546" s="36"/>
    </row>
    <row r="547" ht="15.75" customHeight="1" spans="2:2">
      <c r="B547" s="36"/>
    </row>
    <row r="548" ht="15.75" customHeight="1" spans="2:2">
      <c r="B548" s="36"/>
    </row>
    <row r="549" ht="15.75" customHeight="1" spans="2:2">
      <c r="B549" s="36"/>
    </row>
    <row r="550" ht="15.75" customHeight="1" spans="2:2">
      <c r="B550" s="36"/>
    </row>
    <row r="551" ht="15.75" customHeight="1" spans="2:2">
      <c r="B551" s="36"/>
    </row>
    <row r="552" ht="15.75" customHeight="1" spans="2:2">
      <c r="B552" s="36"/>
    </row>
    <row r="553" ht="15.75" customHeight="1" spans="2:2">
      <c r="B553" s="36"/>
    </row>
    <row r="554" ht="15.75" customHeight="1" spans="2:2">
      <c r="B554" s="36"/>
    </row>
    <row r="555" ht="15.75" customHeight="1" spans="2:2">
      <c r="B555" s="36"/>
    </row>
    <row r="556" ht="15.75" customHeight="1" spans="2:2">
      <c r="B556" s="36"/>
    </row>
    <row r="557" ht="15.75" customHeight="1" spans="2:2">
      <c r="B557" s="36"/>
    </row>
    <row r="558" ht="15.75" customHeight="1" spans="2:2">
      <c r="B558" s="36"/>
    </row>
    <row r="559" ht="15.75" customHeight="1" spans="2:2">
      <c r="B559" s="36"/>
    </row>
    <row r="560" ht="15.75" customHeight="1" spans="2:2">
      <c r="B560" s="36"/>
    </row>
    <row r="561" ht="15.75" customHeight="1" spans="2:2">
      <c r="B561" s="36"/>
    </row>
    <row r="562" ht="15.75" customHeight="1" spans="2:2">
      <c r="B562" s="36"/>
    </row>
    <row r="563" ht="15.75" customHeight="1" spans="2:2">
      <c r="B563" s="36"/>
    </row>
    <row r="564" ht="15.75" customHeight="1" spans="2:2">
      <c r="B564" s="36"/>
    </row>
    <row r="565" ht="15.75" customHeight="1" spans="2:2">
      <c r="B565" s="36"/>
    </row>
    <row r="566" ht="15.75" customHeight="1" spans="2:2">
      <c r="B566" s="36"/>
    </row>
    <row r="567" ht="15.75" customHeight="1" spans="2:2">
      <c r="B567" s="36"/>
    </row>
    <row r="568" ht="15.75" customHeight="1" spans="2:2">
      <c r="B568" s="36"/>
    </row>
    <row r="569" ht="15.75" customHeight="1" spans="2:2">
      <c r="B569" s="36"/>
    </row>
    <row r="570" ht="15.75" customHeight="1" spans="2:2">
      <c r="B570" s="36"/>
    </row>
    <row r="571" ht="15.75" customHeight="1" spans="2:2">
      <c r="B571" s="36"/>
    </row>
    <row r="572" ht="15.75" customHeight="1" spans="2:2">
      <c r="B572" s="36"/>
    </row>
    <row r="573" ht="15.75" customHeight="1" spans="2:2">
      <c r="B573" s="36"/>
    </row>
    <row r="574" ht="15.75" customHeight="1" spans="2:2">
      <c r="B574" s="36"/>
    </row>
    <row r="575" ht="15.75" customHeight="1" spans="2:2">
      <c r="B575" s="36"/>
    </row>
    <row r="576" ht="15.75" customHeight="1" spans="2:2">
      <c r="B576" s="36"/>
    </row>
    <row r="577" ht="15.75" customHeight="1" spans="2:2">
      <c r="B577" s="36"/>
    </row>
    <row r="578" ht="15.75" customHeight="1" spans="2:2">
      <c r="B578" s="36"/>
    </row>
    <row r="579" ht="15.75" customHeight="1" spans="2:2">
      <c r="B579" s="36"/>
    </row>
    <row r="580" ht="15.75" customHeight="1" spans="2:2">
      <c r="B580" s="36"/>
    </row>
    <row r="581" ht="15.75" customHeight="1" spans="2:2">
      <c r="B581" s="36"/>
    </row>
    <row r="582" ht="15.75" customHeight="1" spans="2:2">
      <c r="B582" s="36"/>
    </row>
    <row r="583" ht="15.75" customHeight="1" spans="2:2">
      <c r="B583" s="36"/>
    </row>
    <row r="584" ht="15.75" customHeight="1" spans="2:2">
      <c r="B584" s="36"/>
    </row>
    <row r="585" ht="15.75" customHeight="1" spans="2:2">
      <c r="B585" s="36"/>
    </row>
    <row r="586" ht="15.75" customHeight="1" spans="2:2">
      <c r="B586" s="36"/>
    </row>
    <row r="587" ht="15.75" customHeight="1" spans="2:2">
      <c r="B587" s="36"/>
    </row>
    <row r="588" ht="15.75" customHeight="1" spans="2:2">
      <c r="B588" s="36"/>
    </row>
    <row r="589" ht="15.75" customHeight="1" spans="2:2">
      <c r="B589" s="36"/>
    </row>
    <row r="590" ht="15.75" customHeight="1" spans="2:2">
      <c r="B590" s="36"/>
    </row>
    <row r="591" ht="15.75" customHeight="1" spans="2:2">
      <c r="B591" s="36"/>
    </row>
    <row r="592" ht="15.75" customHeight="1" spans="2:2">
      <c r="B592" s="36"/>
    </row>
    <row r="593" ht="15.75" customHeight="1" spans="2:2">
      <c r="B593" s="36"/>
    </row>
    <row r="594" ht="15.75" customHeight="1" spans="2:2">
      <c r="B594" s="36"/>
    </row>
    <row r="595" ht="15.75" customHeight="1" spans="2:2">
      <c r="B595" s="36"/>
    </row>
    <row r="596" ht="15.75" customHeight="1" spans="2:2">
      <c r="B596" s="36"/>
    </row>
    <row r="597" ht="15.75" customHeight="1" spans="2:2">
      <c r="B597" s="36"/>
    </row>
    <row r="598" ht="15.75" customHeight="1" spans="2:2">
      <c r="B598" s="36"/>
    </row>
    <row r="599" ht="15.75" customHeight="1" spans="2:2">
      <c r="B599" s="36"/>
    </row>
    <row r="600" ht="15.75" customHeight="1" spans="2:2">
      <c r="B600" s="36"/>
    </row>
    <row r="601" ht="15.75" customHeight="1" spans="2:2">
      <c r="B601" s="36"/>
    </row>
    <row r="602" ht="15.75" customHeight="1" spans="2:2">
      <c r="B602" s="36"/>
    </row>
    <row r="603" ht="15.75" customHeight="1" spans="2:2">
      <c r="B603" s="36"/>
    </row>
    <row r="604" ht="15.75" customHeight="1" spans="2:2">
      <c r="B604" s="36"/>
    </row>
    <row r="605" ht="15.75" customHeight="1" spans="2:2">
      <c r="B605" s="36"/>
    </row>
    <row r="606" ht="15.75" customHeight="1" spans="2:2">
      <c r="B606" s="36"/>
    </row>
    <row r="607" ht="15.75" customHeight="1" spans="2:2">
      <c r="B607" s="36"/>
    </row>
    <row r="608" ht="15.75" customHeight="1" spans="2:2">
      <c r="B608" s="36"/>
    </row>
    <row r="609" ht="15.75" customHeight="1" spans="2:2">
      <c r="B609" s="36"/>
    </row>
    <row r="610" ht="15.75" customHeight="1" spans="2:2">
      <c r="B610" s="36"/>
    </row>
    <row r="611" ht="15.75" customHeight="1" spans="2:2">
      <c r="B611" s="36"/>
    </row>
    <row r="612" ht="15.75" customHeight="1" spans="2:2">
      <c r="B612" s="36"/>
    </row>
    <row r="613" ht="15.75" customHeight="1" spans="2:2">
      <c r="B613" s="36"/>
    </row>
    <row r="614" ht="15.75" customHeight="1" spans="2:2">
      <c r="B614" s="36"/>
    </row>
    <row r="615" ht="15.75" customHeight="1" spans="2:2">
      <c r="B615" s="36"/>
    </row>
    <row r="616" ht="15.75" customHeight="1" spans="2:2">
      <c r="B616" s="36"/>
    </row>
    <row r="617" ht="15.75" customHeight="1" spans="2:2">
      <c r="B617" s="36"/>
    </row>
    <row r="618" ht="15.75" customHeight="1" spans="2:2">
      <c r="B618" s="36"/>
    </row>
    <row r="619" ht="15.75" customHeight="1" spans="2:2">
      <c r="B619" s="36"/>
    </row>
    <row r="620" ht="15.75" customHeight="1" spans="2:2">
      <c r="B620" s="36"/>
    </row>
    <row r="621" ht="15.75" customHeight="1" spans="2:2">
      <c r="B621" s="36"/>
    </row>
    <row r="622" ht="15.75" customHeight="1" spans="2:2">
      <c r="B622" s="36"/>
    </row>
    <row r="623" ht="15.75" customHeight="1" spans="2:2">
      <c r="B623" s="36"/>
    </row>
    <row r="624" ht="15.75" customHeight="1" spans="2:2">
      <c r="B624" s="36"/>
    </row>
    <row r="625" ht="15.75" customHeight="1" spans="2:2">
      <c r="B625" s="36"/>
    </row>
    <row r="626" ht="15.75" customHeight="1" spans="2:2">
      <c r="B626" s="36"/>
    </row>
    <row r="627" ht="15.75" customHeight="1" spans="2:2">
      <c r="B627" s="36"/>
    </row>
    <row r="628" ht="15.75" customHeight="1" spans="2:2">
      <c r="B628" s="36"/>
    </row>
    <row r="629" ht="15.75" customHeight="1" spans="2:2">
      <c r="B629" s="36"/>
    </row>
    <row r="630" ht="15.75" customHeight="1" spans="2:2">
      <c r="B630" s="36"/>
    </row>
    <row r="631" ht="15.75" customHeight="1" spans="2:2">
      <c r="B631" s="36"/>
    </row>
    <row r="632" ht="15.75" customHeight="1" spans="2:2">
      <c r="B632" s="36"/>
    </row>
    <row r="633" ht="15.75" customHeight="1" spans="2:2">
      <c r="B633" s="36"/>
    </row>
    <row r="634" ht="15.75" customHeight="1" spans="2:2">
      <c r="B634" s="36"/>
    </row>
    <row r="635" ht="15.75" customHeight="1" spans="2:2">
      <c r="B635" s="36"/>
    </row>
    <row r="636" ht="15.75" customHeight="1" spans="2:2">
      <c r="B636" s="36"/>
    </row>
    <row r="637" ht="15.75" customHeight="1" spans="2:2">
      <c r="B637" s="36"/>
    </row>
    <row r="638" ht="15.75" customHeight="1" spans="2:2">
      <c r="B638" s="36"/>
    </row>
    <row r="639" ht="15.75" customHeight="1" spans="2:2">
      <c r="B639" s="36"/>
    </row>
    <row r="640" ht="15.75" customHeight="1" spans="2:2">
      <c r="B640" s="36"/>
    </row>
    <row r="641" ht="15.75" customHeight="1" spans="2:2">
      <c r="B641" s="36"/>
    </row>
    <row r="642" ht="15.75" customHeight="1" spans="2:2">
      <c r="B642" s="36"/>
    </row>
    <row r="643" ht="15.75" customHeight="1" spans="2:2">
      <c r="B643" s="36"/>
    </row>
    <row r="644" ht="15.75" customHeight="1" spans="2:2">
      <c r="B644" s="36"/>
    </row>
    <row r="645" ht="15.75" customHeight="1" spans="2:2">
      <c r="B645" s="36"/>
    </row>
    <row r="646" ht="15.75" customHeight="1" spans="2:2">
      <c r="B646" s="36"/>
    </row>
    <row r="647" ht="15.75" customHeight="1" spans="2:2">
      <c r="B647" s="36"/>
    </row>
    <row r="648" ht="15.75" customHeight="1" spans="2:2">
      <c r="B648" s="36"/>
    </row>
    <row r="649" ht="15.75" customHeight="1" spans="2:2">
      <c r="B649" s="36"/>
    </row>
    <row r="650" ht="15.75" customHeight="1" spans="2:2">
      <c r="B650" s="36"/>
    </row>
    <row r="651" ht="15.75" customHeight="1" spans="2:2">
      <c r="B651" s="36"/>
    </row>
    <row r="652" ht="15.75" customHeight="1" spans="2:2">
      <c r="B652" s="36"/>
    </row>
    <row r="653" ht="15.75" customHeight="1" spans="2:2">
      <c r="B653" s="36"/>
    </row>
    <row r="654" ht="15.75" customHeight="1" spans="2:2">
      <c r="B654" s="36"/>
    </row>
    <row r="655" ht="15.75" customHeight="1" spans="2:2">
      <c r="B655" s="36"/>
    </row>
    <row r="656" ht="15.75" customHeight="1" spans="2:2">
      <c r="B656" s="36"/>
    </row>
    <row r="657" ht="15.75" customHeight="1" spans="2:2">
      <c r="B657" s="36"/>
    </row>
    <row r="658" ht="15.75" customHeight="1" spans="2:2">
      <c r="B658" s="36"/>
    </row>
    <row r="659" ht="15.75" customHeight="1" spans="2:2">
      <c r="B659" s="36"/>
    </row>
    <row r="660" ht="15.75" customHeight="1" spans="2:2">
      <c r="B660" s="36"/>
    </row>
    <row r="661" ht="15.75" customHeight="1" spans="2:2">
      <c r="B661" s="36"/>
    </row>
    <row r="662" ht="15.75" customHeight="1" spans="2:2">
      <c r="B662" s="36"/>
    </row>
    <row r="663" ht="15.75" customHeight="1" spans="2:2">
      <c r="B663" s="36"/>
    </row>
    <row r="664" ht="15.75" customHeight="1" spans="2:2">
      <c r="B664" s="36"/>
    </row>
    <row r="665" ht="15.75" customHeight="1" spans="2:2">
      <c r="B665" s="36"/>
    </row>
    <row r="666" ht="15.75" customHeight="1" spans="2:2">
      <c r="B666" s="36"/>
    </row>
    <row r="667" ht="15.75" customHeight="1" spans="2:2">
      <c r="B667" s="36"/>
    </row>
    <row r="668" ht="15.75" customHeight="1" spans="2:2">
      <c r="B668" s="36"/>
    </row>
    <row r="669" ht="15.75" customHeight="1" spans="2:2">
      <c r="B669" s="36"/>
    </row>
    <row r="670" ht="15.75" customHeight="1" spans="2:2">
      <c r="B670" s="36"/>
    </row>
    <row r="671" ht="15.75" customHeight="1" spans="2:2">
      <c r="B671" s="36"/>
    </row>
    <row r="672" ht="15.75" customHeight="1" spans="2:2">
      <c r="B672" s="36"/>
    </row>
    <row r="673" ht="15.75" customHeight="1" spans="2:2">
      <c r="B673" s="36"/>
    </row>
    <row r="674" ht="15.75" customHeight="1" spans="2:2">
      <c r="B674" s="36"/>
    </row>
    <row r="675" ht="15.75" customHeight="1" spans="2:2">
      <c r="B675" s="36"/>
    </row>
    <row r="676" ht="15.75" customHeight="1" spans="2:2">
      <c r="B676" s="36"/>
    </row>
    <row r="677" ht="15.75" customHeight="1" spans="2:2">
      <c r="B677" s="36"/>
    </row>
    <row r="678" ht="15.75" customHeight="1" spans="2:2">
      <c r="B678" s="36"/>
    </row>
    <row r="679" ht="15.75" customHeight="1" spans="2:2">
      <c r="B679" s="36"/>
    </row>
    <row r="680" ht="15.75" customHeight="1" spans="2:2">
      <c r="B680" s="36"/>
    </row>
    <row r="681" ht="15.75" customHeight="1" spans="2:2">
      <c r="B681" s="36"/>
    </row>
    <row r="682" ht="15.75" customHeight="1" spans="2:2">
      <c r="B682" s="36"/>
    </row>
    <row r="683" ht="15.75" customHeight="1" spans="2:2">
      <c r="B683" s="36"/>
    </row>
    <row r="684" ht="15.75" customHeight="1" spans="2:2">
      <c r="B684" s="36"/>
    </row>
    <row r="685" ht="15.75" customHeight="1" spans="2:2">
      <c r="B685" s="36"/>
    </row>
    <row r="686" ht="15.75" customHeight="1" spans="2:2">
      <c r="B686" s="36"/>
    </row>
    <row r="687" ht="15.75" customHeight="1" spans="2:2">
      <c r="B687" s="36"/>
    </row>
    <row r="688" ht="15.75" customHeight="1" spans="2:2">
      <c r="B688" s="36"/>
    </row>
    <row r="689" ht="15.75" customHeight="1" spans="2:2">
      <c r="B689" s="36"/>
    </row>
    <row r="690" ht="15.75" customHeight="1" spans="2:2">
      <c r="B690" s="36"/>
    </row>
    <row r="691" ht="15.75" customHeight="1" spans="2:2">
      <c r="B691" s="36"/>
    </row>
    <row r="692" ht="15.75" customHeight="1" spans="2:2">
      <c r="B692" s="36"/>
    </row>
    <row r="693" ht="15.75" customHeight="1" spans="2:2">
      <c r="B693" s="36"/>
    </row>
    <row r="694" ht="15.75" customHeight="1" spans="2:2">
      <c r="B694" s="36"/>
    </row>
    <row r="695" ht="15.75" customHeight="1" spans="2:2">
      <c r="B695" s="36"/>
    </row>
    <row r="696" ht="15.75" customHeight="1" spans="2:2">
      <c r="B696" s="36"/>
    </row>
    <row r="697" ht="15.75" customHeight="1" spans="2:2">
      <c r="B697" s="36"/>
    </row>
    <row r="698" ht="15.75" customHeight="1" spans="2:2">
      <c r="B698" s="36"/>
    </row>
    <row r="699" ht="15.75" customHeight="1" spans="2:2">
      <c r="B699" s="36"/>
    </row>
    <row r="700" ht="15.75" customHeight="1" spans="2:2">
      <c r="B700" s="36"/>
    </row>
    <row r="701" ht="15.75" customHeight="1" spans="2:2">
      <c r="B701" s="36"/>
    </row>
    <row r="702" ht="15.75" customHeight="1" spans="2:2">
      <c r="B702" s="36"/>
    </row>
    <row r="703" ht="15.75" customHeight="1" spans="2:2">
      <c r="B703" s="36"/>
    </row>
    <row r="704" ht="15.75" customHeight="1" spans="2:2">
      <c r="B704" s="36"/>
    </row>
    <row r="705" ht="15.75" customHeight="1" spans="2:2">
      <c r="B705" s="36"/>
    </row>
    <row r="706" ht="15.75" customHeight="1" spans="2:2">
      <c r="B706" s="36"/>
    </row>
    <row r="707" ht="15.75" customHeight="1" spans="2:2">
      <c r="B707" s="36"/>
    </row>
    <row r="708" ht="15.75" customHeight="1" spans="2:2">
      <c r="B708" s="36"/>
    </row>
    <row r="709" ht="15.75" customHeight="1" spans="2:2">
      <c r="B709" s="36"/>
    </row>
    <row r="710" ht="15.75" customHeight="1" spans="2:2">
      <c r="B710" s="36"/>
    </row>
    <row r="711" ht="15.75" customHeight="1" spans="2:2">
      <c r="B711" s="36"/>
    </row>
    <row r="712" ht="15.75" customHeight="1" spans="2:2">
      <c r="B712" s="36"/>
    </row>
    <row r="713" ht="15.75" customHeight="1" spans="2:2">
      <c r="B713" s="36"/>
    </row>
    <row r="714" ht="15.75" customHeight="1" spans="2:2">
      <c r="B714" s="36"/>
    </row>
    <row r="715" ht="15.75" customHeight="1" spans="2:2">
      <c r="B715" s="36"/>
    </row>
    <row r="716" ht="15.75" customHeight="1" spans="2:2">
      <c r="B716" s="36"/>
    </row>
    <row r="717" ht="15.75" customHeight="1" spans="2:2">
      <c r="B717" s="36"/>
    </row>
    <row r="718" ht="15.75" customHeight="1" spans="2:2">
      <c r="B718" s="36"/>
    </row>
    <row r="719" ht="15.75" customHeight="1" spans="2:2">
      <c r="B719" s="36"/>
    </row>
    <row r="720" ht="15.75" customHeight="1" spans="2:2">
      <c r="B720" s="36"/>
    </row>
    <row r="721" ht="15.75" customHeight="1" spans="2:2">
      <c r="B721" s="36"/>
    </row>
    <row r="722" ht="15.75" customHeight="1" spans="2:2">
      <c r="B722" s="36"/>
    </row>
    <row r="723" ht="15.75" customHeight="1" spans="2:2">
      <c r="B723" s="36"/>
    </row>
    <row r="724" ht="15.75" customHeight="1" spans="2:2">
      <c r="B724" s="36"/>
    </row>
    <row r="725" ht="15.75" customHeight="1" spans="2:2">
      <c r="B725" s="36"/>
    </row>
    <row r="726" ht="15.75" customHeight="1" spans="2:2">
      <c r="B726" s="36"/>
    </row>
    <row r="727" ht="15.75" customHeight="1" spans="2:2">
      <c r="B727" s="36"/>
    </row>
    <row r="728" ht="15.75" customHeight="1" spans="2:2">
      <c r="B728" s="36"/>
    </row>
    <row r="729" ht="15.75" customHeight="1" spans="2:2">
      <c r="B729" s="36"/>
    </row>
    <row r="730" ht="15.75" customHeight="1" spans="2:2">
      <c r="B730" s="36"/>
    </row>
    <row r="731" ht="15.75" customHeight="1" spans="2:2">
      <c r="B731" s="36"/>
    </row>
    <row r="732" ht="15.75" customHeight="1" spans="2:2">
      <c r="B732" s="36"/>
    </row>
    <row r="733" ht="15.75" customHeight="1" spans="2:2">
      <c r="B733" s="36"/>
    </row>
    <row r="734" ht="15.75" customHeight="1" spans="2:2">
      <c r="B734" s="36"/>
    </row>
    <row r="735" ht="15.75" customHeight="1" spans="2:2">
      <c r="B735" s="36"/>
    </row>
    <row r="736" ht="15.75" customHeight="1" spans="2:2">
      <c r="B736" s="36"/>
    </row>
    <row r="737" ht="15.75" customHeight="1" spans="2:2">
      <c r="B737" s="36"/>
    </row>
    <row r="738" ht="15.75" customHeight="1" spans="2:2">
      <c r="B738" s="36"/>
    </row>
    <row r="739" ht="15.75" customHeight="1" spans="2:2">
      <c r="B739" s="36"/>
    </row>
    <row r="740" ht="15.75" customHeight="1" spans="2:2">
      <c r="B740" s="36"/>
    </row>
    <row r="741" ht="15.75" customHeight="1" spans="2:2">
      <c r="B741" s="36"/>
    </row>
    <row r="742" ht="15.75" customHeight="1" spans="2:2">
      <c r="B742" s="36"/>
    </row>
    <row r="743" ht="15.75" customHeight="1" spans="2:2">
      <c r="B743" s="36"/>
    </row>
    <row r="744" ht="15.75" customHeight="1" spans="2:2">
      <c r="B744" s="36"/>
    </row>
    <row r="745" ht="15.75" customHeight="1" spans="2:2">
      <c r="B745" s="36"/>
    </row>
    <row r="746" ht="15.75" customHeight="1" spans="2:2">
      <c r="B746" s="36"/>
    </row>
    <row r="747" ht="15.75" customHeight="1" spans="2:2">
      <c r="B747" s="36"/>
    </row>
    <row r="748" ht="15.75" customHeight="1" spans="2:2">
      <c r="B748" s="36"/>
    </row>
    <row r="749" ht="15.75" customHeight="1" spans="2:2">
      <c r="B749" s="36"/>
    </row>
    <row r="750" ht="15.75" customHeight="1" spans="2:2">
      <c r="B750" s="36"/>
    </row>
    <row r="751" ht="15.75" customHeight="1" spans="2:2">
      <c r="B751" s="36"/>
    </row>
    <row r="752" ht="15.75" customHeight="1" spans="2:2">
      <c r="B752" s="36"/>
    </row>
    <row r="753" ht="15.75" customHeight="1" spans="2:2">
      <c r="B753" s="36"/>
    </row>
    <row r="754" ht="15.75" customHeight="1" spans="2:2">
      <c r="B754" s="36"/>
    </row>
    <row r="755" ht="15.75" customHeight="1" spans="2:2">
      <c r="B755" s="36"/>
    </row>
    <row r="756" ht="15.75" customHeight="1" spans="2:2">
      <c r="B756" s="36"/>
    </row>
    <row r="757" ht="15.75" customHeight="1" spans="2:2">
      <c r="B757" s="36"/>
    </row>
    <row r="758" ht="15.75" customHeight="1" spans="2:2">
      <c r="B758" s="36"/>
    </row>
    <row r="759" ht="15.75" customHeight="1" spans="2:2">
      <c r="B759" s="36"/>
    </row>
    <row r="760" ht="15.75" customHeight="1" spans="2:2">
      <c r="B760" s="36"/>
    </row>
    <row r="761" ht="15.75" customHeight="1" spans="2:2">
      <c r="B761" s="36"/>
    </row>
    <row r="762" ht="15.75" customHeight="1" spans="2:2">
      <c r="B762" s="36"/>
    </row>
    <row r="763" ht="15.75" customHeight="1" spans="2:2">
      <c r="B763" s="36"/>
    </row>
    <row r="764" ht="15.75" customHeight="1" spans="2:2">
      <c r="B764" s="36"/>
    </row>
    <row r="765" ht="15.75" customHeight="1" spans="2:2">
      <c r="B765" s="36"/>
    </row>
    <row r="766" ht="15.75" customHeight="1" spans="2:2">
      <c r="B766" s="36"/>
    </row>
    <row r="767" ht="15.75" customHeight="1" spans="2:2">
      <c r="B767" s="36"/>
    </row>
    <row r="768" ht="15.75" customHeight="1" spans="2:2">
      <c r="B768" s="36"/>
    </row>
    <row r="769" ht="15.75" customHeight="1" spans="2:2">
      <c r="B769" s="36"/>
    </row>
    <row r="770" ht="15.75" customHeight="1" spans="2:2">
      <c r="B770" s="36"/>
    </row>
    <row r="771" ht="15.75" customHeight="1" spans="2:2">
      <c r="B771" s="36"/>
    </row>
    <row r="772" ht="15.75" customHeight="1" spans="2:2">
      <c r="B772" s="36"/>
    </row>
    <row r="773" ht="15.75" customHeight="1" spans="2:2">
      <c r="B773" s="36"/>
    </row>
    <row r="774" ht="15.75" customHeight="1" spans="2:2">
      <c r="B774" s="36"/>
    </row>
    <row r="775" ht="15.75" customHeight="1" spans="2:2">
      <c r="B775" s="36"/>
    </row>
    <row r="776" ht="15.75" customHeight="1" spans="2:2">
      <c r="B776" s="36"/>
    </row>
    <row r="777" ht="15.75" customHeight="1" spans="2:2">
      <c r="B777" s="36"/>
    </row>
    <row r="778" ht="15.75" customHeight="1" spans="2:2">
      <c r="B778" s="36"/>
    </row>
    <row r="779" ht="15.75" customHeight="1" spans="2:2">
      <c r="B779" s="36"/>
    </row>
    <row r="780" ht="15.75" customHeight="1" spans="2:2">
      <c r="B780" s="36"/>
    </row>
    <row r="781" ht="15.75" customHeight="1" spans="2:2">
      <c r="B781" s="36"/>
    </row>
    <row r="782" ht="15.75" customHeight="1" spans="2:2">
      <c r="B782" s="36"/>
    </row>
    <row r="783" ht="15.75" customHeight="1" spans="2:2">
      <c r="B783" s="36"/>
    </row>
    <row r="784" ht="15.75" customHeight="1" spans="2:2">
      <c r="B784" s="36"/>
    </row>
    <row r="785" ht="15.75" customHeight="1" spans="2:2">
      <c r="B785" s="36"/>
    </row>
    <row r="786" ht="15.75" customHeight="1" spans="2:2">
      <c r="B786" s="36"/>
    </row>
    <row r="787" ht="15.75" customHeight="1" spans="2:2">
      <c r="B787" s="36"/>
    </row>
    <row r="788" ht="15.75" customHeight="1" spans="2:2">
      <c r="B788" s="36"/>
    </row>
    <row r="789" ht="15.75" customHeight="1" spans="2:2">
      <c r="B789" s="36"/>
    </row>
    <row r="790" ht="15.75" customHeight="1" spans="2:2">
      <c r="B790" s="36"/>
    </row>
    <row r="791" ht="15.75" customHeight="1" spans="2:2">
      <c r="B791" s="36"/>
    </row>
    <row r="792" ht="15.75" customHeight="1" spans="2:2">
      <c r="B792" s="36"/>
    </row>
    <row r="793" ht="15.75" customHeight="1" spans="2:2">
      <c r="B793" s="36"/>
    </row>
    <row r="794" ht="15.75" customHeight="1" spans="2:2">
      <c r="B794" s="36"/>
    </row>
    <row r="795" ht="15.75" customHeight="1" spans="2:2">
      <c r="B795" s="36"/>
    </row>
    <row r="796" ht="15.75" customHeight="1" spans="2:2">
      <c r="B796" s="36"/>
    </row>
    <row r="797" ht="15.75" customHeight="1" spans="2:2">
      <c r="B797" s="36"/>
    </row>
    <row r="798" ht="15.75" customHeight="1" spans="2:2">
      <c r="B798" s="36"/>
    </row>
    <row r="799" ht="15.75" customHeight="1" spans="2:2">
      <c r="B799" s="36"/>
    </row>
    <row r="800" ht="15.75" customHeight="1" spans="2:2">
      <c r="B800" s="36"/>
    </row>
    <row r="801" ht="15.75" customHeight="1" spans="2:2">
      <c r="B801" s="36"/>
    </row>
    <row r="802" ht="15.75" customHeight="1" spans="2:2">
      <c r="B802" s="36"/>
    </row>
    <row r="803" ht="15.75" customHeight="1" spans="2:2">
      <c r="B803" s="36"/>
    </row>
    <row r="804" ht="15.75" customHeight="1" spans="2:2">
      <c r="B804" s="36"/>
    </row>
    <row r="805" ht="15.75" customHeight="1" spans="2:2">
      <c r="B805" s="36"/>
    </row>
    <row r="806" ht="15.75" customHeight="1" spans="2:2">
      <c r="B806" s="36"/>
    </row>
    <row r="807" ht="15.75" customHeight="1" spans="2:2">
      <c r="B807" s="36"/>
    </row>
    <row r="808" ht="15.75" customHeight="1" spans="2:2">
      <c r="B808" s="36"/>
    </row>
    <row r="809" ht="15.75" customHeight="1" spans="2:2">
      <c r="B809" s="36"/>
    </row>
    <row r="810" ht="15.75" customHeight="1" spans="2:2">
      <c r="B810" s="36"/>
    </row>
    <row r="811" ht="15.75" customHeight="1" spans="2:2">
      <c r="B811" s="36"/>
    </row>
    <row r="812" ht="15.75" customHeight="1" spans="2:2">
      <c r="B812" s="36"/>
    </row>
    <row r="813" ht="15.75" customHeight="1" spans="2:2">
      <c r="B813" s="36"/>
    </row>
    <row r="814" ht="15.75" customHeight="1" spans="2:2">
      <c r="B814" s="36"/>
    </row>
    <row r="815" ht="15.75" customHeight="1" spans="2:2">
      <c r="B815" s="36"/>
    </row>
    <row r="816" ht="15.75" customHeight="1" spans="2:2">
      <c r="B816" s="36"/>
    </row>
    <row r="817" ht="15.75" customHeight="1" spans="2:2">
      <c r="B817" s="36"/>
    </row>
    <row r="818" ht="15.75" customHeight="1" spans="2:2">
      <c r="B818" s="36"/>
    </row>
    <row r="819" ht="15.75" customHeight="1" spans="2:2">
      <c r="B819" s="36"/>
    </row>
    <row r="820" ht="15.75" customHeight="1" spans="2:2">
      <c r="B820" s="36"/>
    </row>
    <row r="821" ht="15.75" customHeight="1" spans="2:2">
      <c r="B821" s="36"/>
    </row>
    <row r="822" ht="15.75" customHeight="1" spans="2:2">
      <c r="B822" s="36"/>
    </row>
    <row r="823" ht="15.75" customHeight="1" spans="2:2">
      <c r="B823" s="36"/>
    </row>
    <row r="824" ht="15.75" customHeight="1" spans="2:2">
      <c r="B824" s="36"/>
    </row>
    <row r="825" ht="15.75" customHeight="1" spans="2:2">
      <c r="B825" s="36"/>
    </row>
    <row r="826" ht="15.75" customHeight="1" spans="2:2">
      <c r="B826" s="36"/>
    </row>
    <row r="827" ht="15.75" customHeight="1" spans="2:2">
      <c r="B827" s="36"/>
    </row>
    <row r="828" ht="15.75" customHeight="1" spans="2:2">
      <c r="B828" s="36"/>
    </row>
    <row r="829" ht="15.75" customHeight="1" spans="2:2">
      <c r="B829" s="36"/>
    </row>
    <row r="830" ht="15.75" customHeight="1" spans="2:2">
      <c r="B830" s="36"/>
    </row>
    <row r="831" ht="15.75" customHeight="1" spans="2:2">
      <c r="B831" s="36"/>
    </row>
    <row r="832" ht="15.75" customHeight="1" spans="2:2">
      <c r="B832" s="36"/>
    </row>
    <row r="833" ht="15.75" customHeight="1" spans="2:2">
      <c r="B833" s="36"/>
    </row>
    <row r="834" ht="15.75" customHeight="1" spans="2:2">
      <c r="B834" s="36"/>
    </row>
    <row r="835" ht="15.75" customHeight="1" spans="2:2">
      <c r="B835" s="36"/>
    </row>
    <row r="836" ht="15.75" customHeight="1" spans="2:2">
      <c r="B836" s="36"/>
    </row>
    <row r="837" ht="15.75" customHeight="1" spans="2:2">
      <c r="B837" s="36"/>
    </row>
    <row r="838" ht="15.75" customHeight="1" spans="2:2">
      <c r="B838" s="36"/>
    </row>
    <row r="839" ht="15.75" customHeight="1" spans="2:2">
      <c r="B839" s="36"/>
    </row>
    <row r="840" ht="15.75" customHeight="1" spans="2:2">
      <c r="B840" s="36"/>
    </row>
    <row r="841" ht="15.75" customHeight="1" spans="2:2">
      <c r="B841" s="36"/>
    </row>
    <row r="842" ht="15.75" customHeight="1" spans="2:2">
      <c r="B842" s="36"/>
    </row>
    <row r="843" ht="15.75" customHeight="1" spans="2:2">
      <c r="B843" s="36"/>
    </row>
    <row r="844" ht="15.75" customHeight="1" spans="2:2">
      <c r="B844" s="36"/>
    </row>
    <row r="845" ht="15.75" customHeight="1" spans="2:2">
      <c r="B845" s="36"/>
    </row>
    <row r="846" ht="15.75" customHeight="1" spans="2:2">
      <c r="B846" s="36"/>
    </row>
    <row r="847" ht="15.75" customHeight="1" spans="2:2">
      <c r="B847" s="36"/>
    </row>
    <row r="848" ht="15.75" customHeight="1" spans="2:2">
      <c r="B848" s="36"/>
    </row>
    <row r="849" ht="15.75" customHeight="1" spans="2:2">
      <c r="B849" s="36"/>
    </row>
    <row r="850" ht="15.75" customHeight="1" spans="2:2">
      <c r="B850" s="36"/>
    </row>
    <row r="851" ht="15.75" customHeight="1" spans="2:2">
      <c r="B851" s="36"/>
    </row>
    <row r="852" ht="15.75" customHeight="1" spans="2:2">
      <c r="B852" s="36"/>
    </row>
    <row r="853" ht="15.75" customHeight="1" spans="2:2">
      <c r="B853" s="36"/>
    </row>
    <row r="854" ht="15.75" customHeight="1" spans="2:2">
      <c r="B854" s="36"/>
    </row>
    <row r="855" ht="15.75" customHeight="1" spans="2:2">
      <c r="B855" s="36"/>
    </row>
    <row r="856" ht="15.75" customHeight="1" spans="2:2">
      <c r="B856" s="36"/>
    </row>
    <row r="857" ht="15.75" customHeight="1" spans="2:2">
      <c r="B857" s="36"/>
    </row>
    <row r="858" ht="15.75" customHeight="1" spans="2:2">
      <c r="B858" s="36"/>
    </row>
    <row r="859" ht="15.75" customHeight="1" spans="2:2">
      <c r="B859" s="36"/>
    </row>
    <row r="860" ht="15.75" customHeight="1" spans="2:2">
      <c r="B860" s="36"/>
    </row>
    <row r="861" ht="15.75" customHeight="1" spans="2:2">
      <c r="B861" s="36"/>
    </row>
    <row r="862" ht="15.75" customHeight="1" spans="2:2">
      <c r="B862" s="36"/>
    </row>
    <row r="863" ht="15.75" customHeight="1" spans="2:2">
      <c r="B863" s="36"/>
    </row>
    <row r="864" ht="15.75" customHeight="1" spans="2:2">
      <c r="B864" s="36"/>
    </row>
    <row r="865" ht="15.75" customHeight="1" spans="2:2">
      <c r="B865" s="36"/>
    </row>
    <row r="866" ht="15.75" customHeight="1" spans="2:2">
      <c r="B866" s="36"/>
    </row>
    <row r="867" ht="15.75" customHeight="1" spans="2:2">
      <c r="B867" s="36"/>
    </row>
    <row r="868" ht="15.75" customHeight="1" spans="2:2">
      <c r="B868" s="36"/>
    </row>
    <row r="869" ht="15.75" customHeight="1" spans="2:2">
      <c r="B869" s="36"/>
    </row>
    <row r="870" ht="15.75" customHeight="1" spans="2:2">
      <c r="B870" s="36"/>
    </row>
    <row r="871" ht="15.75" customHeight="1" spans="2:2">
      <c r="B871" s="36"/>
    </row>
    <row r="872" ht="15.75" customHeight="1" spans="2:2">
      <c r="B872" s="36"/>
    </row>
    <row r="873" ht="15.75" customHeight="1" spans="2:2">
      <c r="B873" s="36"/>
    </row>
    <row r="874" ht="15.75" customHeight="1" spans="2:2">
      <c r="B874" s="36"/>
    </row>
    <row r="875" ht="15.75" customHeight="1" spans="2:2">
      <c r="B875" s="36"/>
    </row>
    <row r="876" ht="15.75" customHeight="1" spans="2:2">
      <c r="B876" s="36"/>
    </row>
    <row r="877" ht="15.75" customHeight="1" spans="2:2">
      <c r="B877" s="36"/>
    </row>
    <row r="878" ht="15.75" customHeight="1" spans="2:2">
      <c r="B878" s="36"/>
    </row>
    <row r="879" ht="15.75" customHeight="1" spans="2:2">
      <c r="B879" s="36"/>
    </row>
    <row r="880" ht="15.75" customHeight="1" spans="2:2">
      <c r="B880" s="36"/>
    </row>
    <row r="881" ht="15.75" customHeight="1" spans="2:2">
      <c r="B881" s="36"/>
    </row>
    <row r="882" ht="15.75" customHeight="1" spans="2:2">
      <c r="B882" s="36"/>
    </row>
    <row r="883" ht="15.75" customHeight="1" spans="2:2">
      <c r="B883" s="36"/>
    </row>
    <row r="884" ht="15.75" customHeight="1" spans="2:2">
      <c r="B884" s="36"/>
    </row>
    <row r="885" ht="15.75" customHeight="1" spans="2:2">
      <c r="B885" s="36"/>
    </row>
    <row r="886" ht="15.75" customHeight="1" spans="2:2">
      <c r="B886" s="36"/>
    </row>
    <row r="887" ht="15.75" customHeight="1" spans="2:2">
      <c r="B887" s="36"/>
    </row>
    <row r="888" ht="15.75" customHeight="1" spans="2:2">
      <c r="B888" s="36"/>
    </row>
    <row r="889" ht="15.75" customHeight="1" spans="2:2">
      <c r="B889" s="36"/>
    </row>
    <row r="890" ht="15.75" customHeight="1" spans="2:2">
      <c r="B890" s="36"/>
    </row>
    <row r="891" ht="15.75" customHeight="1" spans="2:2">
      <c r="B891" s="36"/>
    </row>
    <row r="892" ht="15.75" customHeight="1" spans="2:2">
      <c r="B892" s="36"/>
    </row>
    <row r="893" ht="15.75" customHeight="1" spans="2:2">
      <c r="B893" s="36"/>
    </row>
    <row r="894" ht="15.75" customHeight="1" spans="2:2">
      <c r="B894" s="36"/>
    </row>
    <row r="895" ht="15.75" customHeight="1" spans="2:2">
      <c r="B895" s="36"/>
    </row>
    <row r="896" ht="15.75" customHeight="1" spans="2:2">
      <c r="B896" s="36"/>
    </row>
    <row r="897" ht="15.75" customHeight="1" spans="2:2">
      <c r="B897" s="36"/>
    </row>
    <row r="898" ht="15.75" customHeight="1" spans="2:2">
      <c r="B898" s="36"/>
    </row>
    <row r="899" ht="15.75" customHeight="1" spans="2:2">
      <c r="B899" s="36"/>
    </row>
    <row r="900" ht="15.75" customHeight="1" spans="2:2">
      <c r="B900" s="36"/>
    </row>
    <row r="901" ht="15.75" customHeight="1" spans="2:2">
      <c r="B901" s="36"/>
    </row>
    <row r="902" ht="15.75" customHeight="1" spans="2:2">
      <c r="B902" s="36"/>
    </row>
    <row r="903" ht="15.75" customHeight="1" spans="2:2">
      <c r="B903" s="36"/>
    </row>
    <row r="904" ht="15.75" customHeight="1" spans="2:2">
      <c r="B904" s="36"/>
    </row>
    <row r="905" ht="15.75" customHeight="1" spans="2:2">
      <c r="B905" s="36"/>
    </row>
    <row r="906" ht="15.75" customHeight="1" spans="2:2">
      <c r="B906" s="36"/>
    </row>
    <row r="907" ht="15.75" customHeight="1" spans="2:2">
      <c r="B907" s="36"/>
    </row>
    <row r="908" ht="15.75" customHeight="1" spans="2:2">
      <c r="B908" s="36"/>
    </row>
    <row r="909" ht="15.75" customHeight="1" spans="2:2">
      <c r="B909" s="36"/>
    </row>
    <row r="910" ht="15.75" customHeight="1" spans="2:2">
      <c r="B910" s="36"/>
    </row>
    <row r="911" ht="15.75" customHeight="1" spans="2:2">
      <c r="B911" s="36"/>
    </row>
    <row r="912" ht="15.75" customHeight="1" spans="2:2">
      <c r="B912" s="36"/>
    </row>
    <row r="913" ht="15.75" customHeight="1" spans="2:2">
      <c r="B913" s="36"/>
    </row>
    <row r="914" ht="15.75" customHeight="1" spans="2:2">
      <c r="B914" s="36"/>
    </row>
    <row r="915" ht="15.75" customHeight="1" spans="2:2">
      <c r="B915" s="36"/>
    </row>
    <row r="916" ht="15.75" customHeight="1" spans="2:2">
      <c r="B916" s="36"/>
    </row>
    <row r="917" ht="15.75" customHeight="1" spans="2:2">
      <c r="B917" s="36"/>
    </row>
    <row r="918" ht="15.75" customHeight="1" spans="2:2">
      <c r="B918" s="36"/>
    </row>
    <row r="919" ht="15.75" customHeight="1" spans="2:2">
      <c r="B919" s="36"/>
    </row>
    <row r="920" ht="15.75" customHeight="1" spans="2:2">
      <c r="B920" s="36"/>
    </row>
    <row r="921" ht="15.75" customHeight="1" spans="2:2">
      <c r="B921" s="36"/>
    </row>
    <row r="922" ht="15.75" customHeight="1" spans="2:2">
      <c r="B922" s="36"/>
    </row>
    <row r="923" ht="15.75" customHeight="1" spans="2:2">
      <c r="B923" s="36"/>
    </row>
    <row r="924" ht="15.75" customHeight="1" spans="2:2">
      <c r="B924" s="36"/>
    </row>
    <row r="925" ht="15.75" customHeight="1" spans="2:2">
      <c r="B925" s="36"/>
    </row>
    <row r="926" ht="15.75" customHeight="1" spans="2:2">
      <c r="B926" s="36"/>
    </row>
    <row r="927" ht="15.75" customHeight="1" spans="2:2">
      <c r="B927" s="36"/>
    </row>
    <row r="928" ht="15.75" customHeight="1" spans="2:2">
      <c r="B928" s="36"/>
    </row>
    <row r="929" ht="15.75" customHeight="1" spans="2:2">
      <c r="B929" s="36"/>
    </row>
    <row r="930" ht="15.75" customHeight="1" spans="2:2">
      <c r="B930" s="36"/>
    </row>
    <row r="931" ht="15.75" customHeight="1" spans="2:2">
      <c r="B931" s="36"/>
    </row>
    <row r="932" ht="15.75" customHeight="1" spans="2:2">
      <c r="B932" s="36"/>
    </row>
    <row r="933" ht="15.75" customHeight="1" spans="2:2">
      <c r="B933" s="36"/>
    </row>
    <row r="934" ht="15.75" customHeight="1" spans="2:2">
      <c r="B934" s="36"/>
    </row>
    <row r="935" ht="15.75" customHeight="1" spans="2:2">
      <c r="B935" s="36"/>
    </row>
    <row r="936" ht="15.75" customHeight="1" spans="2:2">
      <c r="B936" s="36"/>
    </row>
    <row r="937" ht="15.75" customHeight="1" spans="2:2">
      <c r="B937" s="36"/>
    </row>
    <row r="938" ht="15.75" customHeight="1" spans="2:2">
      <c r="B938" s="36"/>
    </row>
    <row r="939" ht="15.75" customHeight="1" spans="2:2">
      <c r="B939" s="36"/>
    </row>
    <row r="940" ht="15.75" customHeight="1" spans="2:2">
      <c r="B940" s="36"/>
    </row>
    <row r="941" ht="15.75" customHeight="1" spans="2:2">
      <c r="B941" s="36"/>
    </row>
    <row r="942" ht="15.75" customHeight="1" spans="2:2">
      <c r="B942" s="36"/>
    </row>
    <row r="943" ht="15.75" customHeight="1" spans="2:2">
      <c r="B943" s="36"/>
    </row>
    <row r="944" ht="15.75" customHeight="1" spans="2:2">
      <c r="B944" s="36"/>
    </row>
    <row r="945" ht="15.75" customHeight="1" spans="2:2">
      <c r="B945" s="36"/>
    </row>
    <row r="946" ht="15.75" customHeight="1" spans="2:2">
      <c r="B946" s="36"/>
    </row>
    <row r="947" ht="15.75" customHeight="1" spans="2:2">
      <c r="B947" s="36"/>
    </row>
    <row r="948" ht="15.75" customHeight="1" spans="2:2">
      <c r="B948" s="36"/>
    </row>
    <row r="949" ht="15.75" customHeight="1" spans="2:2">
      <c r="B949" s="36"/>
    </row>
    <row r="950" ht="15.75" customHeight="1" spans="2:2">
      <c r="B950" s="36"/>
    </row>
    <row r="951" ht="15.75" customHeight="1" spans="2:2">
      <c r="B951" s="36"/>
    </row>
    <row r="952" ht="15.75" customHeight="1" spans="2:2">
      <c r="B952" s="36"/>
    </row>
    <row r="953" ht="15.75" customHeight="1" spans="2:2">
      <c r="B953" s="36"/>
    </row>
    <row r="954" ht="15.75" customHeight="1" spans="2:2">
      <c r="B954" s="36"/>
    </row>
    <row r="955" ht="15.75" customHeight="1" spans="2:2">
      <c r="B955" s="36"/>
    </row>
    <row r="956" ht="15.75" customHeight="1" spans="2:2">
      <c r="B956" s="36"/>
    </row>
    <row r="957" ht="15.75" customHeight="1" spans="2:2">
      <c r="B957" s="36"/>
    </row>
    <row r="958" ht="15.75" customHeight="1" spans="2:2">
      <c r="B958" s="36"/>
    </row>
    <row r="959" ht="15.75" customHeight="1" spans="2:2">
      <c r="B959" s="36"/>
    </row>
    <row r="960" ht="15.75" customHeight="1" spans="2:2">
      <c r="B960" s="36"/>
    </row>
    <row r="961" ht="15.75" customHeight="1" spans="2:2">
      <c r="B961" s="36"/>
    </row>
    <row r="962" ht="15.75" customHeight="1" spans="2:2">
      <c r="B962" s="36"/>
    </row>
    <row r="963" ht="15.75" customHeight="1" spans="2:2">
      <c r="B963" s="36"/>
    </row>
    <row r="964" ht="15.75" customHeight="1" spans="2:2">
      <c r="B964" s="36"/>
    </row>
    <row r="965" ht="15.75" customHeight="1" spans="2:2">
      <c r="B965" s="36"/>
    </row>
    <row r="966" ht="15.75" customHeight="1" spans="2:2">
      <c r="B966" s="36"/>
    </row>
    <row r="967" ht="15.75" customHeight="1" spans="2:2">
      <c r="B967" s="36"/>
    </row>
    <row r="968" ht="15.75" customHeight="1" spans="2:2">
      <c r="B968" s="36"/>
    </row>
    <row r="969" ht="15.75" customHeight="1" spans="2:2">
      <c r="B969" s="36"/>
    </row>
    <row r="970" ht="15.75" customHeight="1" spans="2:2">
      <c r="B970" s="36"/>
    </row>
    <row r="971" ht="15.75" customHeight="1" spans="2:2">
      <c r="B971" s="36"/>
    </row>
    <row r="972" ht="15.75" customHeight="1" spans="2:2">
      <c r="B972" s="36"/>
    </row>
    <row r="973" ht="15.75" customHeight="1" spans="2:2">
      <c r="B973" s="36"/>
    </row>
    <row r="974" ht="15.75" customHeight="1" spans="2:2">
      <c r="B974" s="36"/>
    </row>
    <row r="975" ht="15.75" customHeight="1" spans="2:2">
      <c r="B975" s="36"/>
    </row>
    <row r="976" ht="15.75" customHeight="1" spans="2:2">
      <c r="B976" s="36"/>
    </row>
    <row r="977" ht="15.75" customHeight="1" spans="2:2">
      <c r="B977" s="36"/>
    </row>
    <row r="978" ht="15.75" customHeight="1" spans="2:2">
      <c r="B978" s="36"/>
    </row>
    <row r="979" ht="15.75" customHeight="1" spans="2:2">
      <c r="B979" s="36"/>
    </row>
    <row r="980" ht="15.75" customHeight="1" spans="2:2">
      <c r="B980" s="36"/>
    </row>
    <row r="981" ht="15.75" customHeight="1" spans="2:2">
      <c r="B981" s="36"/>
    </row>
    <row r="982" ht="15.75" customHeight="1" spans="2:2">
      <c r="B982" s="36"/>
    </row>
    <row r="983" ht="15.75" customHeight="1" spans="2:2">
      <c r="B983" s="36"/>
    </row>
    <row r="984" ht="15.75" customHeight="1" spans="2:2">
      <c r="B984" s="36"/>
    </row>
    <row r="985" ht="15.75" customHeight="1" spans="2:2">
      <c r="B985" s="36"/>
    </row>
    <row r="986" ht="15.75" customHeight="1" spans="2:2">
      <c r="B986" s="36"/>
    </row>
    <row r="987" ht="15.75" customHeight="1" spans="2:2">
      <c r="B987" s="36"/>
    </row>
    <row r="988" ht="15.75" customHeight="1" spans="2:2">
      <c r="B988" s="36"/>
    </row>
    <row r="989" ht="15.75" customHeight="1" spans="2:2">
      <c r="B989" s="36"/>
    </row>
    <row r="990" ht="15.75" customHeight="1" spans="2:2">
      <c r="B990" s="36"/>
    </row>
    <row r="991" ht="15.75" customHeight="1" spans="2:2">
      <c r="B991" s="36"/>
    </row>
    <row r="992" ht="15.75" customHeight="1" spans="2:2">
      <c r="B992" s="36"/>
    </row>
    <row r="993" ht="15.75" customHeight="1" spans="2:2">
      <c r="B993" s="36"/>
    </row>
    <row r="994" ht="15.75" customHeight="1" spans="2:2">
      <c r="B994" s="36"/>
    </row>
    <row r="995" ht="15.75" customHeight="1" spans="2:2">
      <c r="B995" s="36"/>
    </row>
    <row r="996" ht="15.75" customHeight="1" spans="2:2">
      <c r="B996" s="36"/>
    </row>
    <row r="997" ht="15.75" customHeight="1" spans="2:2">
      <c r="B997" s="36"/>
    </row>
    <row r="998" ht="15.75" customHeight="1" spans="2:2">
      <c r="B998" s="36"/>
    </row>
    <row r="999" ht="15.75" customHeight="1" spans="2:2">
      <c r="B999" s="36"/>
    </row>
    <row r="1000" ht="15.75" customHeight="1" spans="2:2">
      <c r="B1000" s="36"/>
    </row>
    <row r="1001" ht="15.75" customHeight="1" spans="2:2">
      <c r="B1001" s="36"/>
    </row>
    <row r="1002" ht="15.75" customHeight="1" spans="2:2">
      <c r="B1002" s="36"/>
    </row>
    <row r="1003" ht="15.75" customHeight="1" spans="2:2">
      <c r="B1003" s="36"/>
    </row>
    <row r="1004" ht="15.75" customHeight="1" spans="2:2">
      <c r="B1004" s="36"/>
    </row>
  </sheetData>
  <mergeCells count="9">
    <mergeCell ref="A1:H1"/>
    <mergeCell ref="A2:H2"/>
    <mergeCell ref="A3:H3"/>
    <mergeCell ref="A4:H4"/>
    <mergeCell ref="A5:H5"/>
    <mergeCell ref="A6:H6"/>
    <mergeCell ref="A7:G7"/>
    <mergeCell ref="A9:H9"/>
    <mergeCell ref="A28:B28"/>
  </mergeCells>
  <pageMargins left="0.511805555555556" right="0.511805555555556" top="0.869444444444444" bottom="0.786805555555556" header="0" footer="0"/>
  <pageSetup paperSize="9" scale="84" orientation="landscape" horizontalDpi="600"/>
  <headerFooter>
    <oddHeader>&amp;CNegrito itálico"Processo 23069.182202/2024-57
PE 90.005/2025</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MENU PLANILHA</vt:lpstr>
      <vt:lpstr>Anexo II-A Endereço</vt:lpstr>
      <vt:lpstr>Anexo II-B Salários</vt:lpstr>
      <vt:lpstr>Anexo II-C Distribuição Postos</vt:lpstr>
      <vt:lpstr>Anexo III-A Equip.</vt:lpstr>
      <vt:lpstr>Anexo III-B Uniformes</vt:lpstr>
      <vt:lpstr>Anexo III-C Materiais</vt:lpstr>
      <vt:lpstr>An IV A Custo G1</vt:lpstr>
      <vt:lpstr>An IV A Custo G2</vt:lpstr>
      <vt:lpstr>Anexo IV B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jubor</cp:lastModifiedBy>
  <dcterms:created xsi:type="dcterms:W3CDTF">2020-07-21T04:53:00Z</dcterms:created>
  <cp:lastPrinted>2024-12-29T02:21:00Z</cp:lastPrinted>
  <dcterms:modified xsi:type="dcterms:W3CDTF">2025-01-20T14:41:56Z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02D4437AAE474B8F9CD8447D149CB748_12</vt:lpwstr>
  </property>
  <property fmtid="{D5CDD505-2E9C-101B-9397-08002B2CF9AE}" pid="3" name="KSOProductBuildVer">
    <vt:lpwstr>1046-12.2.0.19805</vt:lpwstr>
  </property>
</Properties>
</file>