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Resumo" sheetId="5" r:id="rId1"/>
    <sheet name="Orçamento" sheetId="2" r:id="rId2"/>
    <sheet name="Cronograma Físico Financeiro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'Cronograma Físico Financeiro'!$A$1:$Q$6</definedName>
    <definedName name="_xlnm.Print_Area" localSheetId="1">Orçamento!$A$1:$P$53</definedName>
    <definedName name="_xlnm.Print_Area" localSheetId="0">Resumo!$A$1:$F$20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'Cronograma Físico Financeiro'!$1:$6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<sst xmlns="http://schemas.openxmlformats.org/spreadsheetml/2006/main" count="349" uniqueCount="213">
  <si>
    <t>(razão social da empresa licitante)</t>
  </si>
  <si>
    <t xml:space="preserve">(n.º do CNPJ) </t>
  </si>
  <si>
    <t>ANEXO VII-A DO EDITAL DE LICITAÇÃO POR PREGÃO ELETRÔNICO  N.º 90.057/2024</t>
  </si>
  <si>
    <t>RESUMO DE ORÇAMENTO PARA EXECUÇÃO DE OBRA POR EMPREITADA POR PREÇO UNITÁRIO</t>
  </si>
  <si>
    <t>ESTIMADO PELA UFF</t>
  </si>
  <si>
    <t>PROPOSTO PELA EMPRESA</t>
  </si>
  <si>
    <t>ITEM</t>
  </si>
  <si>
    <t>DESCRIÇÃO DO ITEM</t>
  </si>
  <si>
    <t>%</t>
  </si>
  <si>
    <t>TOTAL DO ITEM (R$)</t>
  </si>
  <si>
    <t>SERVIÇO</t>
  </si>
  <si>
    <t>1.</t>
  </si>
  <si>
    <t>SERVIÇOS PRELIMINARES AO PROJETO DE ARQUITETURA</t>
  </si>
  <si>
    <t>2.</t>
  </si>
  <si>
    <t>PROJETOS</t>
  </si>
  <si>
    <t xml:space="preserve">TOTAL GERAL </t>
  </si>
  <si>
    <t>Local e data:</t>
  </si>
  <si>
    <t>Identificação (nome e CPF) e assinatura do representante legal da empresa e carimbo com CNPJ</t>
  </si>
  <si>
    <t>Identificação (nome por extenso) e assinatura do Responsável Técnico pelo Orçamento:</t>
  </si>
  <si>
    <t>N.º do CREA/CAU/CRT</t>
  </si>
  <si>
    <t>OBSERVAÇÃO:</t>
  </si>
  <si>
    <t>A planilha deve ser assinada pelo responsável técnico pela sua confecção (Art. 14 Lei 5.194/66), (identificado pelo nome) e número do CREA/CAU/CRT e pelo representante legal da empresa (identificado pelo nome e CPF), com carimbo do CNPJ.</t>
  </si>
  <si>
    <t>ANEXO VII-B DO EDITAL DE LICITAÇÃO POR PREGÃO ELETRÔNICO N.º 90.057/2024</t>
  </si>
  <si>
    <t>PLANILHA DE SERVIÇOS E PREÇOS UNITÁRIOS</t>
  </si>
  <si>
    <t>SERVIÇO: Contratação de empresa especializada na elaboração de Anteprojeto, Projeto Legal e
Executivo, em plataforma BIM (Building Information Modeling), para a execução de edificação para sediar a
Moradia Estudantil da Universidade Federal Fluminense de Volta Redonda/RJ</t>
  </si>
  <si>
    <t>VALOR ESTIMADO PELA UFF</t>
  </si>
  <si>
    <t>PROPOSTO PELA EMPRESA LICITANTE</t>
  </si>
  <si>
    <t>CÓDIGO</t>
  </si>
  <si>
    <t>BASE DE DADOS</t>
  </si>
  <si>
    <t>UNID.</t>
  </si>
  <si>
    <t>QUANT. (A)</t>
  </si>
  <si>
    <t xml:space="preserve"> CUSTO UNITÁRIO (B)</t>
  </si>
  <si>
    <t>BDI (%) (C)</t>
  </si>
  <si>
    <t>PREÇO (R$)</t>
  </si>
  <si>
    <t>BDI (%) (G)</t>
  </si>
  <si>
    <t>CUSTO UNITÁRIO (H)</t>
  </si>
  <si>
    <t>UNITÁRIO (D=BxC)</t>
  </si>
  <si>
    <t>TOTAL</t>
  </si>
  <si>
    <t>UNITÁRIO (I=GxH)</t>
  </si>
  <si>
    <t>SUBITEM (E=AxD)</t>
  </si>
  <si>
    <t>SERVIÇO (F= Σ E)</t>
  </si>
  <si>
    <t>SUBITEM (L=JxA)</t>
  </si>
  <si>
    <t>SERVIÇO (N= Σ L)</t>
  </si>
  <si>
    <t xml:space="preserve"> 1 </t>
  </si>
  <si>
    <t>SERVIÇOS PRELIMINARES</t>
  </si>
  <si>
    <t xml:space="preserve"> 1.1 </t>
  </si>
  <si>
    <t xml:space="preserve"> MR-VR 18 </t>
  </si>
  <si>
    <t>Próprio</t>
  </si>
  <si>
    <t>Ref. da EMOP (01.016.0012-A) - LEVANTAMENTO TOPOGRAFICO,PLANIALTIMETRICO E CADASTRAL,DE TER RENO DE OROGRAFIA NAO ACIDENTADA,VEGETACAO RALA E EDIFICACAO LEVE</t>
  </si>
  <si>
    <t>HA</t>
  </si>
  <si>
    <t xml:space="preserve"> 1.2 </t>
  </si>
  <si>
    <t xml:space="preserve"> 01.003.0001-A </t>
  </si>
  <si>
    <t>EMOP</t>
  </si>
  <si>
    <t>SONDAGEM A PERCUSSAO,EM TERRENO COMUM,COM ENSAIO DE PENETRAC AO,DIAMETRO 3",INCLUSIVE DESLOCAMENTO DENTRO DO CANTEIRO E I NSTALACAO DA SONDA EM CADA FURO</t>
  </si>
  <si>
    <t>M</t>
  </si>
  <si>
    <t xml:space="preserve"> 1.3 </t>
  </si>
  <si>
    <t xml:space="preserve"> MR-VR 19 </t>
  </si>
  <si>
    <t>Ref. da EMOP (01.008.0050-A) - MOBILIZACAO E DESMOBILIZACAO DE EQUIPAMENTO E EQUIPE DE SOND AGEM E PERFURACAO A PERCUSSAO,COM TRANSPORTE ATE 50KM</t>
  </si>
  <si>
    <t>UN</t>
  </si>
  <si>
    <t xml:space="preserve"> 1.4 </t>
  </si>
  <si>
    <t xml:space="preserve"> 01.001.0069-A </t>
  </si>
  <si>
    <t>ENSAIO DE INFILTRACAO EM SOLO</t>
  </si>
  <si>
    <t xml:space="preserve"> 1.5 </t>
  </si>
  <si>
    <t xml:space="preserve"> MR-VR -21 </t>
  </si>
  <si>
    <t>Ref. da SBC (078850) - LAUDO DE RESISTIVIDADE DE SOLO PARA ATERRAMENTO</t>
  </si>
  <si>
    <t>2</t>
  </si>
  <si>
    <t>2.1</t>
  </si>
  <si>
    <t>PROJETO DE ARQUITETURA</t>
  </si>
  <si>
    <t>2.1.1</t>
  </si>
  <si>
    <t xml:space="preserve"> MR-VR 03 </t>
  </si>
  <si>
    <t>Ref. da EMOP (01.050.0046-A) - PROJETO EXECUTIVO DE ARQUITETURA PARA HABITACAO/EDIFICIOS AT E 6.000M2,INCLUSIVE PROJETO BASICO,APRESENTADO NOS PADROES D A CONTRATANTE,INCLUSIVE AS LEGALIZACOES PERTINENTES,COORDENA CAO E COMPATIBILIZACAO COM OS PROJETOS COMPLEMENTARES</t>
  </si>
  <si>
    <t>m²</t>
  </si>
  <si>
    <t>2.2</t>
  </si>
  <si>
    <t>PROJETOS COMPLEMENTARES</t>
  </si>
  <si>
    <t>2.2.1</t>
  </si>
  <si>
    <t>PROJETO ESTRUTURAL E FUNDAÇÕES</t>
  </si>
  <si>
    <t xml:space="preserve"> 2.2.1.1 </t>
  </si>
  <si>
    <t xml:space="preserve"> MR-VR 01 </t>
  </si>
  <si>
    <t xml:space="preserve">Ref. da EMOP (01.050.0034-A) -PROJETO EXECUTIVO ESTRUTURAL PARA PREDIOS HABITACIONAIS ATE 500M2,INCLUSIVE PROJETO BASICO,APRESENTADO NOS PADROES DA CONTRATANTE,CONSTANDO DE PLANTAS DE FORMA,ARMACA O E DETALHES </t>
  </si>
  <si>
    <t xml:space="preserve"> 2.2.1.2 </t>
  </si>
  <si>
    <t xml:space="preserve"> MR-VR 02 </t>
  </si>
  <si>
    <t xml:space="preserve">Ref. da EMOP (01.050.0035-A) PROJETO EXECUTIVO ESTRUTURAL PARA PREDIOS HABITAÇÃO DE 501 ATE 3.000M2,INCLUSIVE PROJETO BASICO,APRESE NTADO NOS PADROES DA CONTRATANTE,CONSTANDO DE PLANTAS DE FOR MA,ARMACAO E DETALHES </t>
  </si>
  <si>
    <t xml:space="preserve"> 2.2.2 </t>
  </si>
  <si>
    <t xml:space="preserve">  </t>
  </si>
  <si>
    <t>PROJETO INSTAÇÕES HIDRÁULICAS</t>
  </si>
  <si>
    <t/>
  </si>
  <si>
    <t xml:space="preserve"> 2.2.2.1 </t>
  </si>
  <si>
    <t xml:space="preserve"> MR-VR 04 </t>
  </si>
  <si>
    <t>Ref. da EMOP (01.050.0104-A) - PROJETO EXECUTIVO DE INSTALACAO HIDRAULICA PARA HABITACOES/E DIFICIOS ATE 500M2,INCLUSIVE PROJETO BASICO,APRESENTADO NOS PADROES DA CONTRATANTE,INCLUSIVE AS LEGALIZACOES PERTINENTES</t>
  </si>
  <si>
    <t xml:space="preserve"> 2.2.2.2 </t>
  </si>
  <si>
    <t xml:space="preserve"> MR-VR 05 </t>
  </si>
  <si>
    <t>Ref. da EMOP (01.050.0105-A) - PROJETO EXECUTIVO DE INSTALACAO HIDRAULICA PARA HABITACOES/E DIFICIOS DE 501 ATE 3.000M2,INCLUSVE PROJETO BASICO,APRESENT ADO NOS PADROES DA CONTRATANTE,INCLUSIVE AS LEGALIZACOES PER TINENTES</t>
  </si>
  <si>
    <t xml:space="preserve"> 2.2.3 </t>
  </si>
  <si>
    <t>PROJETO INSTALAÇÕES ESGOTO / ÁGUAS PLUVIAIS</t>
  </si>
  <si>
    <t xml:space="preserve"> 2.2.3.1 </t>
  </si>
  <si>
    <t xml:space="preserve"> MR-VR 06 </t>
  </si>
  <si>
    <t>Ref. da EMOP (01.050.0095-A) - PROJETO EXECUTIVO DE INSTALACAO DE ESGOTO SANITARIO E AGUAS PLUVIAIS PARA HABITACAO/LOTEAMENTO ATE 12.000M2,INCLUSIVE PR OJETO BASICO,APRESENTADO NOS PADROES DA CONTRATANTE,INCLUSIV E AS LEGALIZACOES PERTINENTES</t>
  </si>
  <si>
    <t xml:space="preserve"> 2.2.4 </t>
  </si>
  <si>
    <t>PROJETO INSTALAÇÕES ELÉTRICAS</t>
  </si>
  <si>
    <t xml:space="preserve"> 2.2.4.1 </t>
  </si>
  <si>
    <t xml:space="preserve"> MR-VR 07 </t>
  </si>
  <si>
    <t>Ref. da EMOP (01.050.0124-A) - PROJETO EXECUTIVO DE INSTALACAO ELETRICA PARA HABITACAO/LOTE AMENTO ATE 12.000M2,INCLUSIVE PROJETO BASICO,APRESENTADO NOS PADROES DA CONTRATANTE,INCLUSIVE AS LEGALIZACOES PERTINENTE S</t>
  </si>
  <si>
    <t xml:space="preserve"> 2.2.5 </t>
  </si>
  <si>
    <t>PROJETO INSTALAÇÕES DE COMBATE A INCÊNDIO / SPDA</t>
  </si>
  <si>
    <t xml:space="preserve"> 2.2.5.1 </t>
  </si>
  <si>
    <t xml:space="preserve"> MR-VR 08 </t>
  </si>
  <si>
    <t>Ref. da EMOP (01.050.0055-A) - PROJETO EXECUTIVO DE INSTALACAO DE INCENDIO E SPDA PARA HABI TACOES/EDIFICIOS ATE 500M2,INCLUSIVE PROJETO BASICO,APRESENT ADO NOS PADROES DA CONTRATANTE,INCLUSIVE AS LEGALIZACOES PER TINENTES</t>
  </si>
  <si>
    <t xml:space="preserve"> 2.2.5.2 </t>
  </si>
  <si>
    <t xml:space="preserve"> MR-VR 09 </t>
  </si>
  <si>
    <t>Ref. da EMOP (01.050.0056-0) - PROJETO EXECUTIVO DE INSTALACAO DE INCENDIO E SPDA PARA HABI TACOES/EDIFICIOS DE 501 ATE 3.000M2,INCLUSIVE PROJETO BASICO ,APRESENTADO NOS PADROES DA CONTRATANTE,INCLUSIVE AS LEGALIZ ACOES PERTINENTES</t>
  </si>
  <si>
    <t xml:space="preserve"> 2.2.6 </t>
  </si>
  <si>
    <t>PROJETO INSTALAÇÕES MECÂNICAS</t>
  </si>
  <si>
    <t xml:space="preserve"> 2.2.6.1 </t>
  </si>
  <si>
    <t xml:space="preserve"> MR-VR 10 </t>
  </si>
  <si>
    <t>Ref. da SCO (SE 24.50.0350) - Fornecimento de projeto executivo de instalacao de mecanica aprovado na concessionaria em habitacoes/edificios com ate 500m2 de area.(desonerado)</t>
  </si>
  <si>
    <t xml:space="preserve"> 2.2.7 </t>
  </si>
  <si>
    <t>PROJETO INSTALAÇÕES AR CONDICIONADO (CLIMATIZAÇÃO)</t>
  </si>
  <si>
    <t xml:space="preserve"> 2.2.7.1 </t>
  </si>
  <si>
    <t xml:space="preserve"> MR-VR 11 </t>
  </si>
  <si>
    <t>Ref. da EMOP (01.050.0128-A) - PROJETO EXECUTIVO DE SISTEMA DE AR CONDICIONADO,INCLUSIVE PR OJETO BASICO,APRESENTADO NOS PADROES DA CONTRATANTE,EM PREDI OS COM AREA DE ATE 500M2</t>
  </si>
  <si>
    <t xml:space="preserve"> 2.2.8 </t>
  </si>
  <si>
    <t>PROJETO CABEAMENTO ESTRUTURADO, LÓGICA E TELEFONIA</t>
  </si>
  <si>
    <t xml:space="preserve"> 2.2.8.1 </t>
  </si>
  <si>
    <t xml:space="preserve"> MR-VR 12 </t>
  </si>
  <si>
    <t>Ref. da EMOP (01.050.0083-A) - PROJETO EXECUTIVO DE INSTALACAO DE TELEMATICA PARA HABITACOE S/EDIFICIOS ATE 500M2,INCLUSIVE PROJETO BASICO,APRESENTADO N OS PADROES DA CONTRATANTE,INCLUSIVE AS LEGALIZACOES PERTINEN TES</t>
  </si>
  <si>
    <t xml:space="preserve"> 2.2.8.2 </t>
  </si>
  <si>
    <t xml:space="preserve"> MR-VR 13 </t>
  </si>
  <si>
    <t>Ref. da EMOP (01.050.0084-A) - PROJETO EXECUTIVO DE INSTALACAO DE TELEMATICA PARA HABITACOE S/EDIFICIOS DE 501 ATE 3.000M2,INCLUSIVE PROJETO BASICO,APRE SENTADO NOS PADROES DA CONTRATANTE,INCLUSIVE AS LEGALIZACOES PERTINENTES</t>
  </si>
  <si>
    <t xml:space="preserve"> 2.2.9 </t>
  </si>
  <si>
    <t>PROJETO CFTV (SEGURANÇA)</t>
  </si>
  <si>
    <t xml:space="preserve"> 2.2.9.1 </t>
  </si>
  <si>
    <t xml:space="preserve"> MR-VR 14 </t>
  </si>
  <si>
    <t>Ref. da EMOP (01.050.0150-A) - PROJETO EXECUTIVO DE INSTALACAO DE SEGURANCA (CFTV E SONORIZ ACAO),ATE 500M2,INCLUSIVE PROJETO BASICO,APRESENTADO NOS PAD ROES DA CONTRATANTE,INCLUSIVE AS LEGALIZACOES PERTINENTES</t>
  </si>
  <si>
    <t xml:space="preserve"> 2.2.9.2 </t>
  </si>
  <si>
    <t xml:space="preserve"> MR-VR 15 </t>
  </si>
  <si>
    <t>Ref. da EMOP (01.050.0151-A) - PROJETO EXECUTIVO DE INSTALACAO DE SEGURANCA (CFTV E SONORIZ ACAO),DE 501 ATE 3000M2,INCLUSIVE PROJETO BASICO,APRESENTADO NOS PADROES DA CONTRATANTE,INCLUSIVE AS LEGALIZACOES PERTIN ENTES</t>
  </si>
  <si>
    <t xml:space="preserve"> 2.2.10 </t>
  </si>
  <si>
    <t>PROJETO COMUNICAÇÃO VISUAL</t>
  </si>
  <si>
    <t xml:space="preserve"> 2.2.10.1 </t>
  </si>
  <si>
    <t xml:space="preserve"> MR-VR 16 </t>
  </si>
  <si>
    <t>Ref. da EMOP (01.050.0245-A) - PROJETO EXECUTIVO DE PROGRAMACAO VISUAL PARA PREDIOS ESCOLAR ES E/OU ADMINISTRATIVOS ATE 500M2,APRESENTADO NOS PADROES DA CONTRATANTE</t>
  </si>
  <si>
    <t xml:space="preserve"> 2.2.10.2 </t>
  </si>
  <si>
    <t xml:space="preserve"> MR-VR 17 </t>
  </si>
  <si>
    <t>Ref. da EMOP (01.050.0250-A) - PROJETO EXECUTIVO DE PROGRAMACAO VISUAL PARA PREDIOS ESCOLAR ES E/OU ADMINISTRATIVOS,DE 501 ATE 3000M2,APRESENTADO NOS PA DROES DA CONTRATANTE</t>
  </si>
  <si>
    <t>VALOR TOTAL ESTIMADO PELA UFF</t>
  </si>
  <si>
    <t>VALOR TOTAL PROPOSTO PELA EMPRESA</t>
  </si>
  <si>
    <t>CREA/CAU/CRT:</t>
  </si>
  <si>
    <t>OBSERVAÇÕES</t>
  </si>
  <si>
    <t>BASE DE DADOS: SINAPI - EMOP - SBC - SCO 06/2024 e cotação de mercado - REGIME TRIBUTÁRIO DESONERADO</t>
  </si>
  <si>
    <t>Incluso BDI desonerado sobre preço unitário de serviços em geral de 26,39%.</t>
  </si>
  <si>
    <t>A planilha deve ser assinada pelo responsável técnico pela sua confecção (Art. 14 Lei 5.194/66), identificado pelo nome e número do CREA/CAU/CRT e pelo representante legal da empresa (identificado pelo nome e CPF), com carimbo do CNPJ.</t>
  </si>
  <si>
    <t>ANEXO VII-C DO EDITAL DE LICITAÇÃO POR PREGÃO ELETRÔNICO N.º 90.057/2024</t>
  </si>
  <si>
    <t>PLANILHA DE CRONOGRAMA FÍSICO E FINANCEIRO</t>
  </si>
  <si>
    <t>DESCRIÇÃO</t>
  </si>
  <si>
    <t>CALENDÁRIO</t>
  </si>
  <si>
    <t>Responsável</t>
  </si>
  <si>
    <t>Mês 01</t>
  </si>
  <si>
    <t>Mês 02</t>
  </si>
  <si>
    <t>Mês 03</t>
  </si>
  <si>
    <t>Mês 04</t>
  </si>
  <si>
    <t>Mês 05</t>
  </si>
  <si>
    <t>Mês 06</t>
  </si>
  <si>
    <t>Mês 07</t>
  </si>
  <si>
    <t>Mês 08</t>
  </si>
  <si>
    <t>5 Dias</t>
  </si>
  <si>
    <t>10 Dias</t>
  </si>
  <si>
    <t>15 Dias</t>
  </si>
  <si>
    <t>20 Dias</t>
  </si>
  <si>
    <t>25 Dias</t>
  </si>
  <si>
    <t>30 Dias</t>
  </si>
  <si>
    <t>1</t>
  </si>
  <si>
    <t>Serviços de sondagem / Levantamento topográfico / Ensaio de infiltração em solo / Laudo de resistividade do solo para aterramento</t>
  </si>
  <si>
    <t>Contratada</t>
  </si>
  <si>
    <t>Relatório de análise</t>
  </si>
  <si>
    <t>Fiscalização</t>
  </si>
  <si>
    <t>2.a</t>
  </si>
  <si>
    <t>Anteprojeto (Projeto Básico)*</t>
  </si>
  <si>
    <t>Reunião inicial</t>
  </si>
  <si>
    <t>Fiscalização/ Contratada</t>
  </si>
  <si>
    <t>Reuniões de Acompanhamento</t>
  </si>
  <si>
    <t>Desenvolvimento</t>
  </si>
  <si>
    <t>Análise da Etapa e Relatório Preliminar</t>
  </si>
  <si>
    <t>Correção da Etapa</t>
  </si>
  <si>
    <t>Relatório Final</t>
  </si>
  <si>
    <t>2.b</t>
  </si>
  <si>
    <t>Projeto Legal</t>
  </si>
  <si>
    <t>Reunião de Acompanhamento</t>
  </si>
  <si>
    <t>Fiscalização e Contratada</t>
  </si>
  <si>
    <t>Consulta Prévia - Prefeitura</t>
  </si>
  <si>
    <t>Respostas Consulta Prévia</t>
  </si>
  <si>
    <t>Órgãos Competentes</t>
  </si>
  <si>
    <t>Análise pela fiscalização do PL Prefeitura Municipal antes da tramitação</t>
  </si>
  <si>
    <t>Análise pela fiscalização do PL CBMERJ antes da tramitação</t>
  </si>
  <si>
    <t>Correção do PL</t>
  </si>
  <si>
    <t>Tramitação Pref. Municipal **</t>
  </si>
  <si>
    <t>Tramitação outros Orgãos Legais e CBMERJ**</t>
  </si>
  <si>
    <t>2.c</t>
  </si>
  <si>
    <t>Projeto Executivo</t>
  </si>
  <si>
    <t>Análise do PE e Relatório Preliminar</t>
  </si>
  <si>
    <t>Correção do PE</t>
  </si>
  <si>
    <t>Relatório Final***</t>
  </si>
  <si>
    <t>Total Geral - Medição s/ administração</t>
  </si>
  <si>
    <t>% mensal s/ administração</t>
  </si>
  <si>
    <t>% acumulado s/ administração</t>
  </si>
  <si>
    <t>OBSERVAÇÕES:</t>
  </si>
  <si>
    <t>*</t>
  </si>
  <si>
    <t>O termo Projeto Básico consta na Lei 14.133 de 2021 - Lei de Licitações e Contratos Administrativos. Entretanto, a NBR 16.636-2:2017, em seu item 5.2, eliminou a etapa Projeto Básico das fases de elaboração e desenvolvimento de projetos técnicos, mantendo somente a etapa de Anteprojeto. Neste documento, os termos Anteprojeto e Projeto Básico devem ser considerados como equivalentes e referem-se à mesma etapa projetual.</t>
  </si>
  <si>
    <t>**</t>
  </si>
  <si>
    <t>A medição da etapa 2.a - Projeto Legal somente poderá ser realizada após a efetiva aprovação dos projetos nos respectivos órgãos responsáveis.</t>
  </si>
  <si>
    <t>***</t>
  </si>
  <si>
    <t>O relatório final da Fiscalização, assim como a medição referente à etapa 2.c - Projeto Executivo somente ocorrerão após finalização completa do conjunto (Projetos, detalhes, memoriais, memórias de cálculo, lista de materiais e orçamento completo), estando vinculados às aprovações dos Projetos Legais</t>
  </si>
  <si>
    <t>****</t>
  </si>
  <si>
    <t>Em função de possíveis exigências dos referidos órgãos, a Contratada deverá realizar a alteração do Estudo Preliminar fornecido para atendimentos a normas e legislação, desde que não alterem a volumetria do prédio, não ensejando a alteração do contrato. Quaisquer alterações que se façam necessárias deverão ser previamente aprovadas pela Fiscalização.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</si>
</sst>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5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(\$* #,##0.00_);_(\$* \(#,##0.00\);_(\$* \-??_);_(@_)"/>
    <numFmt numFmtId="181" formatCode="_-&quot;R$ &quot;* #,##0.00_-;&quot;-R$ &quot;* #,##0.00_-;_-&quot;R$ &quot;* \-??_-;_-@_-"/>
    <numFmt numFmtId="182" formatCode="General_)"/>
    <numFmt numFmtId="183" formatCode="_-* #,##0.00_-;\-* #,##0.00_-;_-* \-??_-;_-@_-"/>
    <numFmt numFmtId="184" formatCode="_(* #,##0.00_);_(* \(#,##0.00\);_(* &quot;-&quot;??_);_(@_)"/>
    <numFmt numFmtId="185" formatCode="_(* #,##0.00_);_(* \(#,##0.00\);_(* \-??_);_(@_)"/>
    <numFmt numFmtId="186" formatCode="[$R$]#,##0.00"/>
    <numFmt numFmtId="187" formatCode="&quot;R$ &quot;#,##0.00"/>
    <numFmt numFmtId="188" formatCode="&quot;R$ &quot;#,##0.00;[Red]&quot;-R$ &quot;#,##0.00"/>
    <numFmt numFmtId="189" formatCode="[$R$ -416]#,##0.00"/>
    <numFmt numFmtId="190" formatCode="dd/mm"/>
  </numFmts>
  <fonts count="98">
    <font>
      <sz val="11"/>
      <color theme="1"/>
      <name val="Calibri"/>
      <charset val="134"/>
      <scheme val="minor"/>
    </font>
    <font>
      <b/>
      <sz val="12"/>
      <color rgb="FFFF0000"/>
      <name val="Verdana"/>
      <charset val="134"/>
    </font>
    <font>
      <b/>
      <sz val="12"/>
      <name val="Verdana"/>
      <charset val="134"/>
    </font>
    <font>
      <b/>
      <sz val="10"/>
      <name val="Verdana"/>
      <charset val="134"/>
    </font>
    <font>
      <sz val="9"/>
      <name val="Verdana"/>
      <charset val="134"/>
    </font>
    <font>
      <b/>
      <sz val="9"/>
      <name val="Verdana"/>
      <charset val="134"/>
    </font>
    <font>
      <b/>
      <sz val="9"/>
      <color theme="1"/>
      <name val="Arial"/>
      <charset val="134"/>
    </font>
    <font>
      <sz val="11"/>
      <name val="Calibri"/>
      <charset val="134"/>
      <scheme val="minor"/>
    </font>
    <font>
      <sz val="8"/>
      <color theme="1"/>
      <name val="Arial"/>
      <charset val="134"/>
    </font>
    <font>
      <sz val="11"/>
      <color theme="1"/>
      <name val="Calibri"/>
      <charset val="134"/>
    </font>
    <font>
      <sz val="9"/>
      <color theme="1"/>
      <name val="Arial"/>
      <charset val="134"/>
    </font>
    <font>
      <b/>
      <sz val="9"/>
      <color rgb="FF000000"/>
      <name val="Arial"/>
      <charset val="134"/>
    </font>
    <font>
      <b/>
      <sz val="11"/>
      <color rgb="FF000000"/>
      <name val="Calibri"/>
      <charset val="134"/>
    </font>
    <font>
      <b/>
      <sz val="9"/>
      <color theme="0"/>
      <name val="Arial"/>
      <charset val="134"/>
    </font>
    <font>
      <b/>
      <sz val="11"/>
      <color theme="0"/>
      <name val="Calibri"/>
      <charset val="134"/>
    </font>
    <font>
      <b/>
      <sz val="11"/>
      <color theme="1"/>
      <name val="Calibri"/>
      <charset val="134"/>
    </font>
    <font>
      <sz val="11"/>
      <color rgb="FF000000"/>
      <name val="Calibri"/>
      <charset val="134"/>
      <scheme val="minor"/>
    </font>
    <font>
      <b/>
      <sz val="9"/>
      <color theme="0"/>
      <name val="Calibri"/>
      <charset val="134"/>
    </font>
    <font>
      <b/>
      <sz val="8"/>
      <color theme="1"/>
      <name val="Arial"/>
      <charset val="134"/>
    </font>
    <font>
      <sz val="10"/>
      <name val="Arial"/>
      <charset val="134"/>
    </font>
    <font>
      <b/>
      <sz val="10"/>
      <name val="Arial"/>
      <charset val="134"/>
    </font>
    <font>
      <b/>
      <sz val="11"/>
      <name val="Verdana"/>
      <charset val="134"/>
    </font>
    <font>
      <b/>
      <sz val="11"/>
      <color theme="1"/>
      <name val="Verdana"/>
      <charset val="134"/>
    </font>
    <font>
      <i/>
      <sz val="7"/>
      <name val="Verdana"/>
      <charset val="134"/>
    </font>
    <font>
      <i/>
      <sz val="7"/>
      <color rgb="FF000000"/>
      <name val="Verdana"/>
      <charset val="134"/>
    </font>
    <font>
      <i/>
      <sz val="7"/>
      <color indexed="8"/>
      <name val="Verdana"/>
      <charset val="134"/>
    </font>
    <font>
      <b/>
      <sz val="10"/>
      <color rgb="FFFF0000"/>
      <name val="Verdana"/>
      <charset val="134"/>
    </font>
    <font>
      <sz val="10"/>
      <color rgb="FFFF0000"/>
      <name val="Verdana"/>
      <charset val="134"/>
    </font>
    <font>
      <b/>
      <sz val="10"/>
      <color indexed="10"/>
      <name val="Verdana"/>
      <charset val="134"/>
    </font>
    <font>
      <b/>
      <sz val="9"/>
      <color theme="1"/>
      <name val="Verdana"/>
      <charset val="134"/>
    </font>
    <font>
      <sz val="12"/>
      <name val="Arial"/>
      <charset val="134"/>
    </font>
    <font>
      <b/>
      <sz val="8"/>
      <name val="Verdana"/>
      <charset val="134"/>
    </font>
    <font>
      <sz val="8"/>
      <name val="Verdana"/>
      <charset val="134"/>
    </font>
    <font>
      <i/>
      <sz val="10"/>
      <color indexed="8"/>
      <name val="Verdana"/>
      <charset val="134"/>
    </font>
    <font>
      <b/>
      <sz val="9"/>
      <color rgb="FFFF0000"/>
      <name val="Verdana"/>
      <charset val="134"/>
    </font>
    <font>
      <b/>
      <sz val="12"/>
      <color rgb="FFFF0000"/>
      <name val="Arial"/>
      <charset val="134"/>
    </font>
    <font>
      <b/>
      <sz val="7"/>
      <color rgb="FFFF0000"/>
      <name val="Verdana"/>
      <charset val="134"/>
    </font>
    <font>
      <sz val="9"/>
      <color rgb="FFFF0000"/>
      <name val="Verdana"/>
      <charset val="134"/>
    </font>
    <font>
      <sz val="9"/>
      <color indexed="10"/>
      <name val="Verdana"/>
      <charset val="134"/>
    </font>
    <font>
      <sz val="10"/>
      <color theme="1"/>
      <name val="Calibri"/>
      <charset val="134"/>
      <scheme val="minor"/>
    </font>
    <font>
      <sz val="11"/>
      <color indexed="8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134"/>
    </font>
    <font>
      <sz val="11"/>
      <color indexed="9"/>
      <name val="Calibri"/>
      <charset val="134"/>
    </font>
    <font>
      <sz val="11"/>
      <color rgb="FFFFFFFF"/>
      <name val="Calibri"/>
      <charset val="134"/>
    </font>
    <font>
      <sz val="11"/>
      <color indexed="14"/>
      <name val="Calibri"/>
      <charset val="134"/>
    </font>
    <font>
      <sz val="11"/>
      <color rgb="FFFF00FF"/>
      <name val="Calibri"/>
      <charset val="134"/>
    </font>
    <font>
      <b/>
      <sz val="11"/>
      <color indexed="52"/>
      <name val="Calibri"/>
      <charset val="134"/>
    </font>
    <font>
      <b/>
      <sz val="11"/>
      <color rgb="FFFF9900"/>
      <name val="Calibri"/>
      <charset val="134"/>
    </font>
    <font>
      <b/>
      <sz val="11"/>
      <color indexed="9"/>
      <name val="Calibri"/>
      <charset val="134"/>
    </font>
    <font>
      <b/>
      <sz val="11"/>
      <color rgb="FFFFFFFF"/>
      <name val="Calibri"/>
      <charset val="134"/>
    </font>
    <font>
      <i/>
      <sz val="11"/>
      <color indexed="23"/>
      <name val="Calibri"/>
      <charset val="134"/>
    </font>
    <font>
      <i/>
      <sz val="11"/>
      <color rgb="FF808080"/>
      <name val="Calibri"/>
      <charset val="134"/>
    </font>
    <font>
      <sz val="11"/>
      <color indexed="17"/>
      <name val="Calibri"/>
      <charset val="134"/>
    </font>
    <font>
      <sz val="11"/>
      <color rgb="FF008000"/>
      <name val="Calibri"/>
      <charset val="134"/>
    </font>
    <font>
      <b/>
      <sz val="15"/>
      <color indexed="62"/>
      <name val="Calibri"/>
      <charset val="134"/>
    </font>
    <font>
      <b/>
      <sz val="15"/>
      <color rgb="FF333399"/>
      <name val="Calibri"/>
      <charset val="134"/>
    </font>
    <font>
      <b/>
      <sz val="13"/>
      <color indexed="62"/>
      <name val="Calibri"/>
      <charset val="134"/>
    </font>
    <font>
      <b/>
      <sz val="13"/>
      <color rgb="FF333399"/>
      <name val="Calibri"/>
      <charset val="134"/>
    </font>
    <font>
      <b/>
      <sz val="11"/>
      <color indexed="62"/>
      <name val="Calibri"/>
      <charset val="134"/>
    </font>
    <font>
      <b/>
      <sz val="11"/>
      <color rgb="FF333399"/>
      <name val="Calibri"/>
      <charset val="134"/>
    </font>
    <font>
      <sz val="11"/>
      <color indexed="62"/>
      <name val="Calibri"/>
      <charset val="134"/>
    </font>
    <font>
      <sz val="11"/>
      <color rgb="FF333399"/>
      <name val="Calibri"/>
      <charset val="134"/>
    </font>
    <font>
      <sz val="11"/>
      <color indexed="52"/>
      <name val="Calibri"/>
      <charset val="134"/>
    </font>
    <font>
      <sz val="11"/>
      <color rgb="FFFF9900"/>
      <name val="Calibri"/>
      <charset val="134"/>
    </font>
    <font>
      <sz val="11"/>
      <color indexed="60"/>
      <name val="Calibri"/>
      <charset val="134"/>
    </font>
    <font>
      <sz val="11"/>
      <color rgb="FF993300"/>
      <name val="Calibri"/>
      <charset val="134"/>
    </font>
    <font>
      <sz val="11"/>
      <name val="Arial"/>
      <charset val="134"/>
    </font>
    <font>
      <sz val="12"/>
      <name val="Courier"/>
      <charset val="134"/>
    </font>
    <font>
      <sz val="12"/>
      <name val="Courier New"/>
      <charset val="134"/>
    </font>
    <font>
      <b/>
      <sz val="11"/>
      <color indexed="63"/>
      <name val="Calibri"/>
      <charset val="134"/>
    </font>
    <font>
      <b/>
      <sz val="11"/>
      <color rgb="FF333333"/>
      <name val="Calibri"/>
      <charset val="134"/>
    </font>
    <font>
      <b/>
      <sz val="18"/>
      <color indexed="62"/>
      <name val="Cambria"/>
      <charset val="134"/>
    </font>
    <font>
      <b/>
      <sz val="18"/>
      <color rgb="FF333399"/>
      <name val="Cambria"/>
      <charset val="134"/>
    </font>
    <font>
      <b/>
      <sz val="15"/>
      <color indexed="56"/>
      <name val="Calibri"/>
      <charset val="134"/>
    </font>
    <font>
      <b/>
      <sz val="15"/>
      <color rgb="FF003366"/>
      <name val="Calibri"/>
      <charset val="134"/>
    </font>
    <font>
      <b/>
      <sz val="18"/>
      <color indexed="56"/>
      <name val="Cambria"/>
      <charset val="134"/>
    </font>
    <font>
      <b/>
      <sz val="18"/>
      <color rgb="FF003366"/>
      <name val="Cambria"/>
      <charset val="134"/>
    </font>
    <font>
      <sz val="11"/>
      <color indexed="10"/>
      <name val="Calibri"/>
      <charset val="134"/>
    </font>
    <font>
      <sz val="11"/>
      <color rgb="FFFF0000"/>
      <name val="Calibri"/>
      <charset val="134"/>
    </font>
  </fonts>
  <fills count="8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rgb="FFA5A5A5"/>
      </patternFill>
    </fill>
    <fill>
      <patternFill patternType="solid">
        <fgColor rgb="FFBFBFBF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theme="4"/>
        <bgColor theme="4"/>
      </patternFill>
    </fill>
    <fill>
      <patternFill patternType="solid">
        <fgColor rgb="FFB6D7A8"/>
        <bgColor rgb="FFB6D7A8"/>
      </patternFill>
    </fill>
    <fill>
      <patternFill patternType="solid">
        <fgColor rgb="FFB7B7B7"/>
        <bgColor rgb="FFB7B7B7"/>
      </patternFill>
    </fill>
    <fill>
      <patternFill patternType="solid">
        <fgColor rgb="FFC27BA0"/>
        <bgColor rgb="FFC27BA0"/>
      </patternFill>
    </fill>
    <fill>
      <patternFill patternType="solid">
        <fgColor rgb="FFF9CB9C"/>
        <bgColor rgb="FFF9CB9C"/>
      </patternFill>
    </fill>
    <fill>
      <patternFill patternType="solid">
        <fgColor rgb="FFFF9900"/>
        <bgColor rgb="FFFF9900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3" tint="0.599993896298105"/>
        <bgColor rgb="FFD8ECF6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0"/>
        <bgColor rgb="FFD8ECF6"/>
      </patternFill>
    </fill>
    <fill>
      <patternFill patternType="solid">
        <fgColor theme="0"/>
        <bgColor rgb="FFDFF0D8"/>
      </patternFill>
    </fill>
    <fill>
      <patternFill patternType="solid">
        <fgColor rgb="FFD8ECF6"/>
        <bgColor rgb="FFD8ECF6"/>
      </patternFill>
    </fill>
    <fill>
      <patternFill patternType="solid">
        <fgColor rgb="FFDDF2FF"/>
        <bgColor indexed="64"/>
      </patternFill>
    </fill>
    <fill>
      <patternFill patternType="solid">
        <fgColor theme="8" tint="0.599993896298105"/>
        <bgColor rgb="FFD8ECF6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rgb="FFD9D9D9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indexed="27"/>
        <bgColor indexed="64"/>
      </patternFill>
    </fill>
    <fill>
      <patternFill patternType="solid">
        <fgColor rgb="FFCCFFFF"/>
        <bgColor rgb="FFCCFFCC"/>
      </patternFill>
    </fill>
    <fill>
      <patternFill patternType="solid">
        <fgColor indexed="22"/>
        <bgColor indexed="64"/>
      </patternFill>
    </fill>
    <fill>
      <patternFill patternType="solid">
        <fgColor rgb="FFC0C0C0"/>
        <bgColor rgb="FFCCCCCC"/>
      </patternFill>
    </fill>
    <fill>
      <patternFill patternType="solid">
        <fgColor indexed="29"/>
        <bgColor indexed="64"/>
      </patternFill>
    </fill>
    <fill>
      <patternFill patternType="solid">
        <fgColor rgb="FFFF8080"/>
        <bgColor rgb="FFFF99CC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rgb="FFFFFFCC"/>
      </patternFill>
    </fill>
    <fill>
      <patternFill patternType="solid">
        <fgColor indexed="44"/>
        <bgColor indexed="64"/>
      </patternFill>
    </fill>
    <fill>
      <patternFill patternType="solid">
        <fgColor rgb="FF99CCFF"/>
        <bgColor rgb="FF8EB4E3"/>
      </patternFill>
    </fill>
    <fill>
      <patternFill patternType="solid">
        <fgColor indexed="49"/>
        <bgColor indexed="64"/>
      </patternFill>
    </fill>
    <fill>
      <patternFill patternType="solid">
        <fgColor rgb="FF33CCCC"/>
        <bgColor rgb="FF00CCFF"/>
      </patternFill>
    </fill>
    <fill>
      <patternFill patternType="solid">
        <fgColor indexed="19"/>
        <bgColor indexed="64"/>
      </patternFill>
    </fill>
    <fill>
      <patternFill patternType="solid">
        <fgColor rgb="FF808000"/>
        <bgColor rgb="FF808080"/>
      </patternFill>
    </fill>
    <fill>
      <patternFill patternType="solid">
        <fgColor indexed="54"/>
        <bgColor indexed="64"/>
      </patternFill>
    </fill>
    <fill>
      <patternFill patternType="solid">
        <fgColor rgb="FF666699"/>
        <bgColor rgb="FF808080"/>
      </patternFill>
    </fill>
    <fill>
      <patternFill patternType="solid">
        <fgColor indexed="53"/>
        <bgColor indexed="64"/>
      </patternFill>
    </fill>
    <fill>
      <patternFill patternType="solid">
        <fgColor rgb="FFFF6600"/>
        <bgColor rgb="FFFF8000"/>
      </patternFill>
    </fill>
    <fill>
      <patternFill patternType="solid">
        <fgColor indexed="45"/>
        <bgColor indexed="64"/>
      </patternFill>
    </fill>
    <fill>
      <patternFill patternType="solid">
        <fgColor rgb="FFFF99CC"/>
        <bgColor rgb="FFFF8080"/>
      </patternFill>
    </fill>
    <fill>
      <patternFill patternType="solid">
        <fgColor indexed="55"/>
        <bgColor indexed="64"/>
      </patternFill>
    </fill>
    <fill>
      <patternFill patternType="solid">
        <fgColor rgb="FF969696"/>
        <bgColor rgb="FF808080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rgb="FFCCFFFF"/>
      </patternFill>
    </fill>
  </fills>
  <borders count="87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990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rgb="FF333399"/>
      </bottom>
      <diagonal/>
    </border>
  </borders>
  <cellStyleXfs count="206">
    <xf numFmtId="0" fontId="0" fillId="0" borderId="0"/>
    <xf numFmtId="176" fontId="0" fillId="0" borderId="0" applyFont="0" applyFill="0" applyBorder="0" applyAlignment="0" applyProtection="0"/>
    <xf numFmtId="177" fontId="39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/>
    <xf numFmtId="178" fontId="39" fillId="0" borderId="0" applyFont="0" applyFill="0" applyBorder="0" applyAlignment="0" applyProtection="0">
      <alignment vertical="center"/>
    </xf>
    <xf numFmtId="179" fontId="39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22" borderId="61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62" applyNumberFormat="0" applyFill="0" applyAlignment="0" applyProtection="0">
      <alignment vertical="center"/>
    </xf>
    <xf numFmtId="0" fontId="47" fillId="0" borderId="62" applyNumberFormat="0" applyFill="0" applyAlignment="0" applyProtection="0">
      <alignment vertical="center"/>
    </xf>
    <xf numFmtId="0" fontId="48" fillId="0" borderId="63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23" borderId="64" applyNumberFormat="0" applyAlignment="0" applyProtection="0">
      <alignment vertical="center"/>
    </xf>
    <xf numFmtId="0" fontId="50" fillId="24" borderId="65" applyNumberFormat="0" applyAlignment="0" applyProtection="0">
      <alignment vertical="center"/>
    </xf>
    <xf numFmtId="0" fontId="51" fillId="24" borderId="64" applyNumberFormat="0" applyAlignment="0" applyProtection="0">
      <alignment vertical="center"/>
    </xf>
    <xf numFmtId="0" fontId="52" fillId="25" borderId="66" applyNumberFormat="0" applyAlignment="0" applyProtection="0">
      <alignment vertical="center"/>
    </xf>
    <xf numFmtId="0" fontId="53" fillId="0" borderId="67" applyNumberFormat="0" applyFill="0" applyAlignment="0" applyProtection="0">
      <alignment vertical="center"/>
    </xf>
    <xf numFmtId="0" fontId="54" fillId="0" borderId="68" applyNumberFormat="0" applyFill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3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58" fillId="45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8" fillId="47" borderId="0" applyNumberFormat="0" applyBorder="0" applyAlignment="0" applyProtection="0">
      <alignment vertical="center"/>
    </xf>
    <xf numFmtId="0" fontId="58" fillId="48" borderId="0" applyNumberFormat="0" applyBorder="0" applyAlignment="0" applyProtection="0">
      <alignment vertical="center"/>
    </xf>
    <xf numFmtId="0" fontId="59" fillId="49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40" fillId="52" borderId="0" applyNumberFormat="0" applyBorder="0" applyAlignment="0" applyProtection="0"/>
    <xf numFmtId="0" fontId="60" fillId="53" borderId="0" applyBorder="0" applyProtection="0"/>
    <xf numFmtId="0" fontId="40" fillId="54" borderId="0" applyNumberFormat="0" applyBorder="0" applyAlignment="0" applyProtection="0"/>
    <xf numFmtId="0" fontId="60" fillId="55" borderId="0" applyBorder="0" applyProtection="0"/>
    <xf numFmtId="0" fontId="40" fillId="56" borderId="0" applyNumberFormat="0" applyBorder="0" applyAlignment="0" applyProtection="0"/>
    <xf numFmtId="0" fontId="60" fillId="57" borderId="0" applyBorder="0" applyProtection="0"/>
    <xf numFmtId="0" fontId="40" fillId="52" borderId="0" applyNumberFormat="0" applyBorder="0" applyAlignment="0" applyProtection="0"/>
    <xf numFmtId="0" fontId="60" fillId="53" borderId="0" applyBorder="0" applyProtection="0"/>
    <xf numFmtId="0" fontId="40" fillId="58" borderId="0" applyNumberFormat="0" applyBorder="0" applyAlignment="0" applyProtection="0"/>
    <xf numFmtId="0" fontId="60" fillId="59" borderId="0" applyBorder="0" applyProtection="0"/>
    <xf numFmtId="0" fontId="40" fillId="54" borderId="0" applyNumberFormat="0" applyBorder="0" applyAlignment="0" applyProtection="0"/>
    <xf numFmtId="0" fontId="60" fillId="55" borderId="0" applyBorder="0" applyProtection="0"/>
    <xf numFmtId="0" fontId="40" fillId="60" borderId="0" applyNumberFormat="0" applyBorder="0" applyAlignment="0" applyProtection="0"/>
    <xf numFmtId="0" fontId="60" fillId="61" borderId="0" applyBorder="0" applyProtection="0"/>
    <xf numFmtId="0" fontId="40" fillId="62" borderId="0" applyNumberFormat="0" applyBorder="0" applyAlignment="0" applyProtection="0"/>
    <xf numFmtId="0" fontId="60" fillId="63" borderId="0" applyBorder="0" applyProtection="0"/>
    <xf numFmtId="0" fontId="40" fillId="64" borderId="0" applyNumberFormat="0" applyBorder="0" applyAlignment="0" applyProtection="0"/>
    <xf numFmtId="0" fontId="60" fillId="65" borderId="0" applyBorder="0" applyProtection="0"/>
    <xf numFmtId="0" fontId="40" fillId="60" borderId="0" applyNumberFormat="0" applyBorder="0" applyAlignment="0" applyProtection="0"/>
    <xf numFmtId="0" fontId="60" fillId="61" borderId="0" applyBorder="0" applyProtection="0"/>
    <xf numFmtId="0" fontId="40" fillId="66" borderId="0" applyNumberFormat="0" applyBorder="0" applyAlignment="0" applyProtection="0"/>
    <xf numFmtId="0" fontId="60" fillId="67" borderId="0" applyBorder="0" applyProtection="0"/>
    <xf numFmtId="0" fontId="40" fillId="54" borderId="0" applyNumberFormat="0" applyBorder="0" applyAlignment="0" applyProtection="0"/>
    <xf numFmtId="0" fontId="60" fillId="55" borderId="0" applyBorder="0" applyProtection="0"/>
    <xf numFmtId="0" fontId="61" fillId="68" borderId="0" applyNumberFormat="0" applyBorder="0" applyAlignment="0" applyProtection="0"/>
    <xf numFmtId="0" fontId="62" fillId="69" borderId="0" applyBorder="0" applyProtection="0"/>
    <xf numFmtId="0" fontId="61" fillId="62" borderId="0" applyNumberFormat="0" applyBorder="0" applyAlignment="0" applyProtection="0"/>
    <xf numFmtId="0" fontId="62" fillId="63" borderId="0" applyBorder="0" applyProtection="0"/>
    <xf numFmtId="0" fontId="61" fillId="64" borderId="0" applyNumberFormat="0" applyBorder="0" applyAlignment="0" applyProtection="0"/>
    <xf numFmtId="0" fontId="62" fillId="65" borderId="0" applyBorder="0" applyProtection="0"/>
    <xf numFmtId="0" fontId="61" fillId="60" borderId="0" applyNumberFormat="0" applyBorder="0" applyAlignment="0" applyProtection="0"/>
    <xf numFmtId="0" fontId="62" fillId="61" borderId="0" applyBorder="0" applyProtection="0"/>
    <xf numFmtId="0" fontId="61" fillId="68" borderId="0" applyNumberFormat="0" applyBorder="0" applyAlignment="0" applyProtection="0"/>
    <xf numFmtId="0" fontId="62" fillId="69" borderId="0" applyBorder="0" applyProtection="0"/>
    <xf numFmtId="0" fontId="61" fillId="54" borderId="0" applyNumberFormat="0" applyBorder="0" applyAlignment="0" applyProtection="0"/>
    <xf numFmtId="0" fontId="62" fillId="55" borderId="0" applyBorder="0" applyProtection="0"/>
    <xf numFmtId="0" fontId="61" fillId="68" borderId="0" applyNumberFormat="0" applyBorder="0" applyAlignment="0" applyProtection="0"/>
    <xf numFmtId="0" fontId="62" fillId="69" borderId="0" applyBorder="0" applyProtection="0"/>
    <xf numFmtId="0" fontId="61" fillId="70" borderId="0" applyNumberFormat="0" applyBorder="0" applyAlignment="0" applyProtection="0"/>
    <xf numFmtId="0" fontId="62" fillId="71" borderId="0" applyBorder="0" applyProtection="0"/>
    <xf numFmtId="0" fontId="61" fillId="70" borderId="0" applyNumberFormat="0" applyBorder="0" applyAlignment="0" applyProtection="0"/>
    <xf numFmtId="0" fontId="62" fillId="71" borderId="0" applyBorder="0" applyProtection="0"/>
    <xf numFmtId="0" fontId="61" fillId="72" borderId="0" applyNumberFormat="0" applyBorder="0" applyAlignment="0" applyProtection="0"/>
    <xf numFmtId="0" fontId="62" fillId="73" borderId="0" applyBorder="0" applyProtection="0"/>
    <xf numFmtId="0" fontId="61" fillId="68" borderId="0" applyNumberFormat="0" applyBorder="0" applyAlignment="0" applyProtection="0"/>
    <xf numFmtId="0" fontId="62" fillId="69" borderId="0" applyBorder="0" applyProtection="0"/>
    <xf numFmtId="0" fontId="61" fillId="74" borderId="0" applyNumberFormat="0" applyBorder="0" applyAlignment="0" applyProtection="0"/>
    <xf numFmtId="0" fontId="62" fillId="75" borderId="0" applyBorder="0" applyProtection="0"/>
    <xf numFmtId="0" fontId="63" fillId="76" borderId="0" applyNumberFormat="0" applyBorder="0" applyAlignment="0" applyProtection="0"/>
    <xf numFmtId="0" fontId="64" fillId="77" borderId="0" applyBorder="0" applyProtection="0"/>
    <xf numFmtId="0" fontId="65" fillId="52" borderId="69" applyNumberFormat="0" applyAlignment="0" applyProtection="0"/>
    <xf numFmtId="0" fontId="66" fillId="53" borderId="70" applyProtection="0"/>
    <xf numFmtId="0" fontId="67" fillId="78" borderId="71" applyNumberFormat="0" applyAlignment="0" applyProtection="0"/>
    <xf numFmtId="0" fontId="68" fillId="79" borderId="72" applyProtection="0"/>
    <xf numFmtId="180" fontId="19" fillId="0" borderId="0" applyFill="0" applyBorder="0" applyAlignment="0" applyProtection="0"/>
    <xf numFmtId="0" fontId="19" fillId="0" borderId="0"/>
    <xf numFmtId="0" fontId="69" fillId="0" borderId="0" applyNumberFormat="0" applyFill="0" applyBorder="0" applyAlignment="0" applyProtection="0"/>
    <xf numFmtId="0" fontId="70" fillId="0" borderId="0" applyBorder="0" applyProtection="0"/>
    <xf numFmtId="0" fontId="71" fillId="80" borderId="0" applyNumberFormat="0" applyBorder="0" applyAlignment="0" applyProtection="0"/>
    <xf numFmtId="0" fontId="72" fillId="81" borderId="0" applyBorder="0" applyProtection="0"/>
    <xf numFmtId="0" fontId="73" fillId="0" borderId="73" applyNumberFormat="0" applyFill="0" applyAlignment="0" applyProtection="0"/>
    <xf numFmtId="0" fontId="74" fillId="0" borderId="74" applyProtection="0"/>
    <xf numFmtId="0" fontId="75" fillId="0" borderId="75" applyNumberFormat="0" applyFill="0" applyAlignment="0" applyProtection="0"/>
    <xf numFmtId="0" fontId="76" fillId="0" borderId="76" applyProtection="0"/>
    <xf numFmtId="0" fontId="77" fillId="0" borderId="77" applyNumberFormat="0" applyFill="0" applyAlignment="0" applyProtection="0"/>
    <xf numFmtId="0" fontId="78" fillId="0" borderId="78" applyProtection="0"/>
    <xf numFmtId="0" fontId="77" fillId="0" borderId="0" applyNumberFormat="0" applyFill="0" applyBorder="0" applyAlignment="0" applyProtection="0"/>
    <xf numFmtId="0" fontId="78" fillId="0" borderId="0" applyBorder="0" applyProtection="0"/>
    <xf numFmtId="0" fontId="79" fillId="54" borderId="69" applyNumberFormat="0" applyAlignment="0" applyProtection="0"/>
    <xf numFmtId="0" fontId="80" fillId="55" borderId="70" applyProtection="0"/>
    <xf numFmtId="0" fontId="81" fillId="0" borderId="79" applyNumberFormat="0" applyFill="0" applyAlignment="0" applyProtection="0"/>
    <xf numFmtId="0" fontId="82" fillId="0" borderId="80" applyProtection="0"/>
    <xf numFmtId="177" fontId="40" fillId="0" borderId="0" applyFont="0" applyFill="0" applyBorder="0" applyAlignment="0" applyProtection="0"/>
    <xf numFmtId="177" fontId="40" fillId="0" borderId="0" applyFont="0" applyFill="0" applyBorder="0" applyAlignment="0" applyProtection="0"/>
    <xf numFmtId="181" fontId="60" fillId="0" borderId="0" applyBorder="0" applyProtection="0"/>
    <xf numFmtId="181" fontId="60" fillId="0" borderId="0" applyBorder="0" applyProtection="0"/>
    <xf numFmtId="177" fontId="40" fillId="0" borderId="0" applyFont="0" applyFill="0" applyBorder="0" applyAlignment="0" applyProtection="0"/>
    <xf numFmtId="181" fontId="60" fillId="0" borderId="0" applyBorder="0" applyProtection="0"/>
    <xf numFmtId="177" fontId="40" fillId="0" borderId="0" applyFont="0" applyFill="0" applyBorder="0" applyAlignment="0" applyProtection="0"/>
    <xf numFmtId="181" fontId="60" fillId="0" borderId="0" applyBorder="0" applyProtection="0"/>
    <xf numFmtId="177" fontId="40" fillId="0" borderId="0" applyFont="0" applyFill="0" applyBorder="0" applyAlignment="0" applyProtection="0"/>
    <xf numFmtId="181" fontId="60" fillId="0" borderId="0" applyBorder="0" applyProtection="0"/>
    <xf numFmtId="177" fontId="40" fillId="0" borderId="0" applyFont="0" applyFill="0" applyBorder="0" applyAlignment="0" applyProtection="0"/>
    <xf numFmtId="181" fontId="60" fillId="0" borderId="0" applyBorder="0" applyProtection="0"/>
    <xf numFmtId="177" fontId="40" fillId="0" borderId="0" applyFont="0" applyFill="0" applyBorder="0" applyAlignment="0" applyProtection="0"/>
    <xf numFmtId="181" fontId="60" fillId="0" borderId="0" applyBorder="0" applyProtection="0"/>
    <xf numFmtId="177" fontId="40" fillId="0" borderId="0" applyFont="0" applyFill="0" applyBorder="0" applyAlignment="0" applyProtection="0"/>
    <xf numFmtId="181" fontId="60" fillId="0" borderId="0" applyBorder="0" applyProtection="0"/>
    <xf numFmtId="177" fontId="40" fillId="0" borderId="0" applyFont="0" applyFill="0" applyBorder="0" applyAlignment="0" applyProtection="0"/>
    <xf numFmtId="181" fontId="60" fillId="0" borderId="0" applyBorder="0" applyProtection="0"/>
    <xf numFmtId="177" fontId="40" fillId="0" borderId="0" applyFont="0" applyFill="0" applyBorder="0" applyAlignment="0" applyProtection="0"/>
    <xf numFmtId="181" fontId="60" fillId="0" borderId="0" applyBorder="0" applyProtection="0"/>
    <xf numFmtId="177" fontId="40" fillId="0" borderId="0" applyFont="0" applyFill="0" applyBorder="0" applyAlignment="0" applyProtection="0"/>
    <xf numFmtId="181" fontId="60" fillId="0" borderId="0" applyBorder="0" applyProtection="0"/>
    <xf numFmtId="177" fontId="40" fillId="0" borderId="0" applyFont="0" applyFill="0" applyBorder="0" applyAlignment="0" applyProtection="0"/>
    <xf numFmtId="181" fontId="60" fillId="0" borderId="0" applyBorder="0" applyProtection="0"/>
    <xf numFmtId="177" fontId="40" fillId="0" borderId="0" applyFont="0" applyFill="0" applyBorder="0" applyAlignment="0" applyProtection="0"/>
    <xf numFmtId="181" fontId="60" fillId="0" borderId="0" applyBorder="0" applyProtection="0"/>
    <xf numFmtId="0" fontId="83" fillId="64" borderId="0" applyNumberFormat="0" applyBorder="0" applyAlignment="0" applyProtection="0"/>
    <xf numFmtId="0" fontId="84" fillId="65" borderId="0" applyBorder="0" applyProtection="0"/>
    <xf numFmtId="0" fontId="19" fillId="0" borderId="0"/>
    <xf numFmtId="0" fontId="19" fillId="0" borderId="0"/>
    <xf numFmtId="0" fontId="8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182" fontId="86" fillId="0" borderId="0"/>
    <xf numFmtId="182" fontId="8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0" fillId="0" borderId="0"/>
    <xf numFmtId="0" fontId="60" fillId="0" borderId="0"/>
    <xf numFmtId="0" fontId="19" fillId="56" borderId="81" applyNumberFormat="0" applyFont="0" applyAlignment="0" applyProtection="0"/>
    <xf numFmtId="0" fontId="60" fillId="57" borderId="82" applyProtection="0"/>
    <xf numFmtId="0" fontId="88" fillId="52" borderId="83" applyNumberFormat="0" applyAlignment="0" applyProtection="0"/>
    <xf numFmtId="0" fontId="89" fillId="53" borderId="84" applyProtection="0"/>
    <xf numFmtId="9" fontId="19" fillId="0" borderId="0" applyFill="0" applyBorder="0" applyAlignment="0" applyProtection="0"/>
    <xf numFmtId="9" fontId="40" fillId="0" borderId="0"/>
    <xf numFmtId="9" fontId="60" fillId="0" borderId="0"/>
    <xf numFmtId="9" fontId="19" fillId="0" borderId="0" applyBorder="0" applyProtection="0"/>
    <xf numFmtId="9" fontId="40" fillId="0" borderId="0" applyFont="0" applyFill="0" applyBorder="0" applyAlignment="0" applyProtection="0"/>
    <xf numFmtId="9" fontId="60" fillId="0" borderId="0" applyBorder="0" applyProtection="0"/>
    <xf numFmtId="9" fontId="60" fillId="0" borderId="0" applyBorder="0" applyProtection="0"/>
    <xf numFmtId="176" fontId="40" fillId="0" borderId="0" applyFont="0" applyFill="0" applyBorder="0" applyAlignment="0" applyProtection="0"/>
    <xf numFmtId="183" fontId="60" fillId="0" borderId="0" applyBorder="0" applyProtection="0"/>
    <xf numFmtId="176" fontId="40" fillId="0" borderId="0" applyFont="0" applyFill="0" applyBorder="0" applyAlignment="0" applyProtection="0"/>
    <xf numFmtId="183" fontId="60" fillId="0" borderId="0" applyBorder="0" applyProtection="0"/>
    <xf numFmtId="176" fontId="40" fillId="0" borderId="0" applyFont="0" applyFill="0" applyBorder="0" applyAlignment="0" applyProtection="0"/>
    <xf numFmtId="183" fontId="60" fillId="0" borderId="0" applyBorder="0" applyProtection="0"/>
    <xf numFmtId="184" fontId="19" fillId="0" borderId="0" applyFill="0" applyBorder="0" applyAlignment="0" applyProtection="0"/>
    <xf numFmtId="184" fontId="19" fillId="0" borderId="0" applyFill="0" applyBorder="0" applyAlignment="0" applyProtection="0"/>
    <xf numFmtId="185" fontId="19" fillId="0" borderId="0" applyBorder="0" applyProtection="0"/>
    <xf numFmtId="185" fontId="19" fillId="0" borderId="0" applyBorder="0" applyProtection="0"/>
    <xf numFmtId="183" fontId="40" fillId="0" borderId="0"/>
    <xf numFmtId="183" fontId="60" fillId="0" borderId="0"/>
    <xf numFmtId="184" fontId="19" fillId="0" borderId="0" applyFont="0" applyFill="0" applyBorder="0" applyAlignment="0" applyProtection="0"/>
    <xf numFmtId="185" fontId="60" fillId="0" borderId="0" applyBorder="0" applyProtection="0"/>
    <xf numFmtId="0" fontId="90" fillId="0" borderId="0" applyNumberFormat="0" applyFill="0" applyBorder="0" applyAlignment="0" applyProtection="0"/>
    <xf numFmtId="0" fontId="91" fillId="0" borderId="0" applyBorder="0" applyProtection="0"/>
    <xf numFmtId="0" fontId="92" fillId="0" borderId="85" applyNumberFormat="0" applyFill="0" applyAlignment="0" applyProtection="0"/>
    <xf numFmtId="0" fontId="92" fillId="0" borderId="85" applyNumberFormat="0" applyFill="0" applyAlignment="0" applyProtection="0"/>
    <xf numFmtId="0" fontId="93" fillId="0" borderId="86" applyProtection="0"/>
    <xf numFmtId="0" fontId="93" fillId="0" borderId="86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5" fillId="0" borderId="0" applyBorder="0" applyProtection="0"/>
    <xf numFmtId="0" fontId="94" fillId="0" borderId="0" applyNumberFormat="0" applyFill="0" applyBorder="0" applyAlignment="0" applyProtection="0"/>
    <xf numFmtId="0" fontId="95" fillId="0" borderId="0" applyBorder="0" applyProtection="0"/>
    <xf numFmtId="185" fontId="19" fillId="0" borderId="0"/>
    <xf numFmtId="185" fontId="19" fillId="0" borderId="0"/>
    <xf numFmtId="0" fontId="96" fillId="0" borderId="0" applyNumberFormat="0" applyFill="0" applyBorder="0" applyAlignment="0" applyProtection="0"/>
    <xf numFmtId="0" fontId="97" fillId="0" borderId="0" applyBorder="0" applyProtection="0"/>
  </cellStyleXfs>
  <cellXfs count="32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2" borderId="0" xfId="0" applyFont="1" applyFill="1"/>
    <xf numFmtId="0" fontId="3" fillId="2" borderId="0" xfId="0" applyFont="1" applyFill="1" applyAlignment="1">
      <alignment horizontal="center" vertical="center"/>
    </xf>
    <xf numFmtId="177" fontId="4" fillId="0" borderId="0" xfId="121" applyFont="1"/>
    <xf numFmtId="0" fontId="5" fillId="0" borderId="0" xfId="0" applyFont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5" fillId="0" borderId="0" xfId="0" applyFont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/>
    <xf numFmtId="0" fontId="7" fillId="0" borderId="3" xfId="0" applyFont="1" applyFill="1" applyBorder="1" applyAlignment="1"/>
    <xf numFmtId="0" fontId="6" fillId="3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/>
    <xf numFmtId="0" fontId="8" fillId="0" borderId="7" xfId="0" applyFont="1" applyFill="1" applyBorder="1" applyAlignment="1">
      <alignment horizontal="center" vertical="center" textRotation="90"/>
    </xf>
    <xf numFmtId="49" fontId="6" fillId="4" borderId="6" xfId="0" applyNumberFormat="1" applyFont="1" applyFill="1" applyBorder="1" applyAlignment="1">
      <alignment horizontal="center" vertical="center" wrapText="1"/>
    </xf>
    <xf numFmtId="186" fontId="6" fillId="4" borderId="3" xfId="0" applyNumberFormat="1" applyFont="1" applyFill="1" applyBorder="1" applyAlignment="1">
      <alignment horizontal="center" vertical="center" wrapText="1"/>
    </xf>
    <xf numFmtId="187" fontId="6" fillId="4" borderId="3" xfId="0" applyNumberFormat="1" applyFont="1" applyFill="1" applyBorder="1" applyAlignment="1">
      <alignment horizontal="center" vertical="center" wrapText="1"/>
    </xf>
    <xf numFmtId="187" fontId="6" fillId="4" borderId="2" xfId="0" applyNumberFormat="1" applyFont="1" applyFill="1" applyBorder="1" applyAlignment="1">
      <alignment horizontal="center" vertical="center"/>
    </xf>
    <xf numFmtId="49" fontId="6" fillId="5" borderId="6" xfId="0" applyNumberFormat="1" applyFont="1" applyFill="1" applyBorder="1" applyAlignment="1">
      <alignment horizontal="center" vertical="center" wrapText="1"/>
    </xf>
    <xf numFmtId="186" fontId="6" fillId="5" borderId="3" xfId="0" applyNumberFormat="1" applyFont="1" applyFill="1" applyBorder="1" applyAlignment="1">
      <alignment horizontal="center" vertical="center" wrapText="1"/>
    </xf>
    <xf numFmtId="187" fontId="6" fillId="5" borderId="2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vertical="center"/>
    </xf>
    <xf numFmtId="186" fontId="10" fillId="0" borderId="5" xfId="0" applyNumberFormat="1" applyFont="1" applyFill="1" applyBorder="1" applyAlignment="1">
      <alignment horizontal="center" vertical="center" wrapText="1"/>
    </xf>
    <xf numFmtId="9" fontId="6" fillId="5" borderId="3" xfId="0" applyNumberFormat="1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/>
    </xf>
    <xf numFmtId="187" fontId="10" fillId="0" borderId="3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/>
    <xf numFmtId="0" fontId="9" fillId="0" borderId="3" xfId="0" applyFont="1" applyFill="1" applyBorder="1" applyAlignment="1"/>
    <xf numFmtId="49" fontId="6" fillId="0" borderId="6" xfId="0" applyNumberFormat="1" applyFont="1" applyFill="1" applyBorder="1" applyAlignment="1">
      <alignment horizontal="center" vertical="center" wrapText="1"/>
    </xf>
    <xf numFmtId="186" fontId="10" fillId="0" borderId="3" xfId="0" applyNumberFormat="1" applyFont="1" applyFill="1" applyBorder="1" applyAlignment="1">
      <alignment horizontal="center" vertical="center" wrapText="1"/>
    </xf>
    <xf numFmtId="188" fontId="10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/>
    </xf>
    <xf numFmtId="0" fontId="9" fillId="7" borderId="3" xfId="0" applyFont="1" applyFill="1" applyBorder="1" applyAlignment="1">
      <alignment vertical="center"/>
    </xf>
    <xf numFmtId="49" fontId="11" fillId="8" borderId="4" xfId="0" applyNumberFormat="1" applyFont="1" applyFill="1" applyBorder="1" applyAlignment="1">
      <alignment horizontal="center" vertical="center" wrapText="1"/>
    </xf>
    <xf numFmtId="186" fontId="6" fillId="4" borderId="5" xfId="0" applyNumberFormat="1" applyFont="1" applyFill="1" applyBorder="1" applyAlignment="1">
      <alignment horizontal="center" vertical="center" wrapText="1"/>
    </xf>
    <xf numFmtId="189" fontId="6" fillId="5" borderId="2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9" borderId="3" xfId="0" applyFont="1" applyFill="1" applyBorder="1" applyAlignment="1">
      <alignment vertical="center"/>
    </xf>
    <xf numFmtId="0" fontId="7" fillId="0" borderId="4" xfId="0" applyFont="1" applyFill="1" applyBorder="1" applyAlignment="1"/>
    <xf numFmtId="190" fontId="11" fillId="0" borderId="7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vertical="center"/>
    </xf>
    <xf numFmtId="0" fontId="10" fillId="0" borderId="3" xfId="0" applyFont="1" applyFill="1" applyBorder="1" applyAlignment="1">
      <alignment horizontal="center" vertical="center"/>
    </xf>
    <xf numFmtId="49" fontId="12" fillId="4" borderId="4" xfId="0" applyNumberFormat="1" applyFont="1" applyFill="1" applyBorder="1" applyAlignment="1">
      <alignment horizontal="center" vertical="center"/>
    </xf>
    <xf numFmtId="9" fontId="6" fillId="5" borderId="2" xfId="0" applyNumberFormat="1" applyFont="1" applyFill="1" applyBorder="1" applyAlignment="1">
      <alignment horizontal="center" vertical="center"/>
    </xf>
    <xf numFmtId="187" fontId="10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9" fontId="13" fillId="0" borderId="3" xfId="0" applyNumberFormat="1" applyFont="1" applyFill="1" applyBorder="1" applyAlignment="1">
      <alignment horizontal="center" vertical="center"/>
    </xf>
    <xf numFmtId="190" fontId="11" fillId="0" borderId="3" xfId="0" applyNumberFormat="1" applyFont="1" applyFill="1" applyBorder="1" applyAlignment="1">
      <alignment horizontal="center" vertical="center"/>
    </xf>
    <xf numFmtId="9" fontId="14" fillId="6" borderId="3" xfId="0" applyNumberFormat="1" applyFont="1" applyFill="1" applyBorder="1" applyAlignment="1">
      <alignment vertical="center"/>
    </xf>
    <xf numFmtId="9" fontId="14" fillId="0" borderId="3" xfId="0" applyNumberFormat="1" applyFont="1" applyFill="1" applyBorder="1" applyAlignment="1">
      <alignment vertical="center"/>
    </xf>
    <xf numFmtId="9" fontId="14" fillId="10" borderId="3" xfId="0" applyNumberFormat="1" applyFont="1" applyFill="1" applyBorder="1" applyAlignment="1">
      <alignment vertical="center"/>
    </xf>
    <xf numFmtId="9" fontId="13" fillId="0" borderId="7" xfId="0" applyNumberFormat="1" applyFont="1" applyFill="1" applyBorder="1" applyAlignment="1">
      <alignment horizontal="center" vertical="center"/>
    </xf>
    <xf numFmtId="189" fontId="10" fillId="0" borderId="3" xfId="0" applyNumberFormat="1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 wrapText="1"/>
    </xf>
    <xf numFmtId="188" fontId="6" fillId="11" borderId="3" xfId="0" applyNumberFormat="1" applyFont="1" applyFill="1" applyBorder="1" applyAlignment="1">
      <alignment horizontal="center" vertical="center" wrapText="1"/>
    </xf>
    <xf numFmtId="188" fontId="6" fillId="11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right" vertical="center" wrapText="1"/>
    </xf>
    <xf numFmtId="9" fontId="10" fillId="0" borderId="3" xfId="0" applyNumberFormat="1" applyFont="1" applyFill="1" applyBorder="1" applyAlignment="1">
      <alignment horizontal="center" vertical="center" wrapText="1"/>
    </xf>
    <xf numFmtId="9" fontId="10" fillId="0" borderId="2" xfId="0" applyNumberFormat="1" applyFont="1" applyFill="1" applyBorder="1" applyAlignment="1">
      <alignment horizontal="center" vertical="center" wrapText="1"/>
    </xf>
    <xf numFmtId="9" fontId="10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15" fillId="0" borderId="0" xfId="0" applyFont="1" applyFill="1" applyAlignment="1">
      <alignment horizontal="right" vertical="center"/>
    </xf>
    <xf numFmtId="0" fontId="15" fillId="0" borderId="0" xfId="0" applyFont="1" applyFill="1" applyAlignment="1">
      <alignment wrapText="1"/>
    </xf>
    <xf numFmtId="0" fontId="16" fillId="0" borderId="0" xfId="0" applyFont="1" applyFill="1" applyAlignment="1"/>
    <xf numFmtId="0" fontId="12" fillId="0" borderId="0" xfId="0" applyFont="1" applyFill="1" applyAlignment="1">
      <alignment vertical="center"/>
    </xf>
    <xf numFmtId="0" fontId="15" fillId="0" borderId="0" xfId="0" applyFont="1" applyFill="1" applyAlignment="1">
      <alignment vertical="center" wrapText="1"/>
    </xf>
    <xf numFmtId="177" fontId="5" fillId="0" borderId="0" xfId="121" applyFont="1"/>
    <xf numFmtId="0" fontId="5" fillId="0" borderId="0" xfId="0" applyFont="1"/>
    <xf numFmtId="187" fontId="10" fillId="4" borderId="2" xfId="0" applyNumberFormat="1" applyFont="1" applyFill="1" applyBorder="1" applyAlignment="1">
      <alignment horizontal="center" vertical="center"/>
    </xf>
    <xf numFmtId="187" fontId="10" fillId="5" borderId="2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/>
    <xf numFmtId="0" fontId="13" fillId="0" borderId="3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9" fontId="13" fillId="6" borderId="3" xfId="0" applyNumberFormat="1" applyFont="1" applyFill="1" applyBorder="1" applyAlignment="1">
      <alignment horizontal="center" vertical="center"/>
    </xf>
    <xf numFmtId="190" fontId="12" fillId="7" borderId="7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/>
    </xf>
    <xf numFmtId="9" fontId="14" fillId="0" borderId="7" xfId="0" applyNumberFormat="1" applyFont="1" applyFill="1" applyBorder="1" applyAlignment="1">
      <alignment vertical="center"/>
    </xf>
    <xf numFmtId="4" fontId="17" fillId="0" borderId="7" xfId="0" applyNumberFormat="1" applyFont="1" applyFill="1" applyBorder="1" applyAlignment="1">
      <alignment vertical="center"/>
    </xf>
    <xf numFmtId="0" fontId="14" fillId="7" borderId="7" xfId="0" applyFont="1" applyFill="1" applyBorder="1" applyAlignment="1">
      <alignment vertical="center"/>
    </xf>
    <xf numFmtId="9" fontId="13" fillId="0" borderId="2" xfId="0" applyNumberFormat="1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vertical="center"/>
    </xf>
    <xf numFmtId="9" fontId="14" fillId="6" borderId="7" xfId="0" applyNumberFormat="1" applyFont="1" applyFill="1" applyBorder="1" applyAlignment="1">
      <alignment vertical="center"/>
    </xf>
    <xf numFmtId="0" fontId="9" fillId="10" borderId="7" xfId="0" applyFont="1" applyFill="1" applyBorder="1" applyAlignment="1"/>
    <xf numFmtId="0" fontId="9" fillId="6" borderId="7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9" fontId="13" fillId="5" borderId="3" xfId="0" applyNumberFormat="1" applyFont="1" applyFill="1" applyBorder="1" applyAlignment="1">
      <alignment horizontal="center" vertical="center"/>
    </xf>
    <xf numFmtId="9" fontId="14" fillId="5" borderId="3" xfId="0" applyNumberFormat="1" applyFont="1" applyFill="1" applyBorder="1" applyAlignment="1">
      <alignment vertical="center"/>
    </xf>
    <xf numFmtId="9" fontId="14" fillId="5" borderId="7" xfId="0" applyNumberFormat="1" applyFont="1" applyFill="1" applyBorder="1" applyAlignment="1">
      <alignment vertical="center"/>
    </xf>
    <xf numFmtId="9" fontId="14" fillId="10" borderId="7" xfId="0" applyNumberFormat="1" applyFont="1" applyFill="1" applyBorder="1" applyAlignment="1">
      <alignment vertical="center"/>
    </xf>
    <xf numFmtId="189" fontId="10" fillId="5" borderId="2" xfId="0" applyNumberFormat="1" applyFont="1" applyFill="1" applyBorder="1" applyAlignment="1">
      <alignment horizontal="center" vertical="center"/>
    </xf>
    <xf numFmtId="190" fontId="11" fillId="9" borderId="7" xfId="0" applyNumberFormat="1" applyFont="1" applyFill="1" applyBorder="1" applyAlignment="1">
      <alignment horizontal="center" vertical="center"/>
    </xf>
    <xf numFmtId="4" fontId="17" fillId="10" borderId="3" xfId="0" applyNumberFormat="1" applyFont="1" applyFill="1" applyBorder="1" applyAlignment="1">
      <alignment vertical="center"/>
    </xf>
    <xf numFmtId="190" fontId="11" fillId="9" borderId="3" xfId="0" applyNumberFormat="1" applyFont="1" applyFill="1" applyBorder="1" applyAlignment="1">
      <alignment horizontal="center" vertical="center"/>
    </xf>
    <xf numFmtId="4" fontId="18" fillId="0" borderId="3" xfId="0" applyNumberFormat="1" applyFont="1" applyFill="1" applyBorder="1" applyAlignment="1">
      <alignment horizontal="center" vertical="center"/>
    </xf>
    <xf numFmtId="0" fontId="11" fillId="9" borderId="3" xfId="0" applyFont="1" applyFill="1" applyBorder="1" applyAlignment="1">
      <alignment horizontal="center" vertical="center"/>
    </xf>
    <xf numFmtId="9" fontId="13" fillId="7" borderId="7" xfId="0" applyNumberFormat="1" applyFont="1" applyFill="1" applyBorder="1" applyAlignment="1">
      <alignment horizontal="center" vertical="center"/>
    </xf>
    <xf numFmtId="9" fontId="13" fillId="6" borderId="7" xfId="0" applyNumberFormat="1" applyFont="1" applyFill="1" applyBorder="1" applyAlignment="1">
      <alignment horizontal="center" vertical="center"/>
    </xf>
    <xf numFmtId="4" fontId="18" fillId="0" borderId="7" xfId="0" applyNumberFormat="1" applyFont="1" applyFill="1" applyBorder="1" applyAlignment="1">
      <alignment horizontal="center" vertical="center"/>
    </xf>
    <xf numFmtId="4" fontId="18" fillId="7" borderId="3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4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left" wrapText="1"/>
    </xf>
    <xf numFmtId="2" fontId="19" fillId="0" borderId="0" xfId="0" applyNumberFormat="1" applyFont="1" applyAlignment="1">
      <alignment horizontal="center"/>
    </xf>
    <xf numFmtId="176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/>
    </xf>
    <xf numFmtId="177" fontId="19" fillId="0" borderId="0" xfId="121" applyFont="1"/>
    <xf numFmtId="177" fontId="20" fillId="0" borderId="0" xfId="121" applyFont="1"/>
    <xf numFmtId="0" fontId="20" fillId="0" borderId="0" xfId="0" applyFont="1"/>
    <xf numFmtId="0" fontId="19" fillId="0" borderId="0" xfId="0" applyFont="1"/>
    <xf numFmtId="0" fontId="1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49" fontId="4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left" wrapText="1"/>
    </xf>
    <xf numFmtId="2" fontId="4" fillId="2" borderId="0" xfId="0" applyNumberFormat="1" applyFont="1" applyFill="1" applyAlignment="1">
      <alignment horizontal="center"/>
    </xf>
    <xf numFmtId="176" fontId="4" fillId="2" borderId="0" xfId="0" applyNumberFormat="1" applyFont="1" applyFill="1" applyAlignment="1">
      <alignment horizontal="center"/>
    </xf>
    <xf numFmtId="2" fontId="4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center" vertical="center"/>
    </xf>
    <xf numFmtId="0" fontId="4" fillId="0" borderId="9" xfId="0" applyFont="1" applyBorder="1" applyAlignment="1">
      <alignment horizontal="center"/>
    </xf>
    <xf numFmtId="49" fontId="4" fillId="0" borderId="9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 wrapText="1"/>
    </xf>
    <xf numFmtId="0" fontId="5" fillId="12" borderId="11" xfId="0" applyFont="1" applyFill="1" applyBorder="1" applyAlignment="1">
      <alignment horizontal="center" vertical="center" wrapText="1"/>
    </xf>
    <xf numFmtId="0" fontId="5" fillId="12" borderId="12" xfId="0" applyFont="1" applyFill="1" applyBorder="1" applyAlignment="1">
      <alignment horizontal="center" vertical="center" wrapText="1"/>
    </xf>
    <xf numFmtId="0" fontId="5" fillId="12" borderId="13" xfId="0" applyFont="1" applyFill="1" applyBorder="1" applyAlignment="1">
      <alignment horizontal="center" vertical="center"/>
    </xf>
    <xf numFmtId="0" fontId="5" fillId="12" borderId="14" xfId="0" applyFont="1" applyFill="1" applyBorder="1" applyAlignment="1">
      <alignment horizontal="center" vertical="center" wrapText="1"/>
    </xf>
    <xf numFmtId="2" fontId="5" fillId="12" borderId="15" xfId="0" applyNumberFormat="1" applyFont="1" applyFill="1" applyBorder="1" applyAlignment="1">
      <alignment horizontal="center" vertical="center"/>
    </xf>
    <xf numFmtId="2" fontId="5" fillId="12" borderId="15" xfId="0" applyNumberFormat="1" applyFont="1" applyFill="1" applyBorder="1" applyAlignment="1">
      <alignment horizontal="center" vertical="center" wrapText="1"/>
    </xf>
    <xf numFmtId="176" fontId="5" fillId="12" borderId="15" xfId="0" applyNumberFormat="1" applyFont="1" applyFill="1" applyBorder="1" applyAlignment="1">
      <alignment horizontal="center" vertical="center" wrapText="1"/>
    </xf>
    <xf numFmtId="0" fontId="5" fillId="12" borderId="15" xfId="0" applyFont="1" applyFill="1" applyBorder="1" applyAlignment="1">
      <alignment horizontal="center" vertical="center" wrapText="1"/>
    </xf>
    <xf numFmtId="2" fontId="5" fillId="12" borderId="14" xfId="0" applyNumberFormat="1" applyFont="1" applyFill="1" applyBorder="1" applyAlignment="1">
      <alignment horizontal="center" vertical="center"/>
    </xf>
    <xf numFmtId="2" fontId="5" fillId="12" borderId="14" xfId="0" applyNumberFormat="1" applyFont="1" applyFill="1" applyBorder="1" applyAlignment="1">
      <alignment horizontal="center" vertical="center" wrapText="1"/>
    </xf>
    <xf numFmtId="176" fontId="5" fillId="12" borderId="14" xfId="0" applyNumberFormat="1" applyFont="1" applyFill="1" applyBorder="1" applyAlignment="1">
      <alignment horizontal="center" vertical="center" wrapText="1"/>
    </xf>
    <xf numFmtId="49" fontId="6" fillId="13" borderId="16" xfId="0" applyNumberFormat="1" applyFont="1" applyFill="1" applyBorder="1" applyAlignment="1">
      <alignment horizontal="center" vertical="top" wrapText="1"/>
    </xf>
    <xf numFmtId="186" fontId="6" fillId="13" borderId="17" xfId="0" applyNumberFormat="1" applyFont="1" applyFill="1" applyBorder="1" applyAlignment="1">
      <alignment vertical="top" wrapText="1"/>
    </xf>
    <xf numFmtId="0" fontId="6" fillId="13" borderId="17" xfId="0" applyFont="1" applyFill="1" applyBorder="1" applyAlignment="1">
      <alignment vertical="top" wrapText="1"/>
    </xf>
    <xf numFmtId="186" fontId="10" fillId="13" borderId="17" xfId="0" applyNumberFormat="1" applyFont="1" applyFill="1" applyBorder="1" applyAlignment="1">
      <alignment horizontal="center" vertical="top"/>
    </xf>
    <xf numFmtId="186" fontId="6" fillId="13" borderId="17" xfId="0" applyNumberFormat="1" applyFont="1" applyFill="1" applyBorder="1" applyAlignment="1">
      <alignment horizontal="center" vertical="top" wrapText="1"/>
    </xf>
    <xf numFmtId="2" fontId="4" fillId="14" borderId="17" xfId="0" applyNumberFormat="1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vertical="center" wrapText="1"/>
    </xf>
    <xf numFmtId="0" fontId="10" fillId="15" borderId="18" xfId="0" applyFont="1" applyFill="1" applyBorder="1" applyAlignment="1">
      <alignment horizontal="center" vertical="center" wrapText="1"/>
    </xf>
    <xf numFmtId="2" fontId="10" fillId="5" borderId="18" xfId="0" applyNumberFormat="1" applyFont="1" applyFill="1" applyBorder="1" applyAlignment="1">
      <alignment horizontal="center" vertical="center" wrapText="1"/>
    </xf>
    <xf numFmtId="2" fontId="4" fillId="2" borderId="18" xfId="0" applyNumberFormat="1" applyFont="1" applyFill="1" applyBorder="1" applyAlignment="1">
      <alignment horizontal="center" vertical="center" wrapText="1"/>
    </xf>
    <xf numFmtId="2" fontId="10" fillId="0" borderId="18" xfId="0" applyNumberFormat="1" applyFont="1" applyFill="1" applyBorder="1" applyAlignment="1">
      <alignment horizontal="center" vertical="center" wrapText="1"/>
    </xf>
    <xf numFmtId="186" fontId="10" fillId="15" borderId="18" xfId="0" applyNumberFormat="1" applyFont="1" applyFill="1" applyBorder="1" applyAlignment="1">
      <alignment horizontal="center" vertical="center" wrapText="1"/>
    </xf>
    <xf numFmtId="10" fontId="10" fillId="16" borderId="18" xfId="0" applyNumberFormat="1" applyFont="1" applyFill="1" applyBorder="1" applyAlignment="1">
      <alignment horizontal="center" vertical="center" wrapText="1"/>
    </xf>
    <xf numFmtId="49" fontId="6" fillId="13" borderId="18" xfId="0" applyNumberFormat="1" applyFont="1" applyFill="1" applyBorder="1" applyAlignment="1">
      <alignment horizontal="center" vertical="top" wrapText="1"/>
    </xf>
    <xf numFmtId="0" fontId="6" fillId="13" borderId="18" xfId="0" applyFont="1" applyFill="1" applyBorder="1" applyAlignment="1">
      <alignment vertical="top" wrapText="1"/>
    </xf>
    <xf numFmtId="0" fontId="10" fillId="13" borderId="18" xfId="0" applyFont="1" applyFill="1" applyBorder="1" applyAlignment="1">
      <alignment horizontal="center" vertical="top"/>
    </xf>
    <xf numFmtId="0" fontId="6" fillId="13" borderId="18" xfId="0" applyFont="1" applyFill="1" applyBorder="1" applyAlignment="1">
      <alignment horizontal="center" vertical="top" wrapText="1"/>
    </xf>
    <xf numFmtId="2" fontId="4" fillId="14" borderId="18" xfId="0" applyNumberFormat="1" applyFont="1" applyFill="1" applyBorder="1" applyAlignment="1">
      <alignment horizontal="center" vertical="center" wrapText="1"/>
    </xf>
    <xf numFmtId="0" fontId="6" fillId="17" borderId="18" xfId="0" applyFont="1" applyFill="1" applyBorder="1" applyAlignment="1">
      <alignment horizontal="center" vertical="top" wrapText="1"/>
    </xf>
    <xf numFmtId="0" fontId="6" fillId="17" borderId="18" xfId="0" applyFont="1" applyFill="1" applyBorder="1" applyAlignment="1">
      <alignment vertical="top" wrapText="1"/>
    </xf>
    <xf numFmtId="49" fontId="10" fillId="16" borderId="18" xfId="0" applyNumberFormat="1" applyFont="1" applyFill="1" applyBorder="1" applyAlignment="1">
      <alignment horizontal="center" vertical="center" wrapText="1"/>
    </xf>
    <xf numFmtId="0" fontId="10" fillId="16" borderId="18" xfId="0" applyFont="1" applyFill="1" applyBorder="1" applyAlignment="1">
      <alignment horizontal="center" vertical="center" wrapText="1"/>
    </xf>
    <xf numFmtId="49" fontId="6" fillId="17" borderId="18" xfId="0" applyNumberFormat="1" applyFont="1" applyFill="1" applyBorder="1" applyAlignment="1">
      <alignment horizontal="center" vertical="top" wrapText="1"/>
    </xf>
    <xf numFmtId="0" fontId="10" fillId="17" borderId="18" xfId="0" applyFont="1" applyFill="1" applyBorder="1" applyAlignment="1">
      <alignment horizontal="center" vertical="top"/>
    </xf>
    <xf numFmtId="2" fontId="4" fillId="18" borderId="18" xfId="0" applyNumberFormat="1" applyFont="1" applyFill="1" applyBorder="1" applyAlignment="1">
      <alignment horizontal="center" vertical="center" wrapText="1"/>
    </xf>
    <xf numFmtId="49" fontId="6" fillId="19" borderId="18" xfId="0" applyNumberFormat="1" applyFont="1" applyFill="1" applyBorder="1" applyAlignment="1">
      <alignment horizontal="center" vertical="top" wrapText="1"/>
    </xf>
    <xf numFmtId="0" fontId="6" fillId="19" borderId="18" xfId="0" applyFont="1" applyFill="1" applyBorder="1" applyAlignment="1">
      <alignment vertical="top" wrapText="1"/>
    </xf>
    <xf numFmtId="0" fontId="10" fillId="19" borderId="18" xfId="0" applyFont="1" applyFill="1" applyBorder="1" applyAlignment="1">
      <alignment horizontal="center" vertical="top"/>
    </xf>
    <xf numFmtId="0" fontId="6" fillId="19" borderId="18" xfId="0" applyFont="1" applyFill="1" applyBorder="1" applyAlignment="1">
      <alignment horizontal="center" vertical="top" wrapText="1"/>
    </xf>
    <xf numFmtId="2" fontId="4" fillId="20" borderId="18" xfId="0" applyNumberFormat="1" applyFont="1" applyFill="1" applyBorder="1" applyAlignment="1">
      <alignment horizontal="center" vertical="center" wrapText="1"/>
    </xf>
    <xf numFmtId="0" fontId="5" fillId="21" borderId="18" xfId="0" applyFont="1" applyFill="1" applyBorder="1" applyAlignment="1">
      <alignment horizontal="center" vertical="center" wrapText="1"/>
    </xf>
    <xf numFmtId="0" fontId="23" fillId="0" borderId="19" xfId="0" applyFont="1" applyBorder="1" applyAlignment="1" applyProtection="1">
      <alignment horizontal="center" vertical="top" wrapText="1"/>
      <protection locked="0"/>
    </xf>
    <xf numFmtId="0" fontId="24" fillId="0" borderId="20" xfId="0" applyFont="1" applyBorder="1" applyAlignment="1" applyProtection="1">
      <alignment horizontal="center" vertical="top" wrapText="1"/>
      <protection locked="0"/>
    </xf>
    <xf numFmtId="0" fontId="24" fillId="0" borderId="0" xfId="0" applyFont="1" applyBorder="1" applyAlignment="1" applyProtection="1">
      <alignment horizontal="center" vertical="top" wrapText="1"/>
      <protection locked="0"/>
    </xf>
    <xf numFmtId="0" fontId="25" fillId="0" borderId="21" xfId="0" applyFont="1" applyBorder="1" applyAlignment="1" applyProtection="1">
      <alignment horizontal="center" vertical="top" wrapText="1"/>
      <protection locked="0"/>
    </xf>
    <xf numFmtId="0" fontId="25" fillId="0" borderId="22" xfId="0" applyFont="1" applyBorder="1" applyAlignment="1" applyProtection="1">
      <alignment horizontal="center" vertical="top" wrapText="1"/>
      <protection locked="0"/>
    </xf>
    <xf numFmtId="0" fontId="25" fillId="0" borderId="23" xfId="0" applyFont="1" applyBorder="1" applyAlignment="1" applyProtection="1">
      <alignment horizontal="center" vertical="top" wrapText="1"/>
      <protection locked="0"/>
    </xf>
    <xf numFmtId="0" fontId="24" fillId="0" borderId="24" xfId="0" applyFont="1" applyBorder="1" applyAlignment="1" applyProtection="1">
      <alignment horizontal="center" vertical="top" wrapText="1"/>
      <protection locked="0"/>
    </xf>
    <xf numFmtId="0" fontId="25" fillId="0" borderId="24" xfId="0" applyFont="1" applyBorder="1" applyAlignment="1" applyProtection="1">
      <alignment horizontal="center" vertical="top" wrapText="1"/>
      <protection locked="0"/>
    </xf>
    <xf numFmtId="0" fontId="24" fillId="0" borderId="25" xfId="0" applyFont="1" applyBorder="1" applyAlignment="1" applyProtection="1">
      <alignment horizontal="center" vertical="top" wrapText="1"/>
      <protection locked="0"/>
    </xf>
    <xf numFmtId="0" fontId="24" fillId="0" borderId="26" xfId="0" applyFont="1" applyBorder="1" applyAlignment="1" applyProtection="1">
      <alignment horizontal="center" vertical="top" wrapText="1"/>
      <protection locked="0"/>
    </xf>
    <xf numFmtId="0" fontId="26" fillId="0" borderId="27" xfId="0" applyFont="1" applyBorder="1" applyAlignment="1" applyProtection="1">
      <alignment horizontal="center" vertical="center" textRotation="255"/>
      <protection locked="0"/>
    </xf>
    <xf numFmtId="4" fontId="27" fillId="0" borderId="27" xfId="0" applyNumberFormat="1" applyFont="1" applyBorder="1" applyAlignment="1" applyProtection="1">
      <alignment horizontal="left" vertical="center" wrapText="1"/>
      <protection locked="0"/>
    </xf>
    <xf numFmtId="4" fontId="27" fillId="0" borderId="27" xfId="0" applyNumberFormat="1" applyFont="1" applyBorder="1" applyAlignment="1" applyProtection="1">
      <alignment horizontal="center" vertical="center" wrapText="1"/>
      <protection locked="0"/>
    </xf>
    <xf numFmtId="4" fontId="27" fillId="0" borderId="0" xfId="0" applyNumberFormat="1" applyFont="1" applyAlignment="1" applyProtection="1">
      <alignment horizontal="center" vertical="center" wrapText="1"/>
      <protection locked="0"/>
    </xf>
    <xf numFmtId="4" fontId="27" fillId="0" borderId="0" xfId="0" applyNumberFormat="1" applyFont="1" applyAlignment="1" applyProtection="1">
      <alignment horizontal="left" vertical="center" wrapText="1"/>
      <protection locked="0"/>
    </xf>
    <xf numFmtId="0" fontId="26" fillId="0" borderId="0" xfId="0" applyFont="1" applyAlignment="1" applyProtection="1">
      <alignment horizontal="center" vertical="center" textRotation="255"/>
      <protection locked="0"/>
    </xf>
    <xf numFmtId="4" fontId="27" fillId="0" borderId="0" xfId="0" applyNumberFormat="1" applyFont="1" applyAlignment="1" applyProtection="1">
      <alignment horizontal="left" vertical="center"/>
      <protection locked="0"/>
    </xf>
    <xf numFmtId="4" fontId="27" fillId="0" borderId="0" xfId="0" applyNumberFormat="1" applyFont="1" applyAlignment="1" applyProtection="1">
      <alignment horizontal="center" vertical="center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177" fontId="4" fillId="2" borderId="0" xfId="121" applyFont="1" applyFill="1"/>
    <xf numFmtId="177" fontId="5" fillId="2" borderId="0" xfId="121" applyFont="1" applyFill="1"/>
    <xf numFmtId="0" fontId="5" fillId="2" borderId="0" xfId="0" applyFont="1" applyFill="1"/>
    <xf numFmtId="0" fontId="19" fillId="2" borderId="0" xfId="0" applyFont="1" applyFill="1"/>
    <xf numFmtId="0" fontId="5" fillId="12" borderId="28" xfId="0" applyFont="1" applyFill="1" applyBorder="1" applyAlignment="1">
      <alignment horizontal="center" vertical="center" wrapText="1"/>
    </xf>
    <xf numFmtId="0" fontId="5" fillId="12" borderId="29" xfId="0" applyFont="1" applyFill="1" applyBorder="1" applyAlignment="1" applyProtection="1">
      <alignment horizontal="center" vertical="center" wrapText="1"/>
      <protection locked="0"/>
    </xf>
    <xf numFmtId="0" fontId="5" fillId="12" borderId="12" xfId="0" applyFont="1" applyFill="1" applyBorder="1" applyAlignment="1" applyProtection="1">
      <alignment horizontal="center" vertical="center" wrapText="1"/>
      <protection locked="0"/>
    </xf>
    <xf numFmtId="0" fontId="5" fillId="12" borderId="30" xfId="0" applyFont="1" applyFill="1" applyBorder="1" applyAlignment="1" applyProtection="1">
      <alignment horizontal="center" vertical="center" wrapText="1"/>
      <protection locked="0"/>
    </xf>
    <xf numFmtId="0" fontId="5" fillId="12" borderId="24" xfId="0" applyFont="1" applyFill="1" applyBorder="1" applyAlignment="1">
      <alignment horizontal="center" vertical="center" wrapText="1"/>
    </xf>
    <xf numFmtId="0" fontId="5" fillId="12" borderId="31" xfId="0" applyFont="1" applyFill="1" applyBorder="1" applyAlignment="1">
      <alignment horizontal="center" vertical="center" wrapText="1"/>
    </xf>
    <xf numFmtId="0" fontId="5" fillId="12" borderId="32" xfId="0" applyFont="1" applyFill="1" applyBorder="1" applyAlignment="1" applyProtection="1">
      <alignment horizontal="center" vertical="center" wrapText="1"/>
      <protection locked="0"/>
    </xf>
    <xf numFmtId="177" fontId="5" fillId="12" borderId="15" xfId="121" applyFont="1" applyFill="1" applyBorder="1" applyAlignment="1" applyProtection="1">
      <alignment horizontal="center" vertical="center" wrapText="1"/>
      <protection locked="0"/>
    </xf>
    <xf numFmtId="0" fontId="5" fillId="12" borderId="24" xfId="0" applyFont="1" applyFill="1" applyBorder="1" applyAlignment="1" applyProtection="1">
      <alignment horizontal="center" vertical="center" wrapText="1"/>
      <protection locked="0"/>
    </xf>
    <xf numFmtId="0" fontId="5" fillId="12" borderId="33" xfId="0" applyFont="1" applyFill="1" applyBorder="1" applyAlignment="1" applyProtection="1">
      <alignment horizontal="center" vertical="center" wrapText="1"/>
      <protection locked="0"/>
    </xf>
    <xf numFmtId="0" fontId="5" fillId="12" borderId="34" xfId="0" applyFont="1" applyFill="1" applyBorder="1" applyAlignment="1" applyProtection="1">
      <alignment horizontal="center" vertical="center" wrapText="1"/>
      <protection locked="0"/>
    </xf>
    <xf numFmtId="177" fontId="5" fillId="12" borderId="14" xfId="121" applyFont="1" applyFill="1" applyBorder="1" applyAlignment="1" applyProtection="1">
      <alignment horizontal="center" vertical="center" wrapText="1"/>
      <protection locked="0"/>
    </xf>
    <xf numFmtId="177" fontId="5" fillId="12" borderId="35" xfId="121" applyFont="1" applyFill="1" applyBorder="1" applyAlignment="1" applyProtection="1">
      <alignment horizontal="center" vertical="center" wrapText="1"/>
    </xf>
    <xf numFmtId="0" fontId="5" fillId="12" borderId="15" xfId="0" applyFont="1" applyFill="1" applyBorder="1" applyAlignment="1" applyProtection="1">
      <alignment horizontal="center" vertical="center" wrapText="1"/>
      <protection locked="0"/>
    </xf>
    <xf numFmtId="177" fontId="5" fillId="12" borderId="36" xfId="121" applyFont="1" applyFill="1" applyBorder="1" applyAlignment="1" applyProtection="1">
      <alignment horizontal="center" vertical="center" wrapText="1"/>
      <protection locked="0"/>
    </xf>
    <xf numFmtId="4" fontId="4" fillId="14" borderId="17" xfId="0" applyNumberFormat="1" applyFont="1" applyFill="1" applyBorder="1" applyAlignment="1">
      <alignment horizontal="center" vertical="center" wrapText="1"/>
    </xf>
    <xf numFmtId="4" fontId="5" fillId="14" borderId="17" xfId="0" applyNumberFormat="1" applyFont="1" applyFill="1" applyBorder="1" applyAlignment="1">
      <alignment horizontal="right" vertical="center" wrapText="1"/>
    </xf>
    <xf numFmtId="0" fontId="5" fillId="14" borderId="17" xfId="0" applyFont="1" applyFill="1" applyBorder="1" applyAlignment="1" applyProtection="1">
      <alignment horizontal="center" vertical="center" wrapText="1"/>
      <protection locked="0"/>
    </xf>
    <xf numFmtId="4" fontId="4" fillId="14" borderId="17" xfId="0" applyNumberFormat="1" applyFont="1" applyFill="1" applyBorder="1" applyAlignment="1" applyProtection="1">
      <alignment horizontal="right" vertical="center" wrapText="1"/>
      <protection locked="0"/>
    </xf>
    <xf numFmtId="4" fontId="5" fillId="14" borderId="17" xfId="121" applyNumberFormat="1" applyFont="1" applyFill="1" applyBorder="1" applyAlignment="1" applyProtection="1">
      <alignment horizontal="right" vertical="center" wrapText="1"/>
      <protection locked="0"/>
    </xf>
    <xf numFmtId="0" fontId="4" fillId="14" borderId="17" xfId="0" applyFont="1" applyFill="1" applyBorder="1" applyProtection="1">
      <protection locked="0"/>
    </xf>
    <xf numFmtId="2" fontId="4" fillId="14" borderId="37" xfId="0" applyNumberFormat="1" applyFont="1" applyFill="1" applyBorder="1" applyProtection="1">
      <protection locked="0"/>
    </xf>
    <xf numFmtId="4" fontId="4" fillId="2" borderId="18" xfId="0" applyNumberFormat="1" applyFont="1" applyFill="1" applyBorder="1" applyAlignment="1">
      <alignment horizontal="center" vertical="center" wrapText="1"/>
    </xf>
    <xf numFmtId="4" fontId="5" fillId="2" borderId="18" xfId="0" applyNumberFormat="1" applyFont="1" applyFill="1" applyBorder="1" applyAlignment="1">
      <alignment horizontal="right" vertical="center" wrapText="1"/>
    </xf>
    <xf numFmtId="0" fontId="5" fillId="2" borderId="38" xfId="0" applyFont="1" applyFill="1" applyBorder="1" applyAlignment="1" applyProtection="1">
      <alignment horizontal="center" vertical="center" wrapText="1"/>
      <protection locked="0"/>
    </xf>
    <xf numFmtId="4" fontId="4" fillId="2" borderId="38" xfId="0" applyNumberFormat="1" applyFont="1" applyFill="1" applyBorder="1" applyAlignment="1" applyProtection="1">
      <alignment horizontal="right" vertical="center" wrapText="1"/>
      <protection locked="0"/>
    </xf>
    <xf numFmtId="4" fontId="5" fillId="2" borderId="19" xfId="121" applyNumberFormat="1" applyFont="1" applyFill="1" applyBorder="1" applyAlignment="1" applyProtection="1">
      <alignment horizontal="right" vertical="center" wrapText="1"/>
      <protection locked="0"/>
    </xf>
    <xf numFmtId="0" fontId="4" fillId="2" borderId="19" xfId="0" applyFont="1" applyFill="1" applyBorder="1" applyProtection="1">
      <protection locked="0"/>
    </xf>
    <xf numFmtId="2" fontId="4" fillId="2" borderId="39" xfId="0" applyNumberFormat="1" applyFont="1" applyFill="1" applyBorder="1" applyProtection="1">
      <protection locked="0"/>
    </xf>
    <xf numFmtId="0" fontId="10" fillId="15" borderId="23" xfId="0" applyFont="1" applyFill="1" applyBorder="1" applyAlignment="1">
      <alignment horizontal="center" vertical="center" wrapText="1"/>
    </xf>
    <xf numFmtId="0" fontId="10" fillId="15" borderId="24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 applyProtection="1">
      <alignment horizontal="center" vertical="center" wrapText="1"/>
      <protection locked="0"/>
    </xf>
    <xf numFmtId="4" fontId="4" fillId="2" borderId="24" xfId="0" applyNumberFormat="1" applyFont="1" applyFill="1" applyBorder="1" applyAlignment="1" applyProtection="1">
      <alignment horizontal="right" vertical="center" wrapText="1"/>
      <protection locked="0"/>
    </xf>
    <xf numFmtId="4" fontId="5" fillId="2" borderId="24" xfId="121" applyNumberFormat="1" applyFont="1" applyFill="1" applyBorder="1" applyAlignment="1" applyProtection="1">
      <alignment horizontal="right" vertical="center" wrapText="1"/>
      <protection locked="0"/>
    </xf>
    <xf numFmtId="0" fontId="4" fillId="2" borderId="24" xfId="0" applyFont="1" applyFill="1" applyBorder="1" applyProtection="1">
      <protection locked="0"/>
    </xf>
    <xf numFmtId="0" fontId="4" fillId="2" borderId="33" xfId="0" applyFont="1" applyFill="1" applyBorder="1" applyProtection="1">
      <protection locked="0"/>
    </xf>
    <xf numFmtId="0" fontId="4" fillId="2" borderId="39" xfId="0" applyFont="1" applyFill="1" applyBorder="1" applyProtection="1">
      <protection locked="0"/>
    </xf>
    <xf numFmtId="4" fontId="4" fillId="14" borderId="18" xfId="0" applyNumberFormat="1" applyFont="1" applyFill="1" applyBorder="1" applyAlignment="1">
      <alignment horizontal="center" vertical="center" wrapText="1"/>
    </xf>
    <xf numFmtId="4" fontId="5" fillId="14" borderId="18" xfId="0" applyNumberFormat="1" applyFont="1" applyFill="1" applyBorder="1" applyAlignment="1">
      <alignment horizontal="center" vertical="center" wrapText="1"/>
    </xf>
    <xf numFmtId="4" fontId="5" fillId="14" borderId="18" xfId="0" applyNumberFormat="1" applyFont="1" applyFill="1" applyBorder="1" applyAlignment="1">
      <alignment horizontal="right" vertical="center" wrapText="1"/>
    </xf>
    <xf numFmtId="4" fontId="29" fillId="17" borderId="18" xfId="0" applyNumberFormat="1" applyFont="1" applyFill="1" applyBorder="1" applyAlignment="1">
      <alignment vertical="top" wrapText="1"/>
    </xf>
    <xf numFmtId="4" fontId="5" fillId="18" borderId="18" xfId="0" applyNumberFormat="1" applyFont="1" applyFill="1" applyBorder="1" applyAlignment="1">
      <alignment horizontal="right" vertical="center" wrapText="1"/>
    </xf>
    <xf numFmtId="4" fontId="4" fillId="2" borderId="18" xfId="0" applyNumberFormat="1" applyFont="1" applyFill="1" applyBorder="1" applyAlignment="1">
      <alignment horizontal="right" vertical="center" wrapText="1"/>
    </xf>
    <xf numFmtId="4" fontId="4" fillId="18" borderId="18" xfId="0" applyNumberFormat="1" applyFont="1" applyFill="1" applyBorder="1" applyAlignment="1">
      <alignment horizontal="center" vertical="center" wrapText="1"/>
    </xf>
    <xf numFmtId="4" fontId="5" fillId="18" borderId="18" xfId="0" applyNumberFormat="1" applyFont="1" applyFill="1" applyBorder="1" applyAlignment="1">
      <alignment horizontal="center" vertical="center" wrapText="1"/>
    </xf>
    <xf numFmtId="4" fontId="4" fillId="20" borderId="18" xfId="0" applyNumberFormat="1" applyFont="1" applyFill="1" applyBorder="1" applyAlignment="1">
      <alignment horizontal="center" vertical="center" wrapText="1"/>
    </xf>
    <xf numFmtId="4" fontId="5" fillId="20" borderId="18" xfId="0" applyNumberFormat="1" applyFont="1" applyFill="1" applyBorder="1" applyAlignment="1">
      <alignment horizontal="center" vertical="center" wrapText="1"/>
    </xf>
    <xf numFmtId="4" fontId="5" fillId="20" borderId="18" xfId="0" applyNumberFormat="1" applyFont="1" applyFill="1" applyBorder="1" applyAlignment="1">
      <alignment horizontal="right" vertical="center" wrapText="1"/>
    </xf>
    <xf numFmtId="10" fontId="5" fillId="21" borderId="18" xfId="3" applyNumberFormat="1" applyFont="1" applyFill="1" applyBorder="1" applyAlignment="1" applyProtection="1">
      <alignment vertical="center" wrapText="1"/>
    </xf>
    <xf numFmtId="4" fontId="5" fillId="21" borderId="18" xfId="1" applyNumberFormat="1" applyFont="1" applyFill="1" applyBorder="1" applyAlignment="1" applyProtection="1">
      <alignment vertical="center" wrapText="1"/>
    </xf>
    <xf numFmtId="10" fontId="5" fillId="21" borderId="40" xfId="3" applyNumberFormat="1" applyFont="1" applyFill="1" applyBorder="1" applyAlignment="1" applyProtection="1">
      <alignment horizontal="center" vertical="center"/>
      <protection locked="0"/>
    </xf>
    <xf numFmtId="2" fontId="5" fillId="21" borderId="41" xfId="1" applyNumberFormat="1" applyFont="1" applyFill="1" applyBorder="1" applyAlignment="1" applyProtection="1">
      <alignment vertical="center" wrapText="1"/>
      <protection locked="0"/>
    </xf>
    <xf numFmtId="0" fontId="24" fillId="0" borderId="12" xfId="0" applyFont="1" applyBorder="1" applyAlignment="1" applyProtection="1">
      <alignment horizontal="center" vertical="top" wrapText="1"/>
      <protection locked="0"/>
    </xf>
    <xf numFmtId="0" fontId="24" fillId="0" borderId="42" xfId="0" applyFont="1" applyBorder="1" applyAlignment="1" applyProtection="1">
      <alignment horizontal="center" vertical="top" wrapText="1"/>
      <protection locked="0"/>
    </xf>
    <xf numFmtId="0" fontId="24" fillId="0" borderId="38" xfId="0" applyFont="1" applyBorder="1" applyAlignment="1" applyProtection="1">
      <alignment horizontal="center" vertical="top" wrapText="1"/>
      <protection locked="0"/>
    </xf>
    <xf numFmtId="0" fontId="19" fillId="0" borderId="0" xfId="0" applyFont="1" applyProtection="1">
      <protection locked="0"/>
    </xf>
    <xf numFmtId="4" fontId="19" fillId="0" borderId="0" xfId="0" applyNumberFormat="1" applyFont="1"/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left" wrapText="1"/>
    </xf>
    <xf numFmtId="0" fontId="30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21" fillId="0" borderId="0" xfId="0" applyFont="1" applyAlignment="1">
      <alignment vertical="center" wrapText="1"/>
    </xf>
    <xf numFmtId="0" fontId="29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4" fontId="5" fillId="21" borderId="43" xfId="121" applyNumberFormat="1" applyFont="1" applyFill="1" applyBorder="1" applyAlignment="1">
      <alignment horizontal="center" vertical="center"/>
    </xf>
    <xf numFmtId="4" fontId="5" fillId="21" borderId="44" xfId="121" applyNumberFormat="1" applyFont="1" applyFill="1" applyBorder="1" applyAlignment="1">
      <alignment horizontal="center" vertical="center"/>
    </xf>
    <xf numFmtId="0" fontId="5" fillId="21" borderId="45" xfId="0" applyFont="1" applyFill="1" applyBorder="1" applyAlignment="1">
      <alignment horizontal="center" vertical="center"/>
    </xf>
    <xf numFmtId="0" fontId="5" fillId="21" borderId="46" xfId="0" applyFont="1" applyFill="1" applyBorder="1" applyAlignment="1">
      <alignment horizontal="center" vertical="center"/>
    </xf>
    <xf numFmtId="0" fontId="5" fillId="21" borderId="43" xfId="0" applyFont="1" applyFill="1" applyBorder="1" applyAlignment="1">
      <alignment horizontal="center" vertical="center"/>
    </xf>
    <xf numFmtId="0" fontId="5" fillId="21" borderId="47" xfId="0" applyFont="1" applyFill="1" applyBorder="1" applyAlignment="1">
      <alignment horizontal="center" vertical="center" wrapText="1"/>
    </xf>
    <xf numFmtId="177" fontId="5" fillId="21" borderId="24" xfId="121" applyFont="1" applyFill="1" applyBorder="1" applyAlignment="1">
      <alignment horizontal="center" vertical="center" wrapText="1"/>
    </xf>
    <xf numFmtId="177" fontId="5" fillId="21" borderId="31" xfId="121" applyFont="1" applyFill="1" applyBorder="1" applyAlignment="1">
      <alignment horizontal="center" vertical="center" wrapText="1"/>
    </xf>
    <xf numFmtId="177" fontId="5" fillId="21" borderId="23" xfId="121" applyFont="1" applyFill="1" applyBorder="1" applyAlignment="1">
      <alignment horizontal="center" vertical="center" wrapText="1"/>
    </xf>
    <xf numFmtId="177" fontId="5" fillId="21" borderId="33" xfId="121" applyFont="1" applyFill="1" applyBorder="1" applyAlignment="1">
      <alignment horizontal="center" vertical="center" wrapText="1"/>
    </xf>
    <xf numFmtId="0" fontId="5" fillId="21" borderId="48" xfId="0" applyFont="1" applyFill="1" applyBorder="1" applyAlignment="1">
      <alignment horizontal="center" vertical="center"/>
    </xf>
    <xf numFmtId="0" fontId="5" fillId="21" borderId="49" xfId="0" applyFont="1" applyFill="1" applyBorder="1" applyAlignment="1">
      <alignment horizontal="center" vertical="center" wrapText="1"/>
    </xf>
    <xf numFmtId="177" fontId="5" fillId="21" borderId="49" xfId="121" applyFont="1" applyFill="1" applyBorder="1" applyAlignment="1">
      <alignment horizontal="center" vertical="center" wrapText="1"/>
    </xf>
    <xf numFmtId="177" fontId="5" fillId="21" borderId="50" xfId="121" applyFont="1" applyFill="1" applyBorder="1" applyAlignment="1">
      <alignment horizontal="center" vertical="center" wrapText="1"/>
    </xf>
    <xf numFmtId="177" fontId="5" fillId="21" borderId="51" xfId="121" applyFont="1" applyFill="1" applyBorder="1" applyAlignment="1">
      <alignment horizontal="center" vertical="center" wrapText="1"/>
    </xf>
    <xf numFmtId="177" fontId="5" fillId="21" borderId="52" xfId="121" applyFont="1" applyFill="1" applyBorder="1" applyAlignment="1">
      <alignment horizontal="center" vertical="center" wrapText="1"/>
    </xf>
    <xf numFmtId="0" fontId="31" fillId="12" borderId="53" xfId="0" applyFont="1" applyFill="1" applyBorder="1" applyAlignment="1">
      <alignment horizontal="center" vertical="center" wrapText="1"/>
    </xf>
    <xf numFmtId="2" fontId="5" fillId="21" borderId="19" xfId="0" applyNumberFormat="1" applyFont="1" applyFill="1" applyBorder="1" applyAlignment="1">
      <alignment horizontal="left" vertical="center" wrapText="1"/>
    </xf>
    <xf numFmtId="10" fontId="32" fillId="12" borderId="19" xfId="174" applyNumberFormat="1" applyFont="1" applyFill="1" applyBorder="1" applyAlignment="1">
      <alignment horizontal="center" vertical="center"/>
    </xf>
    <xf numFmtId="4" fontId="31" fillId="12" borderId="54" xfId="0" applyNumberFormat="1" applyFont="1" applyFill="1" applyBorder="1" applyAlignment="1">
      <alignment vertical="center"/>
    </xf>
    <xf numFmtId="10" fontId="32" fillId="12" borderId="38" xfId="174" applyNumberFormat="1" applyFont="1" applyFill="1" applyBorder="1" applyAlignment="1">
      <alignment horizontal="center" vertical="center"/>
    </xf>
    <xf numFmtId="4" fontId="31" fillId="12" borderId="55" xfId="0" applyNumberFormat="1" applyFont="1" applyFill="1" applyBorder="1" applyAlignment="1">
      <alignment vertical="center"/>
    </xf>
    <xf numFmtId="0" fontId="31" fillId="2" borderId="56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10" fontId="32" fillId="0" borderId="24" xfId="0" applyNumberFormat="1" applyFont="1" applyBorder="1"/>
    <xf numFmtId="0" fontId="32" fillId="0" borderId="31" xfId="0" applyFont="1" applyBorder="1"/>
    <xf numFmtId="10" fontId="32" fillId="2" borderId="38" xfId="174" applyNumberFormat="1" applyFont="1" applyFill="1" applyBorder="1" applyAlignment="1">
      <alignment horizontal="center" vertical="center"/>
    </xf>
    <xf numFmtId="4" fontId="31" fillId="2" borderId="55" xfId="0" applyNumberFormat="1" applyFont="1" applyFill="1" applyBorder="1" applyAlignment="1">
      <alignment vertical="center"/>
    </xf>
    <xf numFmtId="0" fontId="31" fillId="12" borderId="56" xfId="0" applyFont="1" applyFill="1" applyBorder="1" applyAlignment="1">
      <alignment horizontal="center" vertical="center" wrapText="1"/>
    </xf>
    <xf numFmtId="10" fontId="32" fillId="12" borderId="24" xfId="174" applyNumberFormat="1" applyFont="1" applyFill="1" applyBorder="1" applyAlignment="1">
      <alignment horizontal="center" vertical="center"/>
    </xf>
    <xf numFmtId="4" fontId="31" fillId="12" borderId="31" xfId="0" applyNumberFormat="1" applyFont="1" applyFill="1" applyBorder="1"/>
    <xf numFmtId="10" fontId="32" fillId="2" borderId="24" xfId="0" applyNumberFormat="1" applyFont="1" applyFill="1" applyBorder="1"/>
    <xf numFmtId="0" fontId="31" fillId="0" borderId="31" xfId="0" applyFont="1" applyBorder="1"/>
    <xf numFmtId="0" fontId="31" fillId="2" borderId="24" xfId="0" applyFont="1" applyFill="1" applyBorder="1" applyAlignment="1">
      <alignment horizontal="center" vertical="center" wrapText="1"/>
    </xf>
    <xf numFmtId="10" fontId="32" fillId="2" borderId="24" xfId="174" applyNumberFormat="1" applyFont="1" applyFill="1" applyBorder="1" applyAlignment="1">
      <alignment horizontal="center" vertical="center"/>
    </xf>
    <xf numFmtId="4" fontId="31" fillId="2" borderId="24" xfId="158" applyNumberFormat="1" applyFont="1" applyFill="1" applyBorder="1" applyAlignment="1">
      <alignment vertical="center" wrapText="1"/>
    </xf>
    <xf numFmtId="4" fontId="31" fillId="2" borderId="31" xfId="0" applyNumberFormat="1" applyFont="1" applyFill="1" applyBorder="1"/>
    <xf numFmtId="10" fontId="32" fillId="2" borderId="23" xfId="174" applyNumberFormat="1" applyFont="1" applyFill="1" applyBorder="1" applyAlignment="1">
      <alignment horizontal="center" vertical="center"/>
    </xf>
    <xf numFmtId="4" fontId="31" fillId="2" borderId="33" xfId="0" applyNumberFormat="1" applyFont="1" applyFill="1" applyBorder="1"/>
    <xf numFmtId="0" fontId="31" fillId="21" borderId="57" xfId="0" applyFont="1" applyFill="1" applyBorder="1" applyAlignment="1">
      <alignment horizontal="center" vertical="center" wrapText="1"/>
    </xf>
    <xf numFmtId="0" fontId="31" fillId="21" borderId="9" xfId="0" applyFont="1" applyFill="1" applyBorder="1" applyAlignment="1">
      <alignment horizontal="center" vertical="center" wrapText="1"/>
    </xf>
    <xf numFmtId="10" fontId="32" fillId="21" borderId="58" xfId="0" applyNumberFormat="1" applyFont="1" applyFill="1" applyBorder="1" applyAlignment="1">
      <alignment horizontal="center" vertical="center"/>
    </xf>
    <xf numFmtId="4" fontId="31" fillId="21" borderId="59" xfId="121" applyNumberFormat="1" applyFont="1" applyFill="1" applyBorder="1" applyAlignment="1">
      <alignment vertical="center"/>
    </xf>
    <xf numFmtId="4" fontId="31" fillId="21" borderId="60" xfId="121" applyNumberFormat="1" applyFont="1" applyFill="1" applyBorder="1" applyAlignment="1">
      <alignment vertical="center"/>
    </xf>
    <xf numFmtId="0" fontId="23" fillId="0" borderId="47" xfId="0" applyFont="1" applyBorder="1" applyAlignment="1">
      <alignment horizontal="center" vertical="top" wrapText="1"/>
    </xf>
    <xf numFmtId="0" fontId="24" fillId="0" borderId="47" xfId="0" applyFont="1" applyBorder="1" applyAlignment="1" applyProtection="1">
      <alignment horizontal="center" vertical="top" wrapText="1"/>
      <protection locked="0"/>
    </xf>
    <xf numFmtId="0" fontId="33" fillId="0" borderId="0" xfId="0" applyFont="1" applyAlignment="1" applyProtection="1">
      <alignment vertical="top" wrapText="1"/>
      <protection locked="0"/>
    </xf>
    <xf numFmtId="0" fontId="25" fillId="0" borderId="24" xfId="0" applyFont="1" applyBorder="1" applyAlignment="1">
      <alignment horizontal="center" vertical="top" wrapText="1"/>
    </xf>
    <xf numFmtId="0" fontId="24" fillId="0" borderId="24" xfId="0" applyFont="1" applyBorder="1" applyAlignment="1" applyProtection="1">
      <alignment vertical="top" wrapText="1"/>
      <protection locked="0"/>
    </xf>
    <xf numFmtId="0" fontId="34" fillId="0" borderId="0" xfId="0" applyFont="1" applyAlignment="1">
      <alignment vertical="center" textRotation="255"/>
    </xf>
    <xf numFmtId="0" fontId="35" fillId="0" borderId="27" xfId="0" applyFont="1" applyBorder="1" applyAlignment="1">
      <alignment horizontal="left" vertical="center" wrapText="1"/>
    </xf>
    <xf numFmtId="0" fontId="30" fillId="0" borderId="27" xfId="0" applyFont="1" applyBorder="1"/>
    <xf numFmtId="0" fontId="28" fillId="0" borderId="0" xfId="0" applyFont="1" applyAlignment="1" applyProtection="1">
      <alignment vertical="center" wrapText="1"/>
      <protection locked="0"/>
    </xf>
    <xf numFmtId="0" fontId="36" fillId="0" borderId="0" xfId="0" applyFont="1" applyAlignment="1">
      <alignment vertical="center" textRotation="255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8" fillId="0" borderId="0" xfId="0" applyFont="1" applyAlignment="1">
      <alignment horizontal="left" vertical="distributed" wrapText="1"/>
    </xf>
    <xf numFmtId="0" fontId="21" fillId="0" borderId="0" xfId="0" applyFont="1" applyAlignment="1">
      <alignment horizontal="center" vertical="center" wrapText="1"/>
    </xf>
    <xf numFmtId="0" fontId="28" fillId="0" borderId="0" xfId="0" applyFont="1" applyAlignment="1" applyProtection="1" quotePrefix="1">
      <alignment horizontal="left" vertical="center" wrapText="1"/>
      <protection locked="0"/>
    </xf>
  </cellXfs>
  <cellStyles count="206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20% - Accent1" xfId="49"/>
    <cellStyle name="20% - Accent1 2" xfId="50"/>
    <cellStyle name="20% - Accent2" xfId="51"/>
    <cellStyle name="20% - Accent2 2" xfId="52"/>
    <cellStyle name="20% - Accent3" xfId="53"/>
    <cellStyle name="20% - Accent3 2" xfId="54"/>
    <cellStyle name="20% - Accent4" xfId="55"/>
    <cellStyle name="20% - Accent4 2" xfId="56"/>
    <cellStyle name="20% - Accent5" xfId="57"/>
    <cellStyle name="20% - Accent5 2" xfId="58"/>
    <cellStyle name="20% - Accent6" xfId="59"/>
    <cellStyle name="20% - Accent6 2" xfId="60"/>
    <cellStyle name="40% - Accent1" xfId="61"/>
    <cellStyle name="40% - Accent1 2" xfId="62"/>
    <cellStyle name="40% - Accent2" xfId="63"/>
    <cellStyle name="40% - Accent2 2" xfId="64"/>
    <cellStyle name="40% - Accent3" xfId="65"/>
    <cellStyle name="40% - Accent3 2" xfId="66"/>
    <cellStyle name="40% - Accent4" xfId="67"/>
    <cellStyle name="40% - Accent4 2" xfId="68"/>
    <cellStyle name="40% - Accent5" xfId="69"/>
    <cellStyle name="40% - Accent5 2" xfId="70"/>
    <cellStyle name="40% - Accent6" xfId="71"/>
    <cellStyle name="40% - Accent6 2" xfId="72"/>
    <cellStyle name="60% - Accent1" xfId="73"/>
    <cellStyle name="60% - Accent1 2" xfId="74"/>
    <cellStyle name="60% - Accent2" xfId="75"/>
    <cellStyle name="60% - Accent2 2" xfId="76"/>
    <cellStyle name="60% - Accent3" xfId="77"/>
    <cellStyle name="60% - Accent3 2" xfId="78"/>
    <cellStyle name="60% - Accent4" xfId="79"/>
    <cellStyle name="60% - Accent4 2" xfId="80"/>
    <cellStyle name="60% - Accent5" xfId="81"/>
    <cellStyle name="60% - Accent5 2" xfId="82"/>
    <cellStyle name="60% - Accent6" xfId="83"/>
    <cellStyle name="60% - Accent6 2" xfId="84"/>
    <cellStyle name="Accent1" xfId="85"/>
    <cellStyle name="Accent1 2" xfId="86"/>
    <cellStyle name="Accent2" xfId="87"/>
    <cellStyle name="Accent2 2" xfId="88"/>
    <cellStyle name="Accent3" xfId="89"/>
    <cellStyle name="Accent3 2" xfId="90"/>
    <cellStyle name="Accent4" xfId="91"/>
    <cellStyle name="Accent4 2" xfId="92"/>
    <cellStyle name="Accent5" xfId="93"/>
    <cellStyle name="Accent5 2" xfId="94"/>
    <cellStyle name="Accent6" xfId="95"/>
    <cellStyle name="Accent6 2" xfId="96"/>
    <cellStyle name="Bad" xfId="97"/>
    <cellStyle name="Bad 1" xfId="98"/>
    <cellStyle name="Calculation" xfId="99"/>
    <cellStyle name="Calculation 2" xfId="100"/>
    <cellStyle name="Check Cell" xfId="101"/>
    <cellStyle name="Check Cell 2" xfId="102"/>
    <cellStyle name="Currency_Revised Pricing List to CISCEA" xfId="103"/>
    <cellStyle name="Excel Built-in Normal_Mapa de Cotações Cinto tipo paraquedista." xfId="104"/>
    <cellStyle name="Explanatory Text" xfId="105"/>
    <cellStyle name="Explanatory Text 2" xfId="106"/>
    <cellStyle name="Good" xfId="107"/>
    <cellStyle name="Good 2" xfId="108"/>
    <cellStyle name="Heading 1" xfId="109"/>
    <cellStyle name="Heading 1 3" xfId="110"/>
    <cellStyle name="Heading 2" xfId="111"/>
    <cellStyle name="Heading 2 4" xfId="112"/>
    <cellStyle name="Heading 3" xfId="113"/>
    <cellStyle name="Heading 3 2" xfId="114"/>
    <cellStyle name="Heading 4" xfId="115"/>
    <cellStyle name="Heading 4 2" xfId="116"/>
    <cellStyle name="Input" xfId="117"/>
    <cellStyle name="Input 2" xfId="118"/>
    <cellStyle name="Linked Cell" xfId="119"/>
    <cellStyle name="Linked Cell 2" xfId="120"/>
    <cellStyle name="Moeda 10" xfId="121"/>
    <cellStyle name="Moeda 10 2" xfId="122"/>
    <cellStyle name="Moeda 10 2 2" xfId="123"/>
    <cellStyle name="Moeda 10 3" xfId="124"/>
    <cellStyle name="Moeda 13 2" xfId="125"/>
    <cellStyle name="Moeda 13 2 2" xfId="126"/>
    <cellStyle name="Moeda 14 2" xfId="127"/>
    <cellStyle name="Moeda 14 2 2" xfId="128"/>
    <cellStyle name="Moeda 15 2" xfId="129"/>
    <cellStyle name="Moeda 15 2 2" xfId="130"/>
    <cellStyle name="Moeda 2 2" xfId="131"/>
    <cellStyle name="Moeda 2 2 2" xfId="132"/>
    <cellStyle name="Moeda 3 2" xfId="133"/>
    <cellStyle name="Moeda 3 2 2" xfId="134"/>
    <cellStyle name="Moeda 4 2" xfId="135"/>
    <cellStyle name="Moeda 4 2 2" xfId="136"/>
    <cellStyle name="Moeda 5 2" xfId="137"/>
    <cellStyle name="Moeda 5 2 2" xfId="138"/>
    <cellStyle name="Moeda 6 2" xfId="139"/>
    <cellStyle name="Moeda 6 2 2" xfId="140"/>
    <cellStyle name="Moeda 7 2" xfId="141"/>
    <cellStyle name="Moeda 7 2 2" xfId="142"/>
    <cellStyle name="Moeda 8 2" xfId="143"/>
    <cellStyle name="Moeda 8 2 2" xfId="144"/>
    <cellStyle name="Moeda 9 2" xfId="145"/>
    <cellStyle name="Moeda 9 2 2" xfId="146"/>
    <cellStyle name="Neutral" xfId="147"/>
    <cellStyle name="Neutral 5" xfId="148"/>
    <cellStyle name="Normal 2" xfId="149"/>
    <cellStyle name="Normal 2 2" xfId="150"/>
    <cellStyle name="Normal 2 3" xfId="151"/>
    <cellStyle name="Normal 3" xfId="152"/>
    <cellStyle name="Normal 3 2" xfId="153"/>
    <cellStyle name="Normal 3 2 2" xfId="154"/>
    <cellStyle name="Normal 3 3" xfId="155"/>
    <cellStyle name="Normal 4" xfId="156"/>
    <cellStyle name="Normal 4 2" xfId="157"/>
    <cellStyle name="Normal 40" xfId="158"/>
    <cellStyle name="Normal 40 2" xfId="159"/>
    <cellStyle name="Normal 5" xfId="160"/>
    <cellStyle name="Normal 5 2" xfId="161"/>
    <cellStyle name="Normal 6" xfId="162"/>
    <cellStyle name="Normal 6 2" xfId="163"/>
    <cellStyle name="Normal 7" xfId="164"/>
    <cellStyle name="Normal 8" xfId="165"/>
    <cellStyle name="Note" xfId="166"/>
    <cellStyle name="Note 6" xfId="167"/>
    <cellStyle name="Output" xfId="168"/>
    <cellStyle name="Output 2" xfId="169"/>
    <cellStyle name="Porcentagem 2" xfId="170"/>
    <cellStyle name="Porcentagem 2 2" xfId="171"/>
    <cellStyle name="Porcentagem 2 2 2" xfId="172"/>
    <cellStyle name="Porcentagem 2 3" xfId="173"/>
    <cellStyle name="Porcentagem 3" xfId="174"/>
    <cellStyle name="Porcentagem 3 2" xfId="175"/>
    <cellStyle name="Porcentagem 4" xfId="176"/>
    <cellStyle name="Separador de milhares 10 2" xfId="177"/>
    <cellStyle name="Separador de milhares 10 2 2" xfId="178"/>
    <cellStyle name="Separador de milhares 13 2" xfId="179"/>
    <cellStyle name="Separador de milhares 13 2 2" xfId="180"/>
    <cellStyle name="Separador de milhares 15 2" xfId="181"/>
    <cellStyle name="Separador de milhares 15 2 2" xfId="182"/>
    <cellStyle name="Separador de milhares 2 2" xfId="183"/>
    <cellStyle name="Separador de milhares 2 2 2" xfId="184"/>
    <cellStyle name="Separador de milhares 2 2 2 2" xfId="185"/>
    <cellStyle name="Separador de milhares 2 2 3" xfId="186"/>
    <cellStyle name="Separador de milhares 2 3" xfId="187"/>
    <cellStyle name="Separador de milhares 2 3 2" xfId="188"/>
    <cellStyle name="Separador de milhares 3 2" xfId="189"/>
    <cellStyle name="Separador de milhares 3 2 2" xfId="190"/>
    <cellStyle name="Title" xfId="191"/>
    <cellStyle name="Title 2" xfId="192"/>
    <cellStyle name="Título 1 1" xfId="193"/>
    <cellStyle name="Título 1 1 1" xfId="194"/>
    <cellStyle name="Título 1 1 1 2" xfId="195"/>
    <cellStyle name="Título 1 1 2" xfId="196"/>
    <cellStyle name="Título 1 1_ANEXO A - 049.016.G00.PL.002.01Memória" xfId="197"/>
    <cellStyle name="Título 5" xfId="198"/>
    <cellStyle name="Título 5 2" xfId="199"/>
    <cellStyle name="Título 6" xfId="200"/>
    <cellStyle name="Título 6 2" xfId="201"/>
    <cellStyle name="Vírgula 2" xfId="202"/>
    <cellStyle name="Vírgula 2 2" xfId="203"/>
    <cellStyle name="Warning Text" xfId="204"/>
    <cellStyle name="Warning Text 2" xfId="205"/>
  </cellStyles>
  <tableStyles count="0" defaultTableStyle="TableStyleMedium9" defaultPivotStyle="PivotStyleLight16"/>
  <colors>
    <mruColors>
      <color rgb="00DDF2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8.xml"/><Relationship Id="rId10" Type="http://schemas.openxmlformats.org/officeDocument/2006/relationships/externalLink" Target="externalLinks/externalLink7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3"/>
  <sheetViews>
    <sheetView tabSelected="1" topLeftCell="A5" workbookViewId="0">
      <selection activeCell="E10" sqref="E10"/>
    </sheetView>
  </sheetViews>
  <sheetFormatPr defaultColWidth="9.14285714285714" defaultRowHeight="15"/>
  <cols>
    <col min="1" max="1" width="5.57142857142857" style="254" customWidth="1"/>
    <col min="2" max="2" width="56.4285714285714" style="255" customWidth="1"/>
    <col min="3" max="3" width="17.2857142857143" style="256" customWidth="1"/>
    <col min="4" max="4" width="17.8571428571429" style="256" customWidth="1"/>
    <col min="5" max="5" width="13.7142857142857" style="256" customWidth="1"/>
    <col min="6" max="6" width="19.4285714285714" style="256" customWidth="1"/>
    <col min="7" max="16384" width="9.14285714285714" style="256"/>
  </cols>
  <sheetData>
    <row r="1" spans="1:14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</row>
    <row r="2" spans="1:6">
      <c r="A2" s="1" t="s">
        <v>1</v>
      </c>
      <c r="B2" s="1"/>
      <c r="C2" s="1"/>
      <c r="D2" s="1"/>
      <c r="E2" s="1"/>
      <c r="F2" s="1"/>
    </row>
    <row r="3" spans="1:6">
      <c r="A3" s="257" t="s">
        <v>2</v>
      </c>
      <c r="B3" s="257"/>
      <c r="C3" s="257"/>
      <c r="D3" s="257"/>
      <c r="E3" s="257"/>
      <c r="F3" s="257"/>
    </row>
    <row r="4" spans="1:6">
      <c r="A4" s="258" t="s">
        <v>3</v>
      </c>
      <c r="B4" s="258"/>
      <c r="C4" s="258"/>
      <c r="D4" s="258"/>
      <c r="E4" s="258"/>
      <c r="F4" s="258"/>
    </row>
    <row r="5" ht="74.25" customHeight="1" spans="1:14">
      <c r="A5" s="6" t="str">
        <f>Orçamento!$A$6</f>
        <v>SERVIÇO: Contratação de empresa especializada na elaboração de Anteprojeto, Projeto Legal e
Executivo, em plataforma BIM (Building Information Modeling), para a execução de edificação para sediar a
Moradia Estudantil da Universidade Federal Fluminense de Volta Redonda/RJ</v>
      </c>
      <c r="B5" s="6"/>
      <c r="C5" s="6"/>
      <c r="D5" s="6"/>
      <c r="E5" s="6"/>
      <c r="F5" s="6"/>
      <c r="G5" s="259"/>
      <c r="H5" s="259"/>
      <c r="I5" s="259"/>
      <c r="J5" s="259"/>
      <c r="K5" s="259"/>
      <c r="L5" s="259"/>
      <c r="M5" s="259"/>
      <c r="N5" s="259"/>
    </row>
    <row r="6" ht="30.75" customHeight="1" spans="1:14">
      <c r="A6" s="260"/>
      <c r="B6" s="260"/>
      <c r="C6" s="260"/>
      <c r="D6" s="260"/>
      <c r="E6" s="260"/>
      <c r="F6" s="260"/>
      <c r="G6" s="261"/>
      <c r="H6" s="261"/>
      <c r="I6" s="261"/>
      <c r="J6" s="261"/>
      <c r="K6" s="261"/>
      <c r="L6" s="261"/>
      <c r="M6" s="321"/>
      <c r="N6" s="321"/>
    </row>
    <row r="7" ht="15.75" customHeight="1" spans="1:6">
      <c r="A7" s="262"/>
      <c r="B7" s="263"/>
      <c r="C7" s="264" t="s">
        <v>4</v>
      </c>
      <c r="D7" s="265"/>
      <c r="E7" s="266" t="s">
        <v>5</v>
      </c>
      <c r="F7" s="267"/>
    </row>
    <row r="8" customHeight="1" spans="1:6">
      <c r="A8" s="268" t="s">
        <v>6</v>
      </c>
      <c r="B8" s="269" t="s">
        <v>7</v>
      </c>
      <c r="C8" s="270" t="s">
        <v>8</v>
      </c>
      <c r="D8" s="271" t="s">
        <v>9</v>
      </c>
      <c r="E8" s="272" t="s">
        <v>8</v>
      </c>
      <c r="F8" s="273" t="s">
        <v>9</v>
      </c>
    </row>
    <row r="9" customHeight="1" spans="1:6">
      <c r="A9" s="274"/>
      <c r="B9" s="275"/>
      <c r="C9" s="276" t="s">
        <v>10</v>
      </c>
      <c r="D9" s="277"/>
      <c r="E9" s="278" t="s">
        <v>10</v>
      </c>
      <c r="F9" s="279"/>
    </row>
    <row r="10" spans="1:6">
      <c r="A10" s="280" t="s">
        <v>11</v>
      </c>
      <c r="B10" s="281" t="s">
        <v>12</v>
      </c>
      <c r="C10" s="282">
        <f>D10/$D$16</f>
        <v>0.0794328872807166</v>
      </c>
      <c r="D10" s="283">
        <f>Orçamento!K12</f>
        <v>22417.08</v>
      </c>
      <c r="E10" s="284" t="e">
        <f>F10/$F$16</f>
        <v>#DIV/0!</v>
      </c>
      <c r="F10" s="285">
        <f>Orçamento!P12</f>
        <v>0</v>
      </c>
    </row>
    <row r="11" ht="6.95" customHeight="1" spans="1:6">
      <c r="A11" s="286"/>
      <c r="B11" s="287"/>
      <c r="C11" s="288"/>
      <c r="D11" s="289"/>
      <c r="E11" s="290"/>
      <c r="F11" s="291"/>
    </row>
    <row r="12" spans="1:6">
      <c r="A12" s="292" t="s">
        <v>13</v>
      </c>
      <c r="B12" s="281" t="s">
        <v>14</v>
      </c>
      <c r="C12" s="293">
        <f>D12/$D$16</f>
        <v>0.920567112719283</v>
      </c>
      <c r="D12" s="294">
        <f>Orçamento!K18</f>
        <v>259797.01</v>
      </c>
      <c r="E12" s="284" t="e">
        <f>F12/$F$16</f>
        <v>#DIV/0!</v>
      </c>
      <c r="F12" s="285">
        <f>Orçamento!P18</f>
        <v>0</v>
      </c>
    </row>
    <row r="13" ht="6.95" customHeight="1" spans="1:6">
      <c r="A13" s="286"/>
      <c r="B13" s="287"/>
      <c r="C13" s="295"/>
      <c r="D13" s="296"/>
      <c r="E13" s="290"/>
      <c r="F13" s="291"/>
    </row>
    <row r="14" ht="6.95" customHeight="1" spans="1:6">
      <c r="A14" s="286"/>
      <c r="B14" s="297"/>
      <c r="C14" s="298"/>
      <c r="D14" s="296"/>
      <c r="E14" s="290"/>
      <c r="F14" s="291"/>
    </row>
    <row r="15" ht="6.95" customHeight="1" spans="1:6">
      <c r="A15" s="286"/>
      <c r="B15" s="299"/>
      <c r="C15" s="298"/>
      <c r="D15" s="300"/>
      <c r="E15" s="301"/>
      <c r="F15" s="302"/>
    </row>
    <row r="16" customHeight="1" spans="1:6">
      <c r="A16" s="303" t="s">
        <v>15</v>
      </c>
      <c r="B16" s="304"/>
      <c r="C16" s="305">
        <f>SUM(C10:C15)</f>
        <v>1</v>
      </c>
      <c r="D16" s="306">
        <f>SUM(D10:D15)</f>
        <v>282214.09</v>
      </c>
      <c r="E16" s="305" t="e">
        <f>SUM(E10:E15)</f>
        <v>#DIV/0!</v>
      </c>
      <c r="F16" s="307">
        <f>SUM(F10:F15)</f>
        <v>0</v>
      </c>
    </row>
    <row r="17" ht="19.5" customHeight="1" spans="1:10">
      <c r="A17" s="308" t="s">
        <v>16</v>
      </c>
      <c r="B17" s="308"/>
      <c r="C17" s="308"/>
      <c r="D17" s="309" t="s">
        <v>17</v>
      </c>
      <c r="E17" s="309"/>
      <c r="F17" s="309"/>
      <c r="G17" s="310"/>
      <c r="H17" s="310"/>
      <c r="I17" s="310"/>
      <c r="J17" s="310"/>
    </row>
    <row r="18" ht="42.75" customHeight="1" spans="1:10">
      <c r="A18" s="311" t="s">
        <v>18</v>
      </c>
      <c r="B18" s="311"/>
      <c r="C18" s="312" t="s">
        <v>19</v>
      </c>
      <c r="D18" s="179"/>
      <c r="E18" s="179"/>
      <c r="F18" s="179"/>
      <c r="G18" s="310"/>
      <c r="H18" s="310"/>
      <c r="I18" s="310"/>
      <c r="J18" s="310"/>
    </row>
    <row r="19" ht="20.25" customHeight="1" spans="1:17">
      <c r="A19" s="313"/>
      <c r="B19" s="314" t="s">
        <v>20</v>
      </c>
      <c r="C19" s="315"/>
      <c r="D19" s="315"/>
      <c r="E19" s="315"/>
      <c r="F19" s="315"/>
      <c r="G19" s="316"/>
      <c r="H19" s="316"/>
      <c r="I19" s="316"/>
      <c r="J19" s="316"/>
      <c r="K19" s="316"/>
      <c r="L19" s="316"/>
      <c r="M19" s="316"/>
      <c r="N19" s="316"/>
      <c r="O19" s="316"/>
      <c r="P19" s="316"/>
      <c r="Q19" s="316"/>
    </row>
    <row r="20" ht="40.5" customHeight="1" spans="1:6">
      <c r="A20" s="317"/>
      <c r="B20" s="322" t="s">
        <v>21</v>
      </c>
      <c r="C20" s="191"/>
      <c r="D20" s="191"/>
      <c r="E20" s="191"/>
      <c r="F20" s="191"/>
    </row>
    <row r="21" spans="1:4">
      <c r="A21" s="317"/>
      <c r="B21" s="318"/>
      <c r="C21" s="318"/>
      <c r="D21" s="318"/>
    </row>
    <row r="22" spans="1:4">
      <c r="A22" s="317"/>
      <c r="B22" s="318"/>
      <c r="C22" s="318"/>
      <c r="D22" s="318"/>
    </row>
    <row r="23" spans="1:2">
      <c r="A23" s="317"/>
      <c r="B23" s="319"/>
    </row>
    <row r="24" ht="24" customHeight="1" spans="1:4">
      <c r="A24" s="317"/>
      <c r="B24" s="320"/>
      <c r="C24" s="320"/>
      <c r="D24" s="320"/>
    </row>
    <row r="25" spans="1:2">
      <c r="A25" s="262"/>
      <c r="B25" s="263"/>
    </row>
    <row r="26" spans="1:2">
      <c r="A26" s="262"/>
      <c r="B26" s="263"/>
    </row>
    <row r="27" spans="1:2">
      <c r="A27" s="262"/>
      <c r="B27" s="263"/>
    </row>
    <row r="28" spans="1:2">
      <c r="A28" s="262"/>
      <c r="B28" s="263"/>
    </row>
    <row r="29" spans="1:2">
      <c r="A29" s="262"/>
      <c r="B29" s="263"/>
    </row>
    <row r="30" spans="1:2">
      <c r="A30" s="262"/>
      <c r="B30" s="263"/>
    </row>
    <row r="31" spans="1:2">
      <c r="A31" s="262"/>
      <c r="B31" s="263"/>
    </row>
    <row r="32" spans="1:2">
      <c r="A32" s="262"/>
      <c r="B32" s="263"/>
    </row>
    <row r="33" spans="1:2">
      <c r="A33" s="262"/>
      <c r="B33" s="263"/>
    </row>
    <row r="34" spans="1:2">
      <c r="A34" s="262"/>
      <c r="B34" s="263"/>
    </row>
    <row r="35" spans="1:2">
      <c r="A35" s="262"/>
      <c r="B35" s="263"/>
    </row>
    <row r="36" spans="1:2">
      <c r="A36" s="262"/>
      <c r="B36" s="263"/>
    </row>
    <row r="37" spans="1:2">
      <c r="A37" s="262"/>
      <c r="B37" s="263"/>
    </row>
    <row r="38" spans="1:2">
      <c r="A38" s="262"/>
      <c r="B38" s="263"/>
    </row>
    <row r="39" spans="1:2">
      <c r="A39" s="262"/>
      <c r="B39" s="263"/>
    </row>
    <row r="40" spans="1:2">
      <c r="A40" s="262"/>
      <c r="B40" s="263"/>
    </row>
    <row r="41" spans="1:2">
      <c r="A41" s="262"/>
      <c r="B41" s="263"/>
    </row>
    <row r="42" spans="1:2">
      <c r="A42" s="262"/>
      <c r="B42" s="263"/>
    </row>
    <row r="43" spans="1:2">
      <c r="A43" s="262"/>
      <c r="B43" s="263"/>
    </row>
    <row r="44" spans="1:2">
      <c r="A44" s="262"/>
      <c r="B44" s="263"/>
    </row>
    <row r="45" spans="1:2">
      <c r="A45" s="262"/>
      <c r="B45" s="263"/>
    </row>
    <row r="46" spans="1:2">
      <c r="A46" s="262"/>
      <c r="B46" s="263"/>
    </row>
    <row r="47" spans="1:2">
      <c r="A47" s="262"/>
      <c r="B47" s="263"/>
    </row>
    <row r="48" spans="1:2">
      <c r="A48" s="262"/>
      <c r="B48" s="263"/>
    </row>
    <row r="49" spans="1:2">
      <c r="A49" s="262"/>
      <c r="B49" s="263"/>
    </row>
    <row r="50" spans="1:2">
      <c r="A50" s="262"/>
      <c r="B50" s="263"/>
    </row>
    <row r="51" spans="1:2">
      <c r="A51" s="262"/>
      <c r="B51" s="263"/>
    </row>
    <row r="52" spans="1:2">
      <c r="A52" s="262"/>
      <c r="B52" s="263"/>
    </row>
    <row r="53" spans="1:2">
      <c r="A53" s="262"/>
      <c r="B53" s="263"/>
    </row>
  </sheetData>
  <mergeCells count="19">
    <mergeCell ref="A1:F1"/>
    <mergeCell ref="A2:F2"/>
    <mergeCell ref="A4:F4"/>
    <mergeCell ref="A5:F5"/>
    <mergeCell ref="A6:F6"/>
    <mergeCell ref="C7:D7"/>
    <mergeCell ref="E7:F7"/>
    <mergeCell ref="A16:B16"/>
    <mergeCell ref="A17:C17"/>
    <mergeCell ref="A18:B18"/>
    <mergeCell ref="B20:F20"/>
    <mergeCell ref="B21:D21"/>
    <mergeCell ref="B22:D22"/>
    <mergeCell ref="B24:D24"/>
    <mergeCell ref="A8:A9"/>
    <mergeCell ref="B8:B9"/>
    <mergeCell ref="D8:D9"/>
    <mergeCell ref="F8:F9"/>
    <mergeCell ref="D17:F18"/>
  </mergeCells>
  <printOptions horizontalCentered="1"/>
  <pageMargins left="0" right="0" top="1.18110236220472" bottom="0.551181102362205" header="0.31496062992126" footer="0.354330708661417"/>
  <pageSetup paperSize="9" scale="90" fitToHeight="16" orientation="landscape"/>
  <headerFooter>
    <oddHeader>&amp;R&amp;"Verdana,Normal"&amp;8Fls.:______
Processo n.º 23069.168265/2023-10
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3"/>
  <sheetViews>
    <sheetView view="pageBreakPreview" zoomScale="85" zoomScaleNormal="85" topLeftCell="D3" workbookViewId="0">
      <selection activeCell="P19" sqref="P19"/>
    </sheetView>
  </sheetViews>
  <sheetFormatPr defaultColWidth="9.14285714285714" defaultRowHeight="12.75"/>
  <cols>
    <col min="1" max="1" width="9.57142857142857" style="106" customWidth="1"/>
    <col min="2" max="2" width="17" style="107" customWidth="1"/>
    <col min="3" max="3" width="9.42857142857143" style="106" customWidth="1"/>
    <col min="4" max="4" width="85.5714285714286" style="108" customWidth="1"/>
    <col min="5" max="5" width="8" style="109" customWidth="1"/>
    <col min="6" max="6" width="12.5714285714286" style="109" customWidth="1"/>
    <col min="7" max="7" width="23.8571428571429" style="110" customWidth="1"/>
    <col min="8" max="8" width="13.5714285714286" style="111" customWidth="1"/>
    <col min="9" max="9" width="20.5714285714286" style="112" customWidth="1"/>
    <col min="10" max="10" width="15.2857142857143" style="112" customWidth="1"/>
    <col min="11" max="11" width="14.7142857142857" style="112" customWidth="1"/>
    <col min="12" max="12" width="8.42857142857143" style="112" customWidth="1"/>
    <col min="13" max="13" width="11.1428571428571" style="113" customWidth="1"/>
    <col min="14" max="14" width="11" style="114" customWidth="1"/>
    <col min="15" max="15" width="9.85714285714286" style="115" customWidth="1"/>
    <col min="16" max="16" width="11.7142857142857" style="115" customWidth="1"/>
    <col min="17" max="16384" width="9.14285714285714" style="115"/>
  </cols>
  <sheetData>
    <row r="1" ht="15" spans="1:16">
      <c r="A1" s="116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</row>
    <row r="2" ht="15" spans="1:16">
      <c r="A2" s="116" t="s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</row>
    <row r="3" ht="15" spans="1:16">
      <c r="A3" s="117" t="s">
        <v>22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3"/>
      <c r="O3" s="3"/>
      <c r="P3" s="3"/>
    </row>
    <row r="4" spans="1:16">
      <c r="A4" s="118"/>
      <c r="B4" s="119"/>
      <c r="C4" s="118"/>
      <c r="D4" s="120"/>
      <c r="E4" s="121"/>
      <c r="F4" s="121"/>
      <c r="G4" s="122"/>
      <c r="H4" s="123"/>
      <c r="I4" s="193"/>
      <c r="J4" s="193"/>
      <c r="K4" s="193"/>
      <c r="L4" s="193"/>
      <c r="M4" s="194"/>
      <c r="N4" s="195"/>
      <c r="O4" s="196"/>
      <c r="P4" s="196"/>
    </row>
    <row r="5" ht="15" spans="1:16">
      <c r="A5" s="124" t="s">
        <v>23</v>
      </c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</row>
    <row r="6" ht="55.5" customHeight="1" spans="1:16">
      <c r="A6" s="125" t="s">
        <v>24</v>
      </c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</row>
    <row r="7" ht="21" customHeight="1" spans="1:16">
      <c r="A7" s="126"/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96"/>
    </row>
    <row r="8" ht="15.75" customHeight="1" spans="1:16">
      <c r="A8" s="127"/>
      <c r="B8" s="128"/>
      <c r="C8" s="127"/>
      <c r="D8" s="129"/>
      <c r="E8" s="130" t="s">
        <v>25</v>
      </c>
      <c r="F8" s="131"/>
      <c r="G8" s="131"/>
      <c r="H8" s="131"/>
      <c r="I8" s="131"/>
      <c r="J8" s="131"/>
      <c r="K8" s="197"/>
      <c r="L8" s="198" t="s">
        <v>26</v>
      </c>
      <c r="M8" s="199"/>
      <c r="N8" s="199"/>
      <c r="O8" s="199"/>
      <c r="P8" s="200"/>
    </row>
    <row r="9" ht="15.75" customHeight="1" spans="1:16">
      <c r="A9" s="132" t="s">
        <v>6</v>
      </c>
      <c r="B9" s="133" t="s">
        <v>27</v>
      </c>
      <c r="C9" s="133" t="s">
        <v>28</v>
      </c>
      <c r="D9" s="133" t="s">
        <v>7</v>
      </c>
      <c r="E9" s="134" t="s">
        <v>29</v>
      </c>
      <c r="F9" s="135" t="s">
        <v>30</v>
      </c>
      <c r="G9" s="136" t="s">
        <v>31</v>
      </c>
      <c r="H9" s="137" t="s">
        <v>32</v>
      </c>
      <c r="I9" s="201" t="s">
        <v>33</v>
      </c>
      <c r="J9" s="201"/>
      <c r="K9" s="202"/>
      <c r="L9" s="203" t="s">
        <v>34</v>
      </c>
      <c r="M9" s="204" t="s">
        <v>35</v>
      </c>
      <c r="N9" s="205" t="s">
        <v>33</v>
      </c>
      <c r="O9" s="205"/>
      <c r="P9" s="206"/>
    </row>
    <row r="10" customHeight="1" spans="1:16">
      <c r="A10" s="132"/>
      <c r="B10" s="133"/>
      <c r="C10" s="133"/>
      <c r="D10" s="133"/>
      <c r="E10" s="138"/>
      <c r="F10" s="139"/>
      <c r="G10" s="140"/>
      <c r="H10" s="133"/>
      <c r="I10" s="201" t="s">
        <v>36</v>
      </c>
      <c r="J10" s="201" t="s">
        <v>37</v>
      </c>
      <c r="K10" s="202"/>
      <c r="L10" s="207"/>
      <c r="M10" s="208"/>
      <c r="N10" s="205" t="s">
        <v>38</v>
      </c>
      <c r="O10" s="205" t="s">
        <v>37</v>
      </c>
      <c r="P10" s="206"/>
    </row>
    <row r="11" ht="27.75" customHeight="1" spans="1:16">
      <c r="A11" s="132"/>
      <c r="B11" s="133"/>
      <c r="C11" s="133"/>
      <c r="D11" s="133"/>
      <c r="E11" s="138"/>
      <c r="F11" s="139"/>
      <c r="G11" s="140"/>
      <c r="H11" s="133"/>
      <c r="I11" s="137"/>
      <c r="J11" s="137" t="s">
        <v>39</v>
      </c>
      <c r="K11" s="209" t="s">
        <v>40</v>
      </c>
      <c r="L11" s="207"/>
      <c r="M11" s="208"/>
      <c r="N11" s="210"/>
      <c r="O11" s="210" t="s">
        <v>41</v>
      </c>
      <c r="P11" s="211" t="s">
        <v>42</v>
      </c>
    </row>
    <row r="12" spans="1:16">
      <c r="A12" s="141" t="s">
        <v>43</v>
      </c>
      <c r="B12" s="142"/>
      <c r="C12" s="142"/>
      <c r="D12" s="143" t="s">
        <v>44</v>
      </c>
      <c r="E12" s="142"/>
      <c r="F12" s="144"/>
      <c r="G12" s="145"/>
      <c r="H12" s="146"/>
      <c r="I12" s="212"/>
      <c r="J12" s="212"/>
      <c r="K12" s="213">
        <f>SUM(J13:J17)</f>
        <v>22417.08</v>
      </c>
      <c r="L12" s="214"/>
      <c r="M12" s="215"/>
      <c r="N12" s="216"/>
      <c r="O12" s="217"/>
      <c r="P12" s="218">
        <f>SUM(O13:O17)</f>
        <v>0</v>
      </c>
    </row>
    <row r="13" ht="24" spans="1:16">
      <c r="A13" s="147" t="s">
        <v>45</v>
      </c>
      <c r="B13" s="148" t="s">
        <v>46</v>
      </c>
      <c r="C13" s="148" t="s">
        <v>47</v>
      </c>
      <c r="D13" s="148" t="s">
        <v>48</v>
      </c>
      <c r="E13" s="149" t="s">
        <v>49</v>
      </c>
      <c r="F13" s="150">
        <v>0.0486</v>
      </c>
      <c r="G13" s="150">
        <v>5265.59</v>
      </c>
      <c r="H13" s="151">
        <v>26.39</v>
      </c>
      <c r="I13" s="219">
        <f>TRUNC(G13*(1+(H13/100)),2)</f>
        <v>6655.17</v>
      </c>
      <c r="J13" s="219">
        <f>TRUNC(F13*I13,2)</f>
        <v>323.44</v>
      </c>
      <c r="K13" s="220"/>
      <c r="L13" s="221"/>
      <c r="M13" s="222"/>
      <c r="N13" s="223"/>
      <c r="O13" s="224"/>
      <c r="P13" s="225"/>
    </row>
    <row r="14" ht="24" spans="1:16">
      <c r="A14" s="147" t="s">
        <v>50</v>
      </c>
      <c r="B14" s="148" t="s">
        <v>51</v>
      </c>
      <c r="C14" s="148" t="s">
        <v>52</v>
      </c>
      <c r="D14" s="148" t="s">
        <v>53</v>
      </c>
      <c r="E14" s="149" t="s">
        <v>54</v>
      </c>
      <c r="F14" s="152">
        <v>75</v>
      </c>
      <c r="G14" s="150">
        <v>126.1</v>
      </c>
      <c r="H14" s="149">
        <v>26.39</v>
      </c>
      <c r="I14" s="219">
        <f>TRUNC(G14*(1+(H14/100)),2)</f>
        <v>159.37</v>
      </c>
      <c r="J14" s="219">
        <f>TRUNC(F14*I14,2)</f>
        <v>11952.75</v>
      </c>
      <c r="K14" s="149"/>
      <c r="L14" s="226"/>
      <c r="M14" s="227"/>
      <c r="N14" s="227"/>
      <c r="O14" s="227"/>
      <c r="P14" s="227"/>
    </row>
    <row r="15" ht="24" spans="1:16">
      <c r="A15" s="147" t="s">
        <v>55</v>
      </c>
      <c r="B15" s="148" t="s">
        <v>56</v>
      </c>
      <c r="C15" s="148" t="s">
        <v>47</v>
      </c>
      <c r="D15" s="148" t="s">
        <v>57</v>
      </c>
      <c r="E15" s="153" t="s">
        <v>58</v>
      </c>
      <c r="F15" s="152">
        <v>1</v>
      </c>
      <c r="G15" s="150">
        <v>6427.08</v>
      </c>
      <c r="H15" s="151">
        <v>26.39</v>
      </c>
      <c r="I15" s="219">
        <f>TRUNC(G15*(1+(H15/100)),2)</f>
        <v>8123.18</v>
      </c>
      <c r="J15" s="219">
        <f>TRUNC(F15*I15,2)</f>
        <v>8123.18</v>
      </c>
      <c r="K15" s="220"/>
      <c r="L15" s="228"/>
      <c r="M15" s="229"/>
      <c r="N15" s="230"/>
      <c r="O15" s="231"/>
      <c r="P15" s="232"/>
    </row>
    <row r="16" spans="1:16">
      <c r="A16" s="147" t="s">
        <v>59</v>
      </c>
      <c r="B16" s="148" t="s">
        <v>60</v>
      </c>
      <c r="C16" s="148" t="s">
        <v>52</v>
      </c>
      <c r="D16" s="148" t="s">
        <v>61</v>
      </c>
      <c r="E16" s="154" t="s">
        <v>58</v>
      </c>
      <c r="F16" s="152">
        <v>1</v>
      </c>
      <c r="G16" s="150">
        <v>442.78</v>
      </c>
      <c r="H16" s="151">
        <v>26.39</v>
      </c>
      <c r="I16" s="219">
        <f>TRUNC(G16*(1+(H16/100)),2)</f>
        <v>559.62</v>
      </c>
      <c r="J16" s="219">
        <f>TRUNC(F16*I16,2)</f>
        <v>559.62</v>
      </c>
      <c r="K16" s="220"/>
      <c r="L16" s="221"/>
      <c r="M16" s="222"/>
      <c r="N16" s="223"/>
      <c r="O16" s="224"/>
      <c r="P16" s="233"/>
    </row>
    <row r="17" spans="1:16">
      <c r="A17" s="147" t="s">
        <v>62</v>
      </c>
      <c r="B17" s="148" t="s">
        <v>63</v>
      </c>
      <c r="C17" s="148" t="s">
        <v>47</v>
      </c>
      <c r="D17" s="148" t="s">
        <v>64</v>
      </c>
      <c r="E17" s="154" t="s">
        <v>58</v>
      </c>
      <c r="F17" s="152">
        <v>1</v>
      </c>
      <c r="G17" s="150">
        <v>1153.65</v>
      </c>
      <c r="H17" s="151">
        <v>26.39</v>
      </c>
      <c r="I17" s="219">
        <f>TRUNC(G17*(1+(H17/100)),2)</f>
        <v>1458.09</v>
      </c>
      <c r="J17" s="219">
        <f>TRUNC(F17*I17,2)</f>
        <v>1458.09</v>
      </c>
      <c r="K17" s="220"/>
      <c r="L17" s="221"/>
      <c r="M17" s="222"/>
      <c r="N17" s="223"/>
      <c r="O17" s="224"/>
      <c r="P17" s="233"/>
    </row>
    <row r="18" spans="1:16">
      <c r="A18" s="155" t="s">
        <v>65</v>
      </c>
      <c r="B18" s="156"/>
      <c r="C18" s="156"/>
      <c r="D18" s="156" t="s">
        <v>14</v>
      </c>
      <c r="E18" s="156"/>
      <c r="F18" s="157"/>
      <c r="G18" s="158"/>
      <c r="H18" s="159"/>
      <c r="I18" s="234"/>
      <c r="J18" s="235"/>
      <c r="K18" s="236">
        <f>J19+J21</f>
        <v>259797.01</v>
      </c>
      <c r="L18" s="214"/>
      <c r="M18" s="215"/>
      <c r="N18" s="216"/>
      <c r="O18" s="217"/>
      <c r="P18" s="218">
        <f>O19+O21</f>
        <v>0</v>
      </c>
    </row>
    <row r="19" spans="1:16">
      <c r="A19" s="160" t="s">
        <v>66</v>
      </c>
      <c r="B19" s="161"/>
      <c r="C19" s="161"/>
      <c r="D19" s="161" t="s">
        <v>67</v>
      </c>
      <c r="E19" s="161"/>
      <c r="F19" s="160"/>
      <c r="G19" s="160"/>
      <c r="H19" s="161"/>
      <c r="I19" s="161"/>
      <c r="J19" s="237">
        <f>J20</f>
        <v>110151.26</v>
      </c>
      <c r="K19" s="161"/>
      <c r="L19" s="238"/>
      <c r="M19" s="238"/>
      <c r="N19" s="238"/>
      <c r="O19" s="238">
        <f>O20</f>
        <v>0</v>
      </c>
      <c r="P19" s="238"/>
    </row>
    <row r="20" ht="48" spans="1:16">
      <c r="A20" s="162" t="s">
        <v>68</v>
      </c>
      <c r="B20" s="163" t="s">
        <v>69</v>
      </c>
      <c r="C20" s="163" t="s">
        <v>47</v>
      </c>
      <c r="D20" s="148" t="s">
        <v>70</v>
      </c>
      <c r="E20" s="163" t="s">
        <v>71</v>
      </c>
      <c r="F20" s="150">
        <v>1719.77</v>
      </c>
      <c r="G20" s="150">
        <v>50.68</v>
      </c>
      <c r="H20" s="151">
        <v>26.39</v>
      </c>
      <c r="I20" s="219">
        <f>TRUNC(G20*(1+(H20/100)),2)</f>
        <v>64.05</v>
      </c>
      <c r="J20" s="219">
        <f>TRUNC(F20*I20,2)</f>
        <v>110151.26</v>
      </c>
      <c r="K20" s="239"/>
      <c r="L20" s="221"/>
      <c r="M20" s="222"/>
      <c r="N20" s="223"/>
      <c r="O20" s="224"/>
      <c r="P20" s="233"/>
    </row>
    <row r="21" spans="1:16">
      <c r="A21" s="164" t="s">
        <v>72</v>
      </c>
      <c r="B21" s="161"/>
      <c r="C21" s="161"/>
      <c r="D21" s="161" t="s">
        <v>73</v>
      </c>
      <c r="E21" s="161"/>
      <c r="F21" s="165"/>
      <c r="G21" s="160"/>
      <c r="H21" s="166"/>
      <c r="I21" s="240"/>
      <c r="J21" s="241">
        <f>J22+J25+J28+J30+J32+J35+J37+J39+J42+J45</f>
        <v>149645.75</v>
      </c>
      <c r="K21" s="238"/>
      <c r="L21" s="238"/>
      <c r="M21" s="238"/>
      <c r="N21" s="238"/>
      <c r="O21" s="238">
        <f>O22+O25+O28+O30+O32+O35+O37+O39+O42+O45</f>
        <v>0</v>
      </c>
      <c r="P21" s="238"/>
    </row>
    <row r="22" spans="1:16">
      <c r="A22" s="167" t="s">
        <v>74</v>
      </c>
      <c r="B22" s="168"/>
      <c r="C22" s="168"/>
      <c r="D22" s="168" t="s">
        <v>75</v>
      </c>
      <c r="E22" s="168"/>
      <c r="F22" s="169"/>
      <c r="G22" s="170"/>
      <c r="H22" s="171"/>
      <c r="I22" s="242"/>
      <c r="J22" s="243">
        <f>SUM(J23:J24)</f>
        <v>87704.49</v>
      </c>
      <c r="K22" s="244"/>
      <c r="L22" s="244"/>
      <c r="M22" s="244"/>
      <c r="N22" s="244"/>
      <c r="O22" s="244">
        <f>SUM(O23:O24)</f>
        <v>0</v>
      </c>
      <c r="P22" s="244"/>
    </row>
    <row r="23" ht="36" spans="1:16">
      <c r="A23" s="147" t="s">
        <v>76</v>
      </c>
      <c r="B23" s="148" t="s">
        <v>77</v>
      </c>
      <c r="C23" s="148" t="s">
        <v>47</v>
      </c>
      <c r="D23" s="148" t="s">
        <v>78</v>
      </c>
      <c r="E23" s="147" t="s">
        <v>71</v>
      </c>
      <c r="F23" s="150">
        <v>500</v>
      </c>
      <c r="G23" s="150">
        <v>43.94</v>
      </c>
      <c r="H23" s="151">
        <v>26.39</v>
      </c>
      <c r="I23" s="219">
        <f t="shared" ref="I23:I38" si="0">TRUNC(G23*(1+(H23/100)),2)</f>
        <v>55.53</v>
      </c>
      <c r="J23" s="219">
        <f>TRUNC(F23*I23,2)</f>
        <v>27765</v>
      </c>
      <c r="K23" s="220"/>
      <c r="L23" s="221"/>
      <c r="M23" s="222"/>
      <c r="N23" s="223"/>
      <c r="O23" s="224"/>
      <c r="P23" s="233"/>
    </row>
    <row r="24" ht="36" spans="1:16">
      <c r="A24" s="147" t="s">
        <v>79</v>
      </c>
      <c r="B24" s="148" t="s">
        <v>80</v>
      </c>
      <c r="C24" s="148" t="s">
        <v>47</v>
      </c>
      <c r="D24" s="148" t="s">
        <v>81</v>
      </c>
      <c r="E24" s="147" t="s">
        <v>71</v>
      </c>
      <c r="F24" s="150">
        <v>1219.77</v>
      </c>
      <c r="G24" s="150">
        <v>38.88</v>
      </c>
      <c r="H24" s="151">
        <v>26.39</v>
      </c>
      <c r="I24" s="219">
        <f t="shared" si="0"/>
        <v>49.14</v>
      </c>
      <c r="J24" s="219">
        <f>TRUNC(F24*I24,2)</f>
        <v>59939.49</v>
      </c>
      <c r="K24" s="220"/>
      <c r="L24" s="221"/>
      <c r="M24" s="222"/>
      <c r="N24" s="223"/>
      <c r="O24" s="224"/>
      <c r="P24" s="233"/>
    </row>
    <row r="25" spans="1:16">
      <c r="A25" s="167" t="s">
        <v>82</v>
      </c>
      <c r="B25" s="168" t="s">
        <v>83</v>
      </c>
      <c r="C25" s="168"/>
      <c r="D25" s="168" t="s">
        <v>84</v>
      </c>
      <c r="E25" s="168"/>
      <c r="F25" s="169"/>
      <c r="G25" s="170" t="s">
        <v>85</v>
      </c>
      <c r="H25" s="171"/>
      <c r="I25" s="242"/>
      <c r="J25" s="243">
        <f>SUM(J26:J27)</f>
        <v>14496.9</v>
      </c>
      <c r="K25" s="244"/>
      <c r="L25" s="244"/>
      <c r="M25" s="244"/>
      <c r="N25" s="244"/>
      <c r="O25" s="244">
        <f>SUM(O26:O27)</f>
        <v>0</v>
      </c>
      <c r="P25" s="244"/>
    </row>
    <row r="26" ht="36" spans="1:16">
      <c r="A26" s="147" t="s">
        <v>86</v>
      </c>
      <c r="B26" s="148" t="s">
        <v>87</v>
      </c>
      <c r="C26" s="148" t="s">
        <v>47</v>
      </c>
      <c r="D26" s="148" t="s">
        <v>88</v>
      </c>
      <c r="E26" s="147" t="s">
        <v>71</v>
      </c>
      <c r="F26" s="150">
        <v>500</v>
      </c>
      <c r="G26" s="150">
        <v>8.7</v>
      </c>
      <c r="H26" s="151">
        <v>26.39</v>
      </c>
      <c r="I26" s="219">
        <f t="shared" si="0"/>
        <v>10.99</v>
      </c>
      <c r="J26" s="219">
        <f>TRUNC(F26*I26,2)</f>
        <v>5495</v>
      </c>
      <c r="K26" s="220"/>
      <c r="L26" s="221"/>
      <c r="M26" s="222"/>
      <c r="N26" s="223"/>
      <c r="O26" s="224"/>
      <c r="P26" s="233"/>
    </row>
    <row r="27" ht="36" spans="1:16">
      <c r="A27" s="147" t="s">
        <v>89</v>
      </c>
      <c r="B27" s="148" t="s">
        <v>90</v>
      </c>
      <c r="C27" s="148" t="s">
        <v>47</v>
      </c>
      <c r="D27" s="148" t="s">
        <v>91</v>
      </c>
      <c r="E27" s="147" t="s">
        <v>71</v>
      </c>
      <c r="F27" s="150">
        <v>1219.77</v>
      </c>
      <c r="G27" s="150">
        <v>5.84</v>
      </c>
      <c r="H27" s="151">
        <v>26.39</v>
      </c>
      <c r="I27" s="219">
        <f t="shared" si="0"/>
        <v>7.38</v>
      </c>
      <c r="J27" s="219">
        <f>TRUNC(F27*I27,2)</f>
        <v>9001.9</v>
      </c>
      <c r="K27" s="220"/>
      <c r="L27" s="221"/>
      <c r="M27" s="222"/>
      <c r="N27" s="223"/>
      <c r="O27" s="224"/>
      <c r="P27" s="233"/>
    </row>
    <row r="28" spans="1:16">
      <c r="A28" s="167" t="s">
        <v>92</v>
      </c>
      <c r="B28" s="168" t="s">
        <v>83</v>
      </c>
      <c r="C28" s="168"/>
      <c r="D28" s="168" t="s">
        <v>93</v>
      </c>
      <c r="E28" s="168"/>
      <c r="F28" s="169"/>
      <c r="G28" s="170" t="s">
        <v>85</v>
      </c>
      <c r="H28" s="171"/>
      <c r="I28" s="242"/>
      <c r="J28" s="243">
        <f>J29</f>
        <v>9407.14</v>
      </c>
      <c r="K28" s="244"/>
      <c r="L28" s="244"/>
      <c r="M28" s="244"/>
      <c r="N28" s="244"/>
      <c r="O28" s="244">
        <f>O29</f>
        <v>0</v>
      </c>
      <c r="P28" s="244"/>
    </row>
    <row r="29" ht="36" spans="1:16">
      <c r="A29" s="147" t="s">
        <v>94</v>
      </c>
      <c r="B29" s="148" t="s">
        <v>95</v>
      </c>
      <c r="C29" s="148" t="s">
        <v>47</v>
      </c>
      <c r="D29" s="148" t="s">
        <v>96</v>
      </c>
      <c r="E29" s="147" t="s">
        <v>71</v>
      </c>
      <c r="F29" s="150">
        <v>1719.77</v>
      </c>
      <c r="G29" s="150">
        <v>4.33</v>
      </c>
      <c r="H29" s="151">
        <v>26.39</v>
      </c>
      <c r="I29" s="219">
        <f t="shared" si="0"/>
        <v>5.47</v>
      </c>
      <c r="J29" s="219">
        <f>TRUNC(F29*I29,2)</f>
        <v>9407.14</v>
      </c>
      <c r="K29" s="239"/>
      <c r="L29" s="221"/>
      <c r="M29" s="222"/>
      <c r="N29" s="223"/>
      <c r="O29" s="224"/>
      <c r="P29" s="233"/>
    </row>
    <row r="30" spans="1:16">
      <c r="A30" s="167" t="s">
        <v>97</v>
      </c>
      <c r="B30" s="168" t="s">
        <v>83</v>
      </c>
      <c r="C30" s="168"/>
      <c r="D30" s="168" t="s">
        <v>98</v>
      </c>
      <c r="E30" s="168"/>
      <c r="F30" s="169"/>
      <c r="G30" s="170" t="s">
        <v>85</v>
      </c>
      <c r="H30" s="171"/>
      <c r="I30" s="242"/>
      <c r="J30" s="243">
        <f>J31</f>
        <v>10335.81</v>
      </c>
      <c r="K30" s="244"/>
      <c r="L30" s="244"/>
      <c r="M30" s="244"/>
      <c r="N30" s="244"/>
      <c r="O30" s="244">
        <f>O31</f>
        <v>0</v>
      </c>
      <c r="P30" s="244"/>
    </row>
    <row r="31" ht="36" spans="1:16">
      <c r="A31" s="147" t="s">
        <v>99</v>
      </c>
      <c r="B31" s="148" t="s">
        <v>100</v>
      </c>
      <c r="C31" s="148" t="s">
        <v>47</v>
      </c>
      <c r="D31" s="148" t="s">
        <v>101</v>
      </c>
      <c r="E31" s="147" t="s">
        <v>71</v>
      </c>
      <c r="F31" s="150">
        <v>1719.77</v>
      </c>
      <c r="G31" s="150">
        <v>4.76</v>
      </c>
      <c r="H31" s="151">
        <v>26.39</v>
      </c>
      <c r="I31" s="219">
        <f t="shared" si="0"/>
        <v>6.01</v>
      </c>
      <c r="J31" s="219">
        <f>TRUNC(F31*I31,2)</f>
        <v>10335.81</v>
      </c>
      <c r="K31" s="220"/>
      <c r="L31" s="221"/>
      <c r="M31" s="222"/>
      <c r="N31" s="223"/>
      <c r="O31" s="224"/>
      <c r="P31" s="233"/>
    </row>
    <row r="32" spans="1:16">
      <c r="A32" s="167" t="s">
        <v>102</v>
      </c>
      <c r="B32" s="168" t="s">
        <v>83</v>
      </c>
      <c r="C32" s="168"/>
      <c r="D32" s="168" t="s">
        <v>103</v>
      </c>
      <c r="E32" s="168"/>
      <c r="F32" s="169"/>
      <c r="G32" s="170" t="s">
        <v>85</v>
      </c>
      <c r="H32" s="171"/>
      <c r="I32" s="242"/>
      <c r="J32" s="243">
        <f>SUM(J33:J34)</f>
        <v>7983.59</v>
      </c>
      <c r="K32" s="244"/>
      <c r="L32" s="244"/>
      <c r="M32" s="244"/>
      <c r="N32" s="244"/>
      <c r="O32" s="244">
        <f>SUM(O33:O34)</f>
        <v>0</v>
      </c>
      <c r="P32" s="244"/>
    </row>
    <row r="33" ht="36" spans="1:16">
      <c r="A33" s="147" t="s">
        <v>104</v>
      </c>
      <c r="B33" s="148" t="s">
        <v>105</v>
      </c>
      <c r="C33" s="148" t="s">
        <v>47</v>
      </c>
      <c r="D33" s="148" t="s">
        <v>106</v>
      </c>
      <c r="E33" s="147" t="s">
        <v>71</v>
      </c>
      <c r="F33" s="150">
        <v>500</v>
      </c>
      <c r="G33" s="150">
        <v>5.84</v>
      </c>
      <c r="H33" s="151">
        <v>26.39</v>
      </c>
      <c r="I33" s="219">
        <f t="shared" si="0"/>
        <v>7.38</v>
      </c>
      <c r="J33" s="219">
        <f>TRUNC(F33*I33,2)</f>
        <v>3690</v>
      </c>
      <c r="K33" s="220"/>
      <c r="L33" s="221"/>
      <c r="M33" s="222"/>
      <c r="N33" s="223"/>
      <c r="O33" s="224"/>
      <c r="P33" s="233"/>
    </row>
    <row r="34" ht="36" spans="1:16">
      <c r="A34" s="147" t="s">
        <v>107</v>
      </c>
      <c r="B34" s="148" t="s">
        <v>108</v>
      </c>
      <c r="C34" s="148" t="s">
        <v>47</v>
      </c>
      <c r="D34" s="148" t="s">
        <v>109</v>
      </c>
      <c r="E34" s="147" t="s">
        <v>71</v>
      </c>
      <c r="F34" s="150">
        <v>1219.77</v>
      </c>
      <c r="G34" s="150">
        <v>2.79</v>
      </c>
      <c r="H34" s="151">
        <v>26.39</v>
      </c>
      <c r="I34" s="219">
        <f t="shared" si="0"/>
        <v>3.52</v>
      </c>
      <c r="J34" s="219">
        <f>TRUNC(F34*I34,2)</f>
        <v>4293.59</v>
      </c>
      <c r="K34" s="220"/>
      <c r="L34" s="221"/>
      <c r="M34" s="222"/>
      <c r="N34" s="223"/>
      <c r="O34" s="224"/>
      <c r="P34" s="233"/>
    </row>
    <row r="35" spans="1:16">
      <c r="A35" s="167" t="s">
        <v>110</v>
      </c>
      <c r="B35" s="168" t="s">
        <v>83</v>
      </c>
      <c r="C35" s="168"/>
      <c r="D35" s="168" t="s">
        <v>111</v>
      </c>
      <c r="E35" s="168"/>
      <c r="F35" s="169"/>
      <c r="G35" s="170" t="s">
        <v>85</v>
      </c>
      <c r="H35" s="171"/>
      <c r="I35" s="242"/>
      <c r="J35" s="243">
        <f>J36</f>
        <v>997.29</v>
      </c>
      <c r="K35" s="244"/>
      <c r="L35" s="244"/>
      <c r="M35" s="244"/>
      <c r="N35" s="244"/>
      <c r="O35" s="244">
        <f>O36</f>
        <v>0</v>
      </c>
      <c r="P35" s="244"/>
    </row>
    <row r="36" ht="24" spans="1:16">
      <c r="A36" s="147" t="s">
        <v>112</v>
      </c>
      <c r="B36" s="148" t="s">
        <v>113</v>
      </c>
      <c r="C36" s="148" t="s">
        <v>47</v>
      </c>
      <c r="D36" s="148" t="s">
        <v>114</v>
      </c>
      <c r="E36" s="147" t="s">
        <v>71</v>
      </c>
      <c r="F36" s="150">
        <v>141.26</v>
      </c>
      <c r="G36" s="150">
        <v>5.59</v>
      </c>
      <c r="H36" s="151">
        <v>26.39</v>
      </c>
      <c r="I36" s="219">
        <f t="shared" si="0"/>
        <v>7.06</v>
      </c>
      <c r="J36" s="219">
        <f>TRUNC(F36*I36,2)</f>
        <v>997.29</v>
      </c>
      <c r="K36" s="220"/>
      <c r="L36" s="221"/>
      <c r="M36" s="222"/>
      <c r="N36" s="223"/>
      <c r="O36" s="224"/>
      <c r="P36" s="233"/>
    </row>
    <row r="37" spans="1:16">
      <c r="A37" s="167" t="s">
        <v>115</v>
      </c>
      <c r="B37" s="168" t="s">
        <v>83</v>
      </c>
      <c r="C37" s="168"/>
      <c r="D37" s="168" t="s">
        <v>116</v>
      </c>
      <c r="E37" s="168"/>
      <c r="F37" s="169"/>
      <c r="G37" s="170" t="s">
        <v>85</v>
      </c>
      <c r="H37" s="171"/>
      <c r="I37" s="242"/>
      <c r="J37" s="243">
        <f>J38</f>
        <v>168.07</v>
      </c>
      <c r="K37" s="244"/>
      <c r="L37" s="244"/>
      <c r="M37" s="244"/>
      <c r="N37" s="244"/>
      <c r="O37" s="244">
        <f>O38</f>
        <v>0</v>
      </c>
      <c r="P37" s="244"/>
    </row>
    <row r="38" ht="36" spans="1:16">
      <c r="A38" s="147" t="s">
        <v>117</v>
      </c>
      <c r="B38" s="148" t="s">
        <v>118</v>
      </c>
      <c r="C38" s="148" t="s">
        <v>47</v>
      </c>
      <c r="D38" s="148" t="s">
        <v>119</v>
      </c>
      <c r="E38" s="147" t="s">
        <v>71</v>
      </c>
      <c r="F38" s="150">
        <v>18.21</v>
      </c>
      <c r="G38" s="150">
        <v>7.31</v>
      </c>
      <c r="H38" s="151">
        <v>26.39</v>
      </c>
      <c r="I38" s="219">
        <f t="shared" si="0"/>
        <v>9.23</v>
      </c>
      <c r="J38" s="219">
        <f>TRUNC(F38*I38,2)</f>
        <v>168.07</v>
      </c>
      <c r="K38" s="220"/>
      <c r="L38" s="221"/>
      <c r="M38" s="222"/>
      <c r="N38" s="223"/>
      <c r="O38" s="224"/>
      <c r="P38" s="233"/>
    </row>
    <row r="39" spans="1:16">
      <c r="A39" s="167" t="s">
        <v>120</v>
      </c>
      <c r="B39" s="168" t="s">
        <v>83</v>
      </c>
      <c r="C39" s="168"/>
      <c r="D39" s="168" t="s">
        <v>121</v>
      </c>
      <c r="E39" s="168"/>
      <c r="F39" s="169"/>
      <c r="G39" s="170" t="s">
        <v>85</v>
      </c>
      <c r="H39" s="171"/>
      <c r="I39" s="242"/>
      <c r="J39" s="243">
        <f>SUM(J40:J41)</f>
        <v>5633.86</v>
      </c>
      <c r="K39" s="244"/>
      <c r="L39" s="244"/>
      <c r="M39" s="244"/>
      <c r="N39" s="244"/>
      <c r="O39" s="244">
        <f>SUM(O40:O41)</f>
        <v>0</v>
      </c>
      <c r="P39" s="244"/>
    </row>
    <row r="40" ht="36" spans="1:16">
      <c r="A40" s="147" t="s">
        <v>122</v>
      </c>
      <c r="B40" s="148" t="s">
        <v>123</v>
      </c>
      <c r="C40" s="148" t="s">
        <v>47</v>
      </c>
      <c r="D40" s="148" t="s">
        <v>124</v>
      </c>
      <c r="E40" s="147" t="s">
        <v>71</v>
      </c>
      <c r="F40" s="150">
        <v>500</v>
      </c>
      <c r="G40" s="150">
        <v>2.78</v>
      </c>
      <c r="H40" s="151">
        <v>26.39</v>
      </c>
      <c r="I40" s="219">
        <f t="shared" ref="I40:I47" si="1">TRUNC(G40*(1+(H40/100)),2)</f>
        <v>3.51</v>
      </c>
      <c r="J40" s="219">
        <f>TRUNC(F40*I40,2)</f>
        <v>1755</v>
      </c>
      <c r="K40" s="220"/>
      <c r="L40" s="221"/>
      <c r="M40" s="222"/>
      <c r="N40" s="223"/>
      <c r="O40" s="224"/>
      <c r="P40" s="233"/>
    </row>
    <row r="41" ht="36" spans="1:16">
      <c r="A41" s="147" t="s">
        <v>125</v>
      </c>
      <c r="B41" s="148" t="s">
        <v>126</v>
      </c>
      <c r="C41" s="148" t="s">
        <v>47</v>
      </c>
      <c r="D41" s="148" t="s">
        <v>127</v>
      </c>
      <c r="E41" s="147" t="s">
        <v>71</v>
      </c>
      <c r="F41" s="150">
        <v>1219.77</v>
      </c>
      <c r="G41" s="150">
        <v>2.52</v>
      </c>
      <c r="H41" s="151">
        <v>26.39</v>
      </c>
      <c r="I41" s="219">
        <f t="shared" si="1"/>
        <v>3.18</v>
      </c>
      <c r="J41" s="219">
        <f>TRUNC(F41*I41,2)</f>
        <v>3878.86</v>
      </c>
      <c r="K41" s="220"/>
      <c r="L41" s="221"/>
      <c r="M41" s="222"/>
      <c r="N41" s="223"/>
      <c r="O41" s="224"/>
      <c r="P41" s="233"/>
    </row>
    <row r="42" spans="1:16">
      <c r="A42" s="167" t="s">
        <v>128</v>
      </c>
      <c r="B42" s="168" t="s">
        <v>83</v>
      </c>
      <c r="C42" s="168"/>
      <c r="D42" s="168" t="s">
        <v>129</v>
      </c>
      <c r="E42" s="168"/>
      <c r="F42" s="169"/>
      <c r="G42" s="170" t="s">
        <v>85</v>
      </c>
      <c r="H42" s="171"/>
      <c r="I42" s="242"/>
      <c r="J42" s="243">
        <f>SUM(J43:J44)</f>
        <v>5371.56</v>
      </c>
      <c r="K42" s="244"/>
      <c r="L42" s="244"/>
      <c r="M42" s="244"/>
      <c r="N42" s="244"/>
      <c r="O42" s="244">
        <f>SUM(O43:O44)</f>
        <v>0</v>
      </c>
      <c r="P42" s="244"/>
    </row>
    <row r="43" ht="36" spans="1:16">
      <c r="A43" s="147" t="s">
        <v>130</v>
      </c>
      <c r="B43" s="148" t="s">
        <v>131</v>
      </c>
      <c r="C43" s="148" t="s">
        <v>47</v>
      </c>
      <c r="D43" s="148" t="s">
        <v>132</v>
      </c>
      <c r="E43" s="147" t="s">
        <v>71</v>
      </c>
      <c r="F43" s="150">
        <v>500</v>
      </c>
      <c r="G43" s="150">
        <v>3.18</v>
      </c>
      <c r="H43" s="151">
        <v>26.39</v>
      </c>
      <c r="I43" s="219">
        <f t="shared" si="1"/>
        <v>4.01</v>
      </c>
      <c r="J43" s="219">
        <f>TRUNC(F43*I43,2)</f>
        <v>2005</v>
      </c>
      <c r="K43" s="220"/>
      <c r="L43" s="221"/>
      <c r="M43" s="222"/>
      <c r="N43" s="223"/>
      <c r="O43" s="224"/>
      <c r="P43" s="233"/>
    </row>
    <row r="44" ht="36" spans="1:16">
      <c r="A44" s="147" t="s">
        <v>133</v>
      </c>
      <c r="B44" s="148" t="s">
        <v>134</v>
      </c>
      <c r="C44" s="148" t="s">
        <v>47</v>
      </c>
      <c r="D44" s="148" t="s">
        <v>135</v>
      </c>
      <c r="E44" s="147" t="s">
        <v>71</v>
      </c>
      <c r="F44" s="150">
        <v>1219.77</v>
      </c>
      <c r="G44" s="150">
        <v>2.19</v>
      </c>
      <c r="H44" s="151">
        <v>26.39</v>
      </c>
      <c r="I44" s="219">
        <f t="shared" si="1"/>
        <v>2.76</v>
      </c>
      <c r="J44" s="219">
        <f>TRUNC(F44*I44,2)</f>
        <v>3366.56</v>
      </c>
      <c r="K44" s="220"/>
      <c r="L44" s="221"/>
      <c r="M44" s="222"/>
      <c r="N44" s="223"/>
      <c r="O44" s="224"/>
      <c r="P44" s="233"/>
    </row>
    <row r="45" spans="1:16">
      <c r="A45" s="167" t="s">
        <v>136</v>
      </c>
      <c r="B45" s="168" t="s">
        <v>83</v>
      </c>
      <c r="C45" s="168"/>
      <c r="D45" s="168" t="s">
        <v>137</v>
      </c>
      <c r="E45" s="168"/>
      <c r="F45" s="169"/>
      <c r="G45" s="170" t="s">
        <v>85</v>
      </c>
      <c r="H45" s="171"/>
      <c r="I45" s="242"/>
      <c r="J45" s="243">
        <f>SUM(J46:J47)</f>
        <v>7547.04</v>
      </c>
      <c r="K45" s="244"/>
      <c r="L45" s="244"/>
      <c r="M45" s="244"/>
      <c r="N45" s="244"/>
      <c r="O45" s="244">
        <f>SUM(O46:O47)</f>
        <v>0</v>
      </c>
      <c r="P45" s="244"/>
    </row>
    <row r="46" ht="24" spans="1:16">
      <c r="A46" s="147" t="s">
        <v>138</v>
      </c>
      <c r="B46" s="148" t="s">
        <v>139</v>
      </c>
      <c r="C46" s="148" t="s">
        <v>47</v>
      </c>
      <c r="D46" s="148" t="s">
        <v>140</v>
      </c>
      <c r="E46" s="147" t="s">
        <v>71</v>
      </c>
      <c r="F46" s="150">
        <v>500</v>
      </c>
      <c r="G46" s="150">
        <v>3.94</v>
      </c>
      <c r="H46" s="151">
        <v>26.39</v>
      </c>
      <c r="I46" s="219">
        <f t="shared" si="1"/>
        <v>4.97</v>
      </c>
      <c r="J46" s="219">
        <f>TRUNC(F46*I46,2)</f>
        <v>2485</v>
      </c>
      <c r="K46" s="220"/>
      <c r="L46" s="221"/>
      <c r="M46" s="222"/>
      <c r="N46" s="223"/>
      <c r="O46" s="224"/>
      <c r="P46" s="233"/>
    </row>
    <row r="47" ht="36" spans="1:16">
      <c r="A47" s="147" t="s">
        <v>141</v>
      </c>
      <c r="B47" s="148" t="s">
        <v>142</v>
      </c>
      <c r="C47" s="148" t="s">
        <v>47</v>
      </c>
      <c r="D47" s="148" t="s">
        <v>143</v>
      </c>
      <c r="E47" s="147" t="s">
        <v>71</v>
      </c>
      <c r="F47" s="150">
        <v>1219.77</v>
      </c>
      <c r="G47" s="150">
        <v>3.29</v>
      </c>
      <c r="H47" s="151">
        <v>26.39</v>
      </c>
      <c r="I47" s="219">
        <f t="shared" si="1"/>
        <v>4.15</v>
      </c>
      <c r="J47" s="219">
        <f>TRUNC(F47*I47,2)</f>
        <v>5062.04</v>
      </c>
      <c r="K47" s="220"/>
      <c r="L47" s="221"/>
      <c r="M47" s="222"/>
      <c r="N47" s="223"/>
      <c r="O47" s="224"/>
      <c r="P47" s="233"/>
    </row>
    <row r="48" ht="13.5" customHeight="1" spans="1:16">
      <c r="A48" s="172" t="s">
        <v>144</v>
      </c>
      <c r="B48" s="172"/>
      <c r="C48" s="172"/>
      <c r="D48" s="172"/>
      <c r="E48" s="172"/>
      <c r="F48" s="172"/>
      <c r="G48" s="172"/>
      <c r="H48" s="172"/>
      <c r="I48" s="172"/>
      <c r="J48" s="245"/>
      <c r="K48" s="246">
        <f>SUM(K12:K47)</f>
        <v>282214.09</v>
      </c>
      <c r="L48" s="247" t="s">
        <v>145</v>
      </c>
      <c r="M48" s="247"/>
      <c r="N48" s="247"/>
      <c r="O48" s="247"/>
      <c r="P48" s="248">
        <f>SUM(P12:P47)</f>
        <v>0</v>
      </c>
    </row>
    <row r="49" ht="32.25" customHeight="1" spans="1:16">
      <c r="A49" s="173" t="s">
        <v>16</v>
      </c>
      <c r="B49" s="173"/>
      <c r="C49" s="173"/>
      <c r="D49" s="173"/>
      <c r="E49" s="173"/>
      <c r="F49" s="173"/>
      <c r="G49" s="174" t="s">
        <v>17</v>
      </c>
      <c r="H49" s="175"/>
      <c r="I49" s="175"/>
      <c r="J49" s="175"/>
      <c r="K49" s="175"/>
      <c r="L49" s="249"/>
      <c r="M49" s="249"/>
      <c r="N49" s="249"/>
      <c r="O49" s="249"/>
      <c r="P49" s="250"/>
    </row>
    <row r="50" ht="36" customHeight="1" spans="1:16">
      <c r="A50" s="176" t="s">
        <v>18</v>
      </c>
      <c r="B50" s="177"/>
      <c r="C50" s="177"/>
      <c r="D50" s="178"/>
      <c r="E50" s="179" t="s">
        <v>146</v>
      </c>
      <c r="F50" s="180"/>
      <c r="G50" s="181"/>
      <c r="H50" s="182"/>
      <c r="I50" s="182"/>
      <c r="J50" s="182"/>
      <c r="K50" s="182"/>
      <c r="L50" s="182"/>
      <c r="M50" s="182"/>
      <c r="N50" s="182"/>
      <c r="O50" s="182"/>
      <c r="P50" s="251"/>
    </row>
    <row r="51" ht="35.25" customHeight="1" spans="1:16">
      <c r="A51" s="183" t="s">
        <v>147</v>
      </c>
      <c r="B51" s="184" t="s">
        <v>148</v>
      </c>
      <c r="C51" s="184"/>
      <c r="D51" s="184"/>
      <c r="E51" s="184"/>
      <c r="F51" s="185"/>
      <c r="G51" s="186"/>
      <c r="H51" s="187"/>
      <c r="I51" s="187"/>
      <c r="J51" s="187"/>
      <c r="K51" s="187"/>
      <c r="L51" s="187"/>
      <c r="M51" s="187"/>
      <c r="N51" s="187"/>
      <c r="O51" s="252"/>
      <c r="P51" s="252"/>
    </row>
    <row r="52" ht="48" customHeight="1" spans="1:16">
      <c r="A52" s="188"/>
      <c r="B52" s="189" t="s">
        <v>149</v>
      </c>
      <c r="C52" s="189"/>
      <c r="D52" s="189"/>
      <c r="E52" s="189"/>
      <c r="F52" s="190"/>
      <c r="G52" s="190"/>
      <c r="H52" s="189"/>
      <c r="I52" s="189"/>
      <c r="J52" s="189"/>
      <c r="K52" s="189"/>
      <c r="L52" s="189"/>
      <c r="M52" s="189"/>
      <c r="N52" s="189"/>
      <c r="O52" s="252"/>
      <c r="P52" s="252"/>
    </row>
    <row r="53" ht="78.75" customHeight="1" spans="1:16">
      <c r="A53" s="188"/>
      <c r="B53" s="322" t="s">
        <v>150</v>
      </c>
      <c r="C53" s="191"/>
      <c r="D53" s="191"/>
      <c r="E53" s="191"/>
      <c r="F53" s="192"/>
      <c r="G53" s="192"/>
      <c r="H53" s="191"/>
      <c r="I53" s="191"/>
      <c r="J53" s="191"/>
      <c r="K53" s="191"/>
      <c r="L53" s="191"/>
      <c r="M53" s="191"/>
      <c r="N53" s="191"/>
      <c r="O53" s="191"/>
      <c r="P53" s="191"/>
    </row>
    <row r="201" ht="30" customHeight="1"/>
    <row r="202" ht="35.25" customHeight="1"/>
    <row r="203" ht="40.5" customHeight="1"/>
    <row r="206" customHeight="1"/>
    <row r="207" customHeight="1" spans="15:15">
      <c r="O207" s="253"/>
    </row>
    <row r="208" ht="24" customHeight="1"/>
    <row r="209" customHeight="1"/>
    <row r="210" customHeight="1"/>
    <row r="211" ht="27" customHeight="1"/>
    <row r="365" ht="15" customHeight="1"/>
    <row r="366" ht="33.75" customHeight="1"/>
    <row r="367" ht="31.5" customHeight="1"/>
    <row r="368" ht="24.75" customHeight="1"/>
    <row r="373" ht="26.25" customHeight="1"/>
  </sheetData>
  <sheetProtection selectLockedCells="1"/>
  <mergeCells count="34">
    <mergeCell ref="A1:P1"/>
    <mergeCell ref="A2:P2"/>
    <mergeCell ref="A3:M3"/>
    <mergeCell ref="A5:P5"/>
    <mergeCell ref="A6:P6"/>
    <mergeCell ref="A7:O7"/>
    <mergeCell ref="E8:K8"/>
    <mergeCell ref="L8:P8"/>
    <mergeCell ref="I9:K9"/>
    <mergeCell ref="N9:P9"/>
    <mergeCell ref="J10:K10"/>
    <mergeCell ref="O10:P10"/>
    <mergeCell ref="A48:I48"/>
    <mergeCell ref="L48:O48"/>
    <mergeCell ref="A49:F49"/>
    <mergeCell ref="A50:D50"/>
    <mergeCell ref="E50:F50"/>
    <mergeCell ref="B51:N51"/>
    <mergeCell ref="B52:N52"/>
    <mergeCell ref="B53:P53"/>
    <mergeCell ref="A9:A11"/>
    <mergeCell ref="A51:A53"/>
    <mergeCell ref="B9:B11"/>
    <mergeCell ref="C9:C11"/>
    <mergeCell ref="D9:D11"/>
    <mergeCell ref="E9:E11"/>
    <mergeCell ref="F9:F11"/>
    <mergeCell ref="G9:G11"/>
    <mergeCell ref="H9:H11"/>
    <mergeCell ref="I10:I11"/>
    <mergeCell ref="L9:L11"/>
    <mergeCell ref="M9:M11"/>
    <mergeCell ref="N10:N11"/>
    <mergeCell ref="G49:P50"/>
  </mergeCells>
  <printOptions horizontalCentered="1"/>
  <pageMargins left="0" right="0" top="0.8" bottom="0.84" header="0.49" footer="0.196850393700787"/>
  <pageSetup paperSize="9" scale="52" fitToHeight="16" orientation="landscape"/>
  <headerFooter>
    <oddHeader>&amp;R&amp;"Verdana,Normal"&amp;8Fls.:______
Processo n.º 23069.168265/2023-10
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51"/>
  <sheetViews>
    <sheetView zoomScale="85" zoomScaleNormal="85" workbookViewId="0">
      <selection activeCell="AT44" sqref="AT44:AY44"/>
    </sheetView>
  </sheetViews>
  <sheetFormatPr defaultColWidth="9" defaultRowHeight="15"/>
  <cols>
    <col min="1" max="1" width="6" customWidth="1"/>
    <col min="2" max="2" width="32.5714285714286" customWidth="1"/>
    <col min="3" max="3" width="17" customWidth="1"/>
    <col min="4" max="8" width="2.14285714285714" customWidth="1"/>
    <col min="9" max="9" width="5.71428571428571" customWidth="1"/>
    <col min="10" max="38" width="2.14285714285714" customWidth="1"/>
    <col min="39" max="39" width="9.28571428571429" customWidth="1"/>
    <col min="40" max="51" width="2.14285714285714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spans="1:10">
      <c r="A2" s="1" t="s">
        <v>1</v>
      </c>
      <c r="B2" s="1"/>
      <c r="C2" s="1"/>
      <c r="D2" s="1"/>
      <c r="E2" s="1"/>
      <c r="F2" s="1"/>
      <c r="G2" s="1"/>
      <c r="H2" s="2"/>
      <c r="I2" s="2"/>
      <c r="J2" s="2"/>
    </row>
    <row r="3" spans="1:12">
      <c r="A3" s="3" t="s">
        <v>151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0">
      <c r="A4" s="4" t="s">
        <v>152</v>
      </c>
      <c r="B4" s="4"/>
      <c r="C4" s="4"/>
      <c r="D4" s="4"/>
      <c r="E4" s="4"/>
      <c r="F4" s="4"/>
      <c r="G4" s="4"/>
      <c r="H4" s="5"/>
      <c r="I4" s="72"/>
      <c r="J4" s="73"/>
    </row>
    <row r="5" customHeight="1" spans="1:10">
      <c r="A5" s="6" t="str">
        <f>Orçamento!$A$6</f>
        <v>SERVIÇO: Contratação de empresa especializada na elaboração de Anteprojeto, Projeto Legal e
Executivo, em plataforma BIM (Building Information Modeling), para a execução de edificação para sediar a
Moradia Estudantil da Universidade Federal Fluminense de Volta Redonda/RJ</v>
      </c>
      <c r="B5" s="6"/>
      <c r="C5" s="6"/>
      <c r="D5" s="6"/>
      <c r="E5" s="6"/>
      <c r="F5" s="6"/>
      <c r="G5" s="6"/>
      <c r="H5" s="7"/>
      <c r="I5" s="7"/>
      <c r="J5" s="7"/>
    </row>
    <row r="6" ht="62.25" customHeight="1" spans="1:11">
      <c r="A6" s="6"/>
      <c r="B6" s="6"/>
      <c r="C6" s="6"/>
      <c r="D6" s="6"/>
      <c r="E6" s="6"/>
      <c r="F6" s="6"/>
      <c r="G6" s="6"/>
      <c r="H6" s="8"/>
      <c r="I6" s="8"/>
      <c r="J6" s="8"/>
      <c r="K6" s="8"/>
    </row>
    <row r="7" spans="1:51">
      <c r="A7" s="9" t="s">
        <v>153</v>
      </c>
      <c r="B7" s="10"/>
      <c r="C7" s="11"/>
      <c r="D7" s="12" t="s">
        <v>154</v>
      </c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</row>
    <row r="8" spans="1:51">
      <c r="A8" s="13" t="s">
        <v>6</v>
      </c>
      <c r="B8" s="14" t="s">
        <v>10</v>
      </c>
      <c r="C8" s="14" t="s">
        <v>155</v>
      </c>
      <c r="D8" s="15" t="s">
        <v>156</v>
      </c>
      <c r="E8" s="10"/>
      <c r="F8" s="10"/>
      <c r="G8" s="10"/>
      <c r="H8" s="10"/>
      <c r="I8" s="11"/>
      <c r="J8" s="15" t="s">
        <v>157</v>
      </c>
      <c r="K8" s="10"/>
      <c r="L8" s="10"/>
      <c r="M8" s="10"/>
      <c r="N8" s="10"/>
      <c r="O8" s="11"/>
      <c r="P8" s="15" t="s">
        <v>158</v>
      </c>
      <c r="Q8" s="10"/>
      <c r="R8" s="10"/>
      <c r="S8" s="10"/>
      <c r="T8" s="10"/>
      <c r="U8" s="11"/>
      <c r="V8" s="15" t="s">
        <v>159</v>
      </c>
      <c r="W8" s="10"/>
      <c r="X8" s="10"/>
      <c r="Y8" s="10"/>
      <c r="Z8" s="10"/>
      <c r="AA8" s="11"/>
      <c r="AB8" s="15" t="s">
        <v>160</v>
      </c>
      <c r="AC8" s="10"/>
      <c r="AD8" s="10"/>
      <c r="AE8" s="10"/>
      <c r="AF8" s="10"/>
      <c r="AG8" s="11"/>
      <c r="AH8" s="15" t="s">
        <v>161</v>
      </c>
      <c r="AI8" s="10"/>
      <c r="AJ8" s="10"/>
      <c r="AK8" s="10"/>
      <c r="AL8" s="10"/>
      <c r="AM8" s="11"/>
      <c r="AN8" s="15" t="s">
        <v>162</v>
      </c>
      <c r="AO8" s="10"/>
      <c r="AP8" s="10"/>
      <c r="AQ8" s="10"/>
      <c r="AR8" s="10"/>
      <c r="AS8" s="11"/>
      <c r="AT8" s="15" t="s">
        <v>163</v>
      </c>
      <c r="AU8" s="10"/>
      <c r="AV8" s="10"/>
      <c r="AW8" s="10"/>
      <c r="AX8" s="10"/>
      <c r="AY8" s="11"/>
    </row>
    <row r="9" ht="30.8" spans="1:51">
      <c r="A9" s="16"/>
      <c r="B9" s="11"/>
      <c r="C9" s="11"/>
      <c r="D9" s="17" t="s">
        <v>164</v>
      </c>
      <c r="E9" s="17" t="s">
        <v>165</v>
      </c>
      <c r="F9" s="17" t="s">
        <v>166</v>
      </c>
      <c r="G9" s="17" t="s">
        <v>167</v>
      </c>
      <c r="H9" s="17" t="s">
        <v>168</v>
      </c>
      <c r="I9" s="17" t="s">
        <v>169</v>
      </c>
      <c r="J9" s="17" t="s">
        <v>164</v>
      </c>
      <c r="K9" s="17" t="s">
        <v>165</v>
      </c>
      <c r="L9" s="17" t="s">
        <v>166</v>
      </c>
      <c r="M9" s="17" t="s">
        <v>167</v>
      </c>
      <c r="N9" s="17" t="s">
        <v>168</v>
      </c>
      <c r="O9" s="17" t="s">
        <v>169</v>
      </c>
      <c r="P9" s="17" t="s">
        <v>164</v>
      </c>
      <c r="Q9" s="17" t="s">
        <v>165</v>
      </c>
      <c r="R9" s="17" t="s">
        <v>166</v>
      </c>
      <c r="S9" s="17" t="s">
        <v>167</v>
      </c>
      <c r="T9" s="17" t="s">
        <v>168</v>
      </c>
      <c r="U9" s="17" t="s">
        <v>169</v>
      </c>
      <c r="V9" s="17" t="s">
        <v>164</v>
      </c>
      <c r="W9" s="17" t="s">
        <v>165</v>
      </c>
      <c r="X9" s="17" t="s">
        <v>166</v>
      </c>
      <c r="Y9" s="17" t="s">
        <v>167</v>
      </c>
      <c r="Z9" s="17" t="s">
        <v>168</v>
      </c>
      <c r="AA9" s="17" t="s">
        <v>169</v>
      </c>
      <c r="AB9" s="17" t="s">
        <v>164</v>
      </c>
      <c r="AC9" s="17" t="s">
        <v>165</v>
      </c>
      <c r="AD9" s="17" t="s">
        <v>166</v>
      </c>
      <c r="AE9" s="17" t="s">
        <v>167</v>
      </c>
      <c r="AF9" s="17" t="s">
        <v>168</v>
      </c>
      <c r="AG9" s="17" t="s">
        <v>169</v>
      </c>
      <c r="AH9" s="17" t="s">
        <v>164</v>
      </c>
      <c r="AI9" s="17" t="s">
        <v>165</v>
      </c>
      <c r="AJ9" s="17" t="s">
        <v>166</v>
      </c>
      <c r="AK9" s="17" t="s">
        <v>167</v>
      </c>
      <c r="AL9" s="17" t="s">
        <v>168</v>
      </c>
      <c r="AM9" s="17" t="s">
        <v>169</v>
      </c>
      <c r="AN9" s="17" t="s">
        <v>164</v>
      </c>
      <c r="AO9" s="17" t="s">
        <v>165</v>
      </c>
      <c r="AP9" s="17" t="s">
        <v>166</v>
      </c>
      <c r="AQ9" s="17" t="s">
        <v>167</v>
      </c>
      <c r="AR9" s="17" t="s">
        <v>168</v>
      </c>
      <c r="AS9" s="17" t="s">
        <v>169</v>
      </c>
      <c r="AT9" s="17" t="s">
        <v>164</v>
      </c>
      <c r="AU9" s="17" t="s">
        <v>165</v>
      </c>
      <c r="AV9" s="17" t="s">
        <v>166</v>
      </c>
      <c r="AW9" s="17" t="s">
        <v>167</v>
      </c>
      <c r="AX9" s="17" t="s">
        <v>168</v>
      </c>
      <c r="AY9" s="17" t="s">
        <v>169</v>
      </c>
    </row>
    <row r="10" spans="1:51">
      <c r="A10" s="18" t="s">
        <v>170</v>
      </c>
      <c r="B10" s="19" t="s">
        <v>44</v>
      </c>
      <c r="C10" s="20">
        <f>Orçamento!K12</f>
        <v>22417.08</v>
      </c>
      <c r="D10" s="21"/>
      <c r="E10" s="10"/>
      <c r="F10" s="10"/>
      <c r="G10" s="10"/>
      <c r="H10" s="10"/>
      <c r="I10" s="11"/>
      <c r="J10" s="74"/>
      <c r="K10" s="10"/>
      <c r="L10" s="10"/>
      <c r="M10" s="10"/>
      <c r="N10" s="10"/>
      <c r="O10" s="11"/>
      <c r="P10" s="74"/>
      <c r="Q10" s="10"/>
      <c r="R10" s="10"/>
      <c r="S10" s="10"/>
      <c r="T10" s="10"/>
      <c r="U10" s="11"/>
      <c r="V10" s="74"/>
      <c r="W10" s="10"/>
      <c r="X10" s="10"/>
      <c r="Y10" s="10"/>
      <c r="Z10" s="10"/>
      <c r="AA10" s="11"/>
      <c r="AB10" s="74"/>
      <c r="AC10" s="10"/>
      <c r="AD10" s="10"/>
      <c r="AE10" s="10"/>
      <c r="AF10" s="10"/>
      <c r="AG10" s="11"/>
      <c r="AH10" s="74"/>
      <c r="AI10" s="10"/>
      <c r="AJ10" s="10"/>
      <c r="AK10" s="10"/>
      <c r="AL10" s="10"/>
      <c r="AM10" s="11"/>
      <c r="AN10" s="74"/>
      <c r="AO10" s="10"/>
      <c r="AP10" s="10"/>
      <c r="AQ10" s="10"/>
      <c r="AR10" s="10"/>
      <c r="AS10" s="11"/>
      <c r="AT10" s="74"/>
      <c r="AU10" s="10"/>
      <c r="AV10" s="10"/>
      <c r="AW10" s="10"/>
      <c r="AX10" s="10"/>
      <c r="AY10" s="11"/>
    </row>
    <row r="11" spans="1:51">
      <c r="A11" s="22"/>
      <c r="B11" s="23"/>
      <c r="C11" s="20">
        <f>C10</f>
        <v>22417.08</v>
      </c>
      <c r="D11" s="24">
        <f>D12*C11</f>
        <v>22417.08</v>
      </c>
      <c r="E11" s="10"/>
      <c r="F11" s="10"/>
      <c r="G11" s="10"/>
      <c r="H11" s="10"/>
      <c r="I11" s="11"/>
      <c r="J11" s="75">
        <v>0</v>
      </c>
      <c r="K11" s="10"/>
      <c r="L11" s="10"/>
      <c r="M11" s="10"/>
      <c r="N11" s="10"/>
      <c r="O11" s="11"/>
      <c r="P11" s="75">
        <v>0</v>
      </c>
      <c r="Q11" s="10"/>
      <c r="R11" s="10"/>
      <c r="S11" s="10"/>
      <c r="T11" s="10"/>
      <c r="U11" s="11"/>
      <c r="V11" s="75">
        <v>0</v>
      </c>
      <c r="W11" s="10"/>
      <c r="X11" s="10"/>
      <c r="Y11" s="10"/>
      <c r="Z11" s="10"/>
      <c r="AA11" s="11"/>
      <c r="AB11" s="75">
        <v>0</v>
      </c>
      <c r="AC11" s="10"/>
      <c r="AD11" s="10"/>
      <c r="AE11" s="10"/>
      <c r="AF11" s="10"/>
      <c r="AG11" s="11"/>
      <c r="AH11" s="75">
        <v>0</v>
      </c>
      <c r="AI11" s="10"/>
      <c r="AJ11" s="10"/>
      <c r="AK11" s="10"/>
      <c r="AL11" s="10"/>
      <c r="AM11" s="11"/>
      <c r="AN11" s="75">
        <v>0</v>
      </c>
      <c r="AO11" s="10"/>
      <c r="AP11" s="10"/>
      <c r="AQ11" s="10"/>
      <c r="AR11" s="10"/>
      <c r="AS11" s="11"/>
      <c r="AT11" s="75">
        <v>0</v>
      </c>
      <c r="AU11" s="10"/>
      <c r="AV11" s="10"/>
      <c r="AW11" s="10"/>
      <c r="AX11" s="10"/>
      <c r="AY11" s="11"/>
    </row>
    <row r="12" spans="1:51">
      <c r="A12" s="25"/>
      <c r="B12" s="26" t="s">
        <v>171</v>
      </c>
      <c r="C12" s="27">
        <v>1</v>
      </c>
      <c r="D12" s="28">
        <v>1</v>
      </c>
      <c r="E12" s="10"/>
      <c r="F12" s="10"/>
      <c r="G12" s="10"/>
      <c r="H12" s="10"/>
      <c r="I12" s="11"/>
      <c r="J12" s="64">
        <v>0</v>
      </c>
      <c r="K12" s="10"/>
      <c r="L12" s="10"/>
      <c r="M12" s="10"/>
      <c r="N12" s="10"/>
      <c r="O12" s="11"/>
      <c r="P12" s="64">
        <v>0</v>
      </c>
      <c r="Q12" s="10"/>
      <c r="R12" s="10"/>
      <c r="S12" s="10"/>
      <c r="T12" s="10"/>
      <c r="U12" s="11"/>
      <c r="V12" s="64">
        <v>0</v>
      </c>
      <c r="W12" s="10"/>
      <c r="X12" s="10"/>
      <c r="Y12" s="10"/>
      <c r="Z12" s="10"/>
      <c r="AA12" s="11"/>
      <c r="AB12" s="64">
        <v>0</v>
      </c>
      <c r="AC12" s="10"/>
      <c r="AD12" s="10"/>
      <c r="AE12" s="10"/>
      <c r="AF12" s="10"/>
      <c r="AG12" s="11"/>
      <c r="AH12" s="64">
        <v>0</v>
      </c>
      <c r="AI12" s="10"/>
      <c r="AJ12" s="10"/>
      <c r="AK12" s="10"/>
      <c r="AL12" s="10"/>
      <c r="AM12" s="11"/>
      <c r="AN12" s="64">
        <v>0</v>
      </c>
      <c r="AO12" s="10"/>
      <c r="AP12" s="10"/>
      <c r="AQ12" s="10"/>
      <c r="AR12" s="10"/>
      <c r="AS12" s="11"/>
      <c r="AT12" s="64">
        <v>0</v>
      </c>
      <c r="AU12" s="10"/>
      <c r="AV12" s="10"/>
      <c r="AW12" s="10"/>
      <c r="AX12" s="10"/>
      <c r="AY12" s="11"/>
    </row>
    <row r="13" spans="1:51">
      <c r="A13" s="16"/>
      <c r="B13" s="11"/>
      <c r="C13" s="29" t="s">
        <v>172</v>
      </c>
      <c r="D13" s="30"/>
      <c r="E13" s="30"/>
      <c r="F13" s="30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</row>
    <row r="14" spans="1:51">
      <c r="A14" s="32"/>
      <c r="B14" s="33" t="s">
        <v>173</v>
      </c>
      <c r="C14" s="34" t="s">
        <v>174</v>
      </c>
      <c r="D14" s="35"/>
      <c r="E14" s="35"/>
      <c r="F14" s="35"/>
      <c r="G14" s="36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</row>
    <row r="15" spans="1:51">
      <c r="A15" s="18" t="s">
        <v>65</v>
      </c>
      <c r="B15" s="19" t="s">
        <v>14</v>
      </c>
      <c r="C15" s="20">
        <f>Orçamento!K18</f>
        <v>259797.01</v>
      </c>
      <c r="D15" s="21"/>
      <c r="E15" s="10"/>
      <c r="F15" s="10"/>
      <c r="G15" s="10"/>
      <c r="H15" s="10"/>
      <c r="I15" s="11"/>
      <c r="J15" s="21"/>
      <c r="K15" s="10"/>
      <c r="L15" s="10"/>
      <c r="M15" s="10"/>
      <c r="N15" s="10"/>
      <c r="O15" s="11"/>
      <c r="P15" s="21"/>
      <c r="Q15" s="10"/>
      <c r="R15" s="10"/>
      <c r="S15" s="10"/>
      <c r="T15" s="10"/>
      <c r="U15" s="11"/>
      <c r="V15" s="21"/>
      <c r="W15" s="10"/>
      <c r="X15" s="10"/>
      <c r="Y15" s="10"/>
      <c r="Z15" s="10"/>
      <c r="AA15" s="11"/>
      <c r="AB15" s="21"/>
      <c r="AC15" s="10"/>
      <c r="AD15" s="10"/>
      <c r="AE15" s="10"/>
      <c r="AF15" s="10"/>
      <c r="AG15" s="11"/>
      <c r="AH15" s="21"/>
      <c r="AI15" s="10"/>
      <c r="AJ15" s="10"/>
      <c r="AK15" s="10"/>
      <c r="AL15" s="10"/>
      <c r="AM15" s="11"/>
      <c r="AN15" s="21"/>
      <c r="AO15" s="10"/>
      <c r="AP15" s="10"/>
      <c r="AQ15" s="10"/>
      <c r="AR15" s="10"/>
      <c r="AS15" s="11"/>
      <c r="AT15" s="21"/>
      <c r="AU15" s="10"/>
      <c r="AV15" s="10"/>
      <c r="AW15" s="10"/>
      <c r="AX15" s="10"/>
      <c r="AY15" s="11"/>
    </row>
    <row r="16" spans="1:51">
      <c r="A16" s="37" t="s">
        <v>175</v>
      </c>
      <c r="B16" s="38" t="s">
        <v>176</v>
      </c>
      <c r="C16" s="20">
        <f>C15*C17</f>
        <v>51959.402</v>
      </c>
      <c r="D16" s="39">
        <f>D15/C24</f>
        <v>0</v>
      </c>
      <c r="E16" s="10"/>
      <c r="F16" s="10"/>
      <c r="G16" s="10"/>
      <c r="H16" s="10"/>
      <c r="I16" s="11"/>
      <c r="J16" s="39">
        <f>J15/C24</f>
        <v>0</v>
      </c>
      <c r="K16" s="10"/>
      <c r="L16" s="10"/>
      <c r="M16" s="10"/>
      <c r="N16" s="10"/>
      <c r="O16" s="11"/>
      <c r="P16" s="39">
        <f>P15/C24</f>
        <v>0</v>
      </c>
      <c r="Q16" s="10"/>
      <c r="R16" s="10"/>
      <c r="S16" s="10"/>
      <c r="T16" s="10"/>
      <c r="U16" s="11"/>
      <c r="V16" s="39">
        <f>C16*V17</f>
        <v>51959.402</v>
      </c>
      <c r="W16" s="10"/>
      <c r="X16" s="10"/>
      <c r="Y16" s="10"/>
      <c r="Z16" s="10"/>
      <c r="AA16" s="11"/>
      <c r="AB16" s="96">
        <v>0</v>
      </c>
      <c r="AC16" s="10"/>
      <c r="AD16" s="10"/>
      <c r="AE16" s="10"/>
      <c r="AF16" s="10"/>
      <c r="AG16" s="11"/>
      <c r="AH16" s="96">
        <f>AH15/C24</f>
        <v>0</v>
      </c>
      <c r="AI16" s="10"/>
      <c r="AJ16" s="10"/>
      <c r="AK16" s="10"/>
      <c r="AL16" s="10"/>
      <c r="AM16" s="11"/>
      <c r="AN16" s="96">
        <f>AN15/C24</f>
        <v>0</v>
      </c>
      <c r="AO16" s="10"/>
      <c r="AP16" s="10"/>
      <c r="AQ16" s="10"/>
      <c r="AR16" s="10"/>
      <c r="AS16" s="11"/>
      <c r="AT16" s="96">
        <f>AT15/C24</f>
        <v>0</v>
      </c>
      <c r="AU16" s="10"/>
      <c r="AV16" s="10"/>
      <c r="AW16" s="10"/>
      <c r="AX16" s="10"/>
      <c r="AY16" s="11"/>
    </row>
    <row r="17" spans="1:51">
      <c r="A17" s="16"/>
      <c r="B17" s="11"/>
      <c r="C17" s="27">
        <v>0.2</v>
      </c>
      <c r="D17" s="28">
        <v>0</v>
      </c>
      <c r="E17" s="10"/>
      <c r="F17" s="10"/>
      <c r="G17" s="10"/>
      <c r="H17" s="10"/>
      <c r="I17" s="11"/>
      <c r="J17" s="28">
        <v>0</v>
      </c>
      <c r="K17" s="10"/>
      <c r="L17" s="10"/>
      <c r="M17" s="10"/>
      <c r="N17" s="10"/>
      <c r="O17" s="11"/>
      <c r="P17" s="28">
        <v>0</v>
      </c>
      <c r="Q17" s="10"/>
      <c r="R17" s="10"/>
      <c r="S17" s="10"/>
      <c r="T17" s="10"/>
      <c r="U17" s="11"/>
      <c r="V17" s="28">
        <v>1</v>
      </c>
      <c r="W17" s="10"/>
      <c r="X17" s="10"/>
      <c r="Y17" s="10"/>
      <c r="Z17" s="10"/>
      <c r="AA17" s="11"/>
      <c r="AB17" s="64">
        <v>0</v>
      </c>
      <c r="AC17" s="10"/>
      <c r="AD17" s="10"/>
      <c r="AE17" s="10"/>
      <c r="AF17" s="10"/>
      <c r="AG17" s="11"/>
      <c r="AH17" s="64">
        <v>0</v>
      </c>
      <c r="AI17" s="10"/>
      <c r="AJ17" s="10"/>
      <c r="AK17" s="10"/>
      <c r="AL17" s="10"/>
      <c r="AM17" s="11"/>
      <c r="AN17" s="64">
        <v>0</v>
      </c>
      <c r="AO17" s="10"/>
      <c r="AP17" s="10"/>
      <c r="AQ17" s="10"/>
      <c r="AR17" s="10"/>
      <c r="AS17" s="11"/>
      <c r="AT17" s="64">
        <v>0</v>
      </c>
      <c r="AU17" s="10"/>
      <c r="AV17" s="10"/>
      <c r="AW17" s="10"/>
      <c r="AX17" s="10"/>
      <c r="AY17" s="11"/>
    </row>
    <row r="18" ht="24" spans="1:51">
      <c r="A18" s="40"/>
      <c r="B18" s="41" t="s">
        <v>177</v>
      </c>
      <c r="C18" s="34" t="s">
        <v>178</v>
      </c>
      <c r="D18" s="42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</row>
    <row r="19" ht="24" spans="1:51">
      <c r="A19" s="43"/>
      <c r="B19" s="41" t="s">
        <v>179</v>
      </c>
      <c r="C19" s="34" t="s">
        <v>178</v>
      </c>
      <c r="D19" s="35"/>
      <c r="E19" s="35"/>
      <c r="F19" s="35"/>
      <c r="G19" s="35"/>
      <c r="H19" s="44"/>
      <c r="I19" s="35"/>
      <c r="J19" s="35"/>
      <c r="K19" s="42"/>
      <c r="L19" s="35"/>
      <c r="M19" s="44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</row>
    <row r="20" spans="1:51">
      <c r="A20" s="43"/>
      <c r="B20" s="41" t="s">
        <v>180</v>
      </c>
      <c r="C20" s="34" t="s">
        <v>172</v>
      </c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</row>
    <row r="21" spans="1:51">
      <c r="A21" s="43"/>
      <c r="B21" s="41" t="s">
        <v>181</v>
      </c>
      <c r="C21" s="34" t="s">
        <v>174</v>
      </c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6"/>
      <c r="T21" s="36"/>
      <c r="U21" s="36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</row>
    <row r="22" spans="1:51">
      <c r="A22" s="43"/>
      <c r="B22" s="46" t="s">
        <v>182</v>
      </c>
      <c r="C22" s="34" t="s">
        <v>172</v>
      </c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76"/>
      <c r="T22" s="76"/>
      <c r="U22" s="76"/>
      <c r="V22" s="90"/>
      <c r="W22" s="90"/>
      <c r="X22" s="90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</row>
    <row r="23" spans="1:51">
      <c r="A23" s="16"/>
      <c r="B23" s="46" t="s">
        <v>183</v>
      </c>
      <c r="C23" s="34" t="s">
        <v>174</v>
      </c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91"/>
      <c r="T23" s="91"/>
      <c r="U23" s="91"/>
      <c r="V23" s="76"/>
      <c r="W23" s="76"/>
      <c r="X23" s="76"/>
      <c r="Y23" s="36"/>
      <c r="Z23" s="36"/>
      <c r="AA23" s="36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</row>
    <row r="24" spans="1:51">
      <c r="A24" s="47" t="s">
        <v>184</v>
      </c>
      <c r="B24" s="38" t="s">
        <v>185</v>
      </c>
      <c r="C24" s="20">
        <f>C15*C25</f>
        <v>77939.103</v>
      </c>
      <c r="D24" s="24">
        <f>SUM(D29:I34)</f>
        <v>0</v>
      </c>
      <c r="E24" s="10"/>
      <c r="F24" s="10"/>
      <c r="G24" s="10"/>
      <c r="H24" s="10"/>
      <c r="I24" s="11"/>
      <c r="J24" s="24">
        <f>SUM(J29:O34)</f>
        <v>0</v>
      </c>
      <c r="K24" s="10"/>
      <c r="L24" s="10"/>
      <c r="M24" s="10"/>
      <c r="N24" s="10"/>
      <c r="O24" s="11"/>
      <c r="P24" s="24">
        <f>SUM(P29:U34)</f>
        <v>0</v>
      </c>
      <c r="Q24" s="10"/>
      <c r="R24" s="10"/>
      <c r="S24" s="10"/>
      <c r="T24" s="10"/>
      <c r="U24" s="11"/>
      <c r="V24" s="24">
        <f>SUM(V29:AA34)</f>
        <v>0</v>
      </c>
      <c r="W24" s="10"/>
      <c r="X24" s="10"/>
      <c r="Y24" s="10"/>
      <c r="Z24" s="10"/>
      <c r="AA24" s="11"/>
      <c r="AB24" s="24">
        <f>C24*AB25</f>
        <v>77939.103</v>
      </c>
      <c r="AC24" s="10"/>
      <c r="AD24" s="10"/>
      <c r="AE24" s="10"/>
      <c r="AF24" s="10"/>
      <c r="AG24" s="11"/>
      <c r="AH24" s="75">
        <f>SUM(AH29:AM34)</f>
        <v>0</v>
      </c>
      <c r="AI24" s="10"/>
      <c r="AJ24" s="10"/>
      <c r="AK24" s="10"/>
      <c r="AL24" s="10"/>
      <c r="AM24" s="11"/>
      <c r="AN24" s="75">
        <f>SUM(AN29:AS34)</f>
        <v>0</v>
      </c>
      <c r="AO24" s="10"/>
      <c r="AP24" s="10"/>
      <c r="AQ24" s="10"/>
      <c r="AR24" s="10"/>
      <c r="AS24" s="11"/>
      <c r="AT24" s="75">
        <f>SUM(AT29:AY34)</f>
        <v>0</v>
      </c>
      <c r="AU24" s="10"/>
      <c r="AV24" s="10"/>
      <c r="AW24" s="10"/>
      <c r="AX24" s="10"/>
      <c r="AY24" s="11"/>
    </row>
    <row r="25" spans="1:51">
      <c r="A25" s="16"/>
      <c r="B25" s="11"/>
      <c r="C25" s="27">
        <v>0.3</v>
      </c>
      <c r="D25" s="48">
        <f>D24/C24</f>
        <v>0</v>
      </c>
      <c r="E25" s="10"/>
      <c r="F25" s="10"/>
      <c r="G25" s="10"/>
      <c r="H25" s="10"/>
      <c r="I25" s="11"/>
      <c r="J25" s="48">
        <f>J24/C24</f>
        <v>0</v>
      </c>
      <c r="K25" s="10"/>
      <c r="L25" s="10"/>
      <c r="M25" s="10"/>
      <c r="N25" s="10"/>
      <c r="O25" s="11"/>
      <c r="P25" s="48">
        <f>P24/C24</f>
        <v>0</v>
      </c>
      <c r="Q25" s="10"/>
      <c r="R25" s="10"/>
      <c r="S25" s="10"/>
      <c r="T25" s="10"/>
      <c r="U25" s="11"/>
      <c r="V25" s="48">
        <f>V24/C24</f>
        <v>0</v>
      </c>
      <c r="W25" s="10"/>
      <c r="X25" s="10"/>
      <c r="Y25" s="10"/>
      <c r="Z25" s="10"/>
      <c r="AA25" s="11"/>
      <c r="AB25" s="48">
        <v>1</v>
      </c>
      <c r="AC25" s="10"/>
      <c r="AD25" s="10"/>
      <c r="AE25" s="10"/>
      <c r="AF25" s="10"/>
      <c r="AG25" s="11"/>
      <c r="AH25" s="48">
        <v>0</v>
      </c>
      <c r="AI25" s="10"/>
      <c r="AJ25" s="10"/>
      <c r="AK25" s="10"/>
      <c r="AL25" s="10"/>
      <c r="AM25" s="11"/>
      <c r="AN25" s="48">
        <f>AN24/C24</f>
        <v>0</v>
      </c>
      <c r="AO25" s="10"/>
      <c r="AP25" s="10"/>
      <c r="AQ25" s="10"/>
      <c r="AR25" s="10"/>
      <c r="AS25" s="11"/>
      <c r="AT25" s="48">
        <f>AT24/C24</f>
        <v>0</v>
      </c>
      <c r="AU25" s="10"/>
      <c r="AV25" s="10"/>
      <c r="AW25" s="10"/>
      <c r="AX25" s="10"/>
      <c r="AY25" s="11"/>
    </row>
    <row r="26" ht="24" spans="1:51">
      <c r="A26" s="25"/>
      <c r="B26" s="41" t="s">
        <v>186</v>
      </c>
      <c r="C26" s="49" t="s">
        <v>187</v>
      </c>
      <c r="D26" s="50"/>
      <c r="E26" s="51"/>
      <c r="F26" s="51"/>
      <c r="G26" s="52"/>
      <c r="H26" s="51"/>
      <c r="I26" s="51"/>
      <c r="J26" s="51"/>
      <c r="K26" s="42"/>
      <c r="L26" s="76"/>
      <c r="M26" s="44"/>
      <c r="N26" s="76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</row>
    <row r="27" spans="1:51">
      <c r="A27" s="43"/>
      <c r="B27" s="41" t="s">
        <v>188</v>
      </c>
      <c r="C27" s="29" t="s">
        <v>172</v>
      </c>
      <c r="D27" s="53"/>
      <c r="E27" s="53"/>
      <c r="F27" s="54"/>
      <c r="G27" s="54"/>
      <c r="H27" s="54"/>
      <c r="I27" s="54"/>
      <c r="J27" s="77"/>
      <c r="K27" s="51"/>
      <c r="L27" s="56"/>
      <c r="M27" s="78"/>
      <c r="N27" s="56"/>
      <c r="O27" s="51"/>
      <c r="P27" s="77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51"/>
      <c r="AQ27" s="51"/>
      <c r="AR27" s="51"/>
      <c r="AS27" s="51"/>
      <c r="AT27" s="51"/>
      <c r="AU27" s="51"/>
      <c r="AV27" s="51"/>
      <c r="AW27" s="51"/>
      <c r="AX27" s="51"/>
      <c r="AY27" s="51"/>
    </row>
    <row r="28" ht="24" spans="1:51">
      <c r="A28" s="43"/>
      <c r="B28" s="41" t="s">
        <v>189</v>
      </c>
      <c r="C28" s="49" t="s">
        <v>190</v>
      </c>
      <c r="D28" s="54"/>
      <c r="E28" s="54"/>
      <c r="F28" s="55"/>
      <c r="G28" s="55"/>
      <c r="H28" s="54"/>
      <c r="I28" s="54"/>
      <c r="J28" s="77"/>
      <c r="K28" s="51"/>
      <c r="L28" s="51"/>
      <c r="M28" s="77"/>
      <c r="N28" s="51"/>
      <c r="O28" s="51"/>
      <c r="P28" s="77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</row>
    <row r="29" spans="1:51">
      <c r="A29" s="43"/>
      <c r="B29" s="41" t="s">
        <v>180</v>
      </c>
      <c r="C29" s="29" t="s">
        <v>172</v>
      </c>
      <c r="D29" s="54"/>
      <c r="E29" s="54"/>
      <c r="F29" s="54"/>
      <c r="G29" s="54"/>
      <c r="H29" s="53"/>
      <c r="I29" s="53"/>
      <c r="J29" s="79"/>
      <c r="K29" s="80"/>
      <c r="L29" s="80"/>
      <c r="M29" s="77"/>
      <c r="N29" s="51"/>
      <c r="O29" s="51"/>
      <c r="P29" s="77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</row>
    <row r="30" ht="24" spans="1:51">
      <c r="A30" s="43"/>
      <c r="B30" s="41" t="s">
        <v>191</v>
      </c>
      <c r="C30" s="34" t="s">
        <v>174</v>
      </c>
      <c r="D30" s="56"/>
      <c r="E30" s="56"/>
      <c r="F30" s="56"/>
      <c r="G30" s="56"/>
      <c r="H30" s="56"/>
      <c r="I30" s="56"/>
      <c r="J30" s="76"/>
      <c r="K30" s="76"/>
      <c r="L30" s="76"/>
      <c r="M30" s="81"/>
      <c r="N30" s="54"/>
      <c r="O30" s="82"/>
      <c r="P30" s="77"/>
      <c r="Q30" s="51"/>
      <c r="R30" s="92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</row>
    <row r="31" ht="24" spans="1:51">
      <c r="A31" s="43"/>
      <c r="B31" s="41" t="s">
        <v>192</v>
      </c>
      <c r="C31" s="34" t="s">
        <v>174</v>
      </c>
      <c r="D31" s="56"/>
      <c r="E31" s="56"/>
      <c r="F31" s="56"/>
      <c r="G31" s="56"/>
      <c r="H31" s="56"/>
      <c r="I31" s="56"/>
      <c r="J31" s="76"/>
      <c r="K31" s="83"/>
      <c r="L31" s="84"/>
      <c r="M31" s="85"/>
      <c r="N31" s="77"/>
      <c r="O31" s="77"/>
      <c r="P31" s="51"/>
      <c r="Q31" s="93"/>
      <c r="R31" s="93"/>
      <c r="S31" s="93"/>
      <c r="T31" s="92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</row>
    <row r="32" spans="1:51">
      <c r="A32" s="43"/>
      <c r="B32" s="46" t="s">
        <v>193</v>
      </c>
      <c r="C32" s="29" t="s">
        <v>172</v>
      </c>
      <c r="D32" s="51"/>
      <c r="E32" s="51"/>
      <c r="F32" s="51"/>
      <c r="G32" s="51"/>
      <c r="H32" s="51"/>
      <c r="I32" s="86"/>
      <c r="J32" s="87"/>
      <c r="K32" s="87"/>
      <c r="L32" s="87"/>
      <c r="M32" s="76"/>
      <c r="N32" s="88"/>
      <c r="O32" s="88"/>
      <c r="P32" s="56"/>
      <c r="Q32" s="94"/>
      <c r="R32" s="93"/>
      <c r="S32" s="93"/>
      <c r="T32" s="92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</row>
    <row r="33" spans="1:51">
      <c r="A33" s="43"/>
      <c r="B33" s="46" t="s">
        <v>194</v>
      </c>
      <c r="C33" s="57" t="s">
        <v>172</v>
      </c>
      <c r="D33" s="51"/>
      <c r="E33" s="51"/>
      <c r="F33" s="51"/>
      <c r="G33" s="51"/>
      <c r="H33" s="51"/>
      <c r="I33" s="86"/>
      <c r="J33" s="87"/>
      <c r="K33" s="87"/>
      <c r="L33" s="87"/>
      <c r="M33" s="56"/>
      <c r="N33" s="87"/>
      <c r="O33" s="87"/>
      <c r="P33" s="89"/>
      <c r="Q33" s="9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98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</row>
    <row r="34" ht="24" spans="1:51">
      <c r="A34" s="16"/>
      <c r="B34" s="41" t="s">
        <v>195</v>
      </c>
      <c r="C34" s="57" t="s">
        <v>172</v>
      </c>
      <c r="D34" s="51"/>
      <c r="E34" s="51"/>
      <c r="F34" s="51"/>
      <c r="G34" s="51"/>
      <c r="H34" s="51"/>
      <c r="I34" s="86"/>
      <c r="J34" s="87"/>
      <c r="K34" s="87"/>
      <c r="L34" s="87"/>
      <c r="M34" s="56"/>
      <c r="N34" s="87"/>
      <c r="O34" s="87"/>
      <c r="P34" s="89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98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</row>
    <row r="35" spans="1:51">
      <c r="A35" s="47" t="s">
        <v>196</v>
      </c>
      <c r="B35" s="38" t="s">
        <v>197</v>
      </c>
      <c r="C35" s="20">
        <f>C15*C36</f>
        <v>129898.505</v>
      </c>
      <c r="D35" s="24">
        <f>SUM(D38:I41)</f>
        <v>0</v>
      </c>
      <c r="E35" s="10"/>
      <c r="F35" s="10"/>
      <c r="G35" s="10"/>
      <c r="H35" s="10"/>
      <c r="I35" s="11"/>
      <c r="J35" s="24">
        <f>SUM(J38:O41)</f>
        <v>0</v>
      </c>
      <c r="K35" s="10"/>
      <c r="L35" s="10"/>
      <c r="M35" s="10"/>
      <c r="N35" s="10"/>
      <c r="O35" s="11"/>
      <c r="P35" s="24">
        <f>SUM(P38:U41)</f>
        <v>0</v>
      </c>
      <c r="Q35" s="10"/>
      <c r="R35" s="10"/>
      <c r="S35" s="10"/>
      <c r="T35" s="10"/>
      <c r="U35" s="11"/>
      <c r="V35" s="24">
        <f>SUM(V38:AA41)</f>
        <v>0</v>
      </c>
      <c r="W35" s="10"/>
      <c r="X35" s="10"/>
      <c r="Y35" s="10"/>
      <c r="Z35" s="10"/>
      <c r="AA35" s="11"/>
      <c r="AB35" s="24">
        <f>SUM(AB38:AG41)</f>
        <v>0</v>
      </c>
      <c r="AC35" s="10"/>
      <c r="AD35" s="10"/>
      <c r="AE35" s="10"/>
      <c r="AF35" s="10"/>
      <c r="AG35" s="11"/>
      <c r="AH35" s="24">
        <v>0</v>
      </c>
      <c r="AI35" s="10"/>
      <c r="AJ35" s="10"/>
      <c r="AK35" s="10"/>
      <c r="AL35" s="10"/>
      <c r="AM35" s="11"/>
      <c r="AN35" s="24">
        <f>SUM(AN38:AS41)</f>
        <v>0</v>
      </c>
      <c r="AO35" s="10"/>
      <c r="AP35" s="10"/>
      <c r="AQ35" s="10"/>
      <c r="AR35" s="10"/>
      <c r="AS35" s="11"/>
      <c r="AT35" s="24">
        <f>C35*AT36</f>
        <v>129898.505</v>
      </c>
      <c r="AU35" s="10"/>
      <c r="AV35" s="10"/>
      <c r="AW35" s="10"/>
      <c r="AX35" s="10"/>
      <c r="AY35" s="11"/>
    </row>
    <row r="36" spans="1:51">
      <c r="A36" s="16"/>
      <c r="B36" s="11"/>
      <c r="C36" s="27">
        <f>1-C25-C17</f>
        <v>0.5</v>
      </c>
      <c r="D36" s="48">
        <f>D35/C35</f>
        <v>0</v>
      </c>
      <c r="E36" s="10"/>
      <c r="F36" s="10"/>
      <c r="G36" s="10"/>
      <c r="H36" s="10"/>
      <c r="I36" s="11"/>
      <c r="J36" s="48">
        <f>J35/$C$44</f>
        <v>0</v>
      </c>
      <c r="K36" s="10"/>
      <c r="L36" s="10"/>
      <c r="M36" s="10"/>
      <c r="N36" s="10"/>
      <c r="O36" s="11"/>
      <c r="P36" s="48">
        <f>P35/$C$44</f>
        <v>0</v>
      </c>
      <c r="Q36" s="10"/>
      <c r="R36" s="10"/>
      <c r="S36" s="10"/>
      <c r="T36" s="10"/>
      <c r="U36" s="11"/>
      <c r="V36" s="48">
        <f>V35/$C$44</f>
        <v>0</v>
      </c>
      <c r="W36" s="10"/>
      <c r="X36" s="10"/>
      <c r="Y36" s="10"/>
      <c r="Z36" s="10"/>
      <c r="AA36" s="11"/>
      <c r="AB36" s="48">
        <f>AB35/$C$44</f>
        <v>0</v>
      </c>
      <c r="AC36" s="10"/>
      <c r="AD36" s="10"/>
      <c r="AE36" s="10"/>
      <c r="AF36" s="10"/>
      <c r="AG36" s="11"/>
      <c r="AH36" s="48">
        <v>0</v>
      </c>
      <c r="AI36" s="10"/>
      <c r="AJ36" s="10"/>
      <c r="AK36" s="10"/>
      <c r="AL36" s="10"/>
      <c r="AM36" s="11"/>
      <c r="AN36" s="48">
        <f>AN35/$C$44</f>
        <v>0</v>
      </c>
      <c r="AO36" s="10"/>
      <c r="AP36" s="10"/>
      <c r="AQ36" s="10"/>
      <c r="AR36" s="10"/>
      <c r="AS36" s="11"/>
      <c r="AT36" s="48">
        <v>1</v>
      </c>
      <c r="AU36" s="10"/>
      <c r="AV36" s="10"/>
      <c r="AW36" s="10"/>
      <c r="AX36" s="10"/>
      <c r="AY36" s="11"/>
    </row>
    <row r="37" ht="24" spans="1:51">
      <c r="A37" s="25"/>
      <c r="B37" s="41" t="s">
        <v>179</v>
      </c>
      <c r="C37" s="49" t="s">
        <v>187</v>
      </c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2"/>
      <c r="Q37" s="51"/>
      <c r="R37" s="51"/>
      <c r="S37" s="44"/>
      <c r="T37" s="51"/>
      <c r="U37" s="51"/>
      <c r="V37" s="51"/>
      <c r="W37" s="51"/>
      <c r="X37" s="51"/>
      <c r="Y37" s="51"/>
      <c r="Z37" s="51"/>
      <c r="AA37" s="51"/>
      <c r="AB37" s="97"/>
      <c r="AC37" s="51"/>
      <c r="AD37" s="52"/>
      <c r="AE37" s="76"/>
      <c r="AF37" s="83"/>
      <c r="AG37" s="44"/>
      <c r="AH37" s="51"/>
      <c r="AI37" s="51"/>
      <c r="AJ37" s="99"/>
      <c r="AK37" s="51"/>
      <c r="AL37" s="44"/>
      <c r="AM37" s="50"/>
      <c r="AN37" s="50"/>
      <c r="AO37" s="50"/>
      <c r="AP37" s="50"/>
      <c r="AQ37" s="101"/>
      <c r="AR37" s="50"/>
      <c r="AS37" s="50"/>
      <c r="AT37" s="50"/>
      <c r="AU37" s="50"/>
      <c r="AV37" s="50"/>
      <c r="AW37" s="50"/>
      <c r="AX37" s="50"/>
      <c r="AY37" s="50"/>
    </row>
    <row r="38" spans="1:51">
      <c r="A38" s="43"/>
      <c r="B38" s="41" t="s">
        <v>180</v>
      </c>
      <c r="C38" s="29" t="s">
        <v>172</v>
      </c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93"/>
      <c r="Z38" s="93"/>
      <c r="AA38" s="93"/>
      <c r="AB38" s="53"/>
      <c r="AC38" s="53"/>
      <c r="AD38" s="53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  <c r="AR38" s="56"/>
      <c r="AS38" s="56"/>
      <c r="AT38" s="56"/>
      <c r="AU38" s="56"/>
      <c r="AV38" s="56"/>
      <c r="AW38" s="51"/>
      <c r="AX38" s="51"/>
      <c r="AY38" s="51"/>
    </row>
    <row r="39" spans="1:51">
      <c r="A39" s="43"/>
      <c r="B39" s="41" t="s">
        <v>198</v>
      </c>
      <c r="C39" s="57" t="s">
        <v>174</v>
      </c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93"/>
      <c r="AE39" s="51"/>
      <c r="AF39" s="54"/>
      <c r="AG39" s="54"/>
      <c r="AH39" s="51"/>
      <c r="AI39" s="51"/>
      <c r="AJ39" s="51"/>
      <c r="AK39" s="51"/>
      <c r="AL39" s="51"/>
      <c r="AM39" s="51"/>
      <c r="AN39" s="51"/>
      <c r="AO39" s="51"/>
      <c r="AP39" s="56"/>
      <c r="AQ39" s="69"/>
      <c r="AR39" s="102"/>
      <c r="AS39" s="102"/>
      <c r="AT39" s="102"/>
      <c r="AU39" s="56"/>
      <c r="AV39" s="56"/>
      <c r="AW39" s="51"/>
      <c r="AX39" s="51"/>
      <c r="AY39" s="51"/>
    </row>
    <row r="40" spans="1:51">
      <c r="A40" s="43"/>
      <c r="B40" s="46" t="s">
        <v>199</v>
      </c>
      <c r="C40" s="29" t="s">
        <v>172</v>
      </c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93"/>
      <c r="Z40" s="93"/>
      <c r="AA40" s="93"/>
      <c r="AB40" s="93"/>
      <c r="AC40" s="93"/>
      <c r="AD40" s="93"/>
      <c r="AE40" s="54"/>
      <c r="AF40" s="54"/>
      <c r="AG40" s="51"/>
      <c r="AH40" s="54"/>
      <c r="AI40" s="54"/>
      <c r="AJ40" s="54"/>
      <c r="AK40" s="51"/>
      <c r="AL40" s="51"/>
      <c r="AM40" s="51"/>
      <c r="AN40" s="51"/>
      <c r="AO40" s="51"/>
      <c r="AP40" s="51"/>
      <c r="AQ40" s="56"/>
      <c r="AR40" s="56"/>
      <c r="AS40" s="76"/>
      <c r="AT40" s="69"/>
      <c r="AU40" s="103"/>
      <c r="AV40" s="103"/>
      <c r="AW40" s="103"/>
      <c r="AX40" s="51"/>
      <c r="AY40" s="51"/>
    </row>
    <row r="41" spans="1:51">
      <c r="A41" s="16"/>
      <c r="B41" s="46" t="s">
        <v>200</v>
      </c>
      <c r="C41" s="57" t="s">
        <v>174</v>
      </c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93"/>
      <c r="AB41" s="51"/>
      <c r="AC41" s="51"/>
      <c r="AD41" s="51"/>
      <c r="AE41" s="51"/>
      <c r="AF41" s="51"/>
      <c r="AG41" s="51"/>
      <c r="AH41" s="51"/>
      <c r="AI41" s="51"/>
      <c r="AJ41" s="51"/>
      <c r="AK41" s="54"/>
      <c r="AL41" s="82"/>
      <c r="AM41" s="100">
        <f>C35</f>
        <v>129898.505</v>
      </c>
      <c r="AN41" s="100"/>
      <c r="AO41" s="100"/>
      <c r="AP41" s="100"/>
      <c r="AQ41" s="104"/>
      <c r="AR41" s="104"/>
      <c r="AS41" s="104"/>
      <c r="AT41" s="104"/>
      <c r="AU41" s="104"/>
      <c r="AV41" s="76"/>
      <c r="AW41" s="51"/>
      <c r="AX41" s="105"/>
      <c r="AY41" s="105"/>
    </row>
    <row r="42" spans="1:51">
      <c r="A42" s="58" t="s">
        <v>201</v>
      </c>
      <c r="B42" s="11"/>
      <c r="C42" s="59">
        <f>C10+C15</f>
        <v>282214.09</v>
      </c>
      <c r="D42" s="60">
        <v>22417.08</v>
      </c>
      <c r="E42" s="10"/>
      <c r="F42" s="10"/>
      <c r="G42" s="10"/>
      <c r="H42" s="10"/>
      <c r="I42" s="11"/>
      <c r="J42" s="60">
        <f>J35+J24+J16+J11</f>
        <v>0</v>
      </c>
      <c r="K42" s="10"/>
      <c r="L42" s="10"/>
      <c r="M42" s="10"/>
      <c r="N42" s="10"/>
      <c r="O42" s="11"/>
      <c r="P42" s="60">
        <f>P35+P24+P16+P11</f>
        <v>0</v>
      </c>
      <c r="Q42" s="10"/>
      <c r="R42" s="10"/>
      <c r="S42" s="10"/>
      <c r="T42" s="10"/>
      <c r="U42" s="11"/>
      <c r="V42" s="60">
        <f>V11+V16+V24+V35</f>
        <v>51959.402</v>
      </c>
      <c r="W42" s="10"/>
      <c r="X42" s="10"/>
      <c r="Y42" s="10"/>
      <c r="Z42" s="10"/>
      <c r="AA42" s="11"/>
      <c r="AB42" s="60">
        <f>AB11+AB16+AB24+AB35</f>
        <v>77939.103</v>
      </c>
      <c r="AC42" s="10"/>
      <c r="AD42" s="10"/>
      <c r="AE42" s="10"/>
      <c r="AF42" s="10"/>
      <c r="AG42" s="11"/>
      <c r="AH42" s="60">
        <f>AH35+AH24+AH16+AH11</f>
        <v>0</v>
      </c>
      <c r="AI42" s="10"/>
      <c r="AJ42" s="10"/>
      <c r="AK42" s="10"/>
      <c r="AL42" s="10"/>
      <c r="AM42" s="11"/>
      <c r="AN42" s="60">
        <f>AN35+AN24+AN16+AN11</f>
        <v>0</v>
      </c>
      <c r="AO42" s="10"/>
      <c r="AP42" s="10"/>
      <c r="AQ42" s="10"/>
      <c r="AR42" s="10"/>
      <c r="AS42" s="11"/>
      <c r="AT42" s="60">
        <f>AT11+AT16+AT24+AT35</f>
        <v>129898.505</v>
      </c>
      <c r="AU42" s="10"/>
      <c r="AV42" s="10"/>
      <c r="AW42" s="10"/>
      <c r="AX42" s="10"/>
      <c r="AY42" s="11"/>
    </row>
    <row r="43" spans="1:51">
      <c r="A43" s="61" t="s">
        <v>202</v>
      </c>
      <c r="B43" s="11"/>
      <c r="C43" s="62">
        <v>1</v>
      </c>
      <c r="D43" s="63">
        <f>D42/C42</f>
        <v>0.0794328872807166</v>
      </c>
      <c r="E43" s="10"/>
      <c r="F43" s="10"/>
      <c r="G43" s="10"/>
      <c r="H43" s="10"/>
      <c r="I43" s="11"/>
      <c r="J43" s="63">
        <f>J42/C42</f>
        <v>0</v>
      </c>
      <c r="K43" s="10"/>
      <c r="L43" s="10"/>
      <c r="M43" s="10"/>
      <c r="N43" s="10"/>
      <c r="O43" s="11"/>
      <c r="P43" s="63">
        <f>P42/C42</f>
        <v>0</v>
      </c>
      <c r="Q43" s="10"/>
      <c r="R43" s="10"/>
      <c r="S43" s="10"/>
      <c r="T43" s="10"/>
      <c r="U43" s="11"/>
      <c r="V43" s="63">
        <f>V42/C42</f>
        <v>0.184113422543857</v>
      </c>
      <c r="W43" s="10"/>
      <c r="X43" s="10"/>
      <c r="Y43" s="10"/>
      <c r="Z43" s="10"/>
      <c r="AA43" s="11"/>
      <c r="AB43" s="63">
        <f>AB42/C42</f>
        <v>0.276170133815785</v>
      </c>
      <c r="AC43" s="10"/>
      <c r="AD43" s="10"/>
      <c r="AE43" s="10"/>
      <c r="AF43" s="10"/>
      <c r="AG43" s="11"/>
      <c r="AH43" s="63">
        <f>AH42/C42</f>
        <v>0</v>
      </c>
      <c r="AI43" s="10"/>
      <c r="AJ43" s="10"/>
      <c r="AK43" s="10"/>
      <c r="AL43" s="10"/>
      <c r="AM43" s="11"/>
      <c r="AN43" s="63">
        <f>AN42/C42</f>
        <v>0</v>
      </c>
      <c r="AO43" s="10"/>
      <c r="AP43" s="10"/>
      <c r="AQ43" s="10"/>
      <c r="AR43" s="10"/>
      <c r="AS43" s="11"/>
      <c r="AT43" s="63">
        <f>AT42/C42</f>
        <v>0.460283556359642</v>
      </c>
      <c r="AU43" s="10"/>
      <c r="AV43" s="10"/>
      <c r="AW43" s="10"/>
      <c r="AX43" s="10"/>
      <c r="AY43" s="11"/>
    </row>
    <row r="44" spans="1:51">
      <c r="A44" s="61" t="s">
        <v>203</v>
      </c>
      <c r="B44" s="11"/>
      <c r="C44" s="62">
        <v>1</v>
      </c>
      <c r="D44" s="64">
        <f>D43</f>
        <v>0.0794328872807166</v>
      </c>
      <c r="E44" s="10"/>
      <c r="F44" s="10"/>
      <c r="G44" s="10"/>
      <c r="H44" s="10"/>
      <c r="I44" s="11"/>
      <c r="J44" s="64">
        <f>D44+J43</f>
        <v>0.0794328872807166</v>
      </c>
      <c r="K44" s="10"/>
      <c r="L44" s="10"/>
      <c r="M44" s="10"/>
      <c r="N44" s="10"/>
      <c r="O44" s="11"/>
      <c r="P44" s="64">
        <f>J44+P43</f>
        <v>0.0794328872807166</v>
      </c>
      <c r="Q44" s="10"/>
      <c r="R44" s="10"/>
      <c r="S44" s="10"/>
      <c r="T44" s="10"/>
      <c r="U44" s="11"/>
      <c r="V44" s="64">
        <f>V43+P44</f>
        <v>0.263546309824573</v>
      </c>
      <c r="W44" s="10"/>
      <c r="X44" s="10"/>
      <c r="Y44" s="10"/>
      <c r="Z44" s="10"/>
      <c r="AA44" s="11"/>
      <c r="AB44" s="64">
        <f>V44+AB43</f>
        <v>0.539716443640358</v>
      </c>
      <c r="AC44" s="10"/>
      <c r="AD44" s="10"/>
      <c r="AE44" s="10"/>
      <c r="AF44" s="10"/>
      <c r="AG44" s="11"/>
      <c r="AH44" s="64">
        <f>AH43+AB44</f>
        <v>0.539716443640358</v>
      </c>
      <c r="AI44" s="10"/>
      <c r="AJ44" s="10"/>
      <c r="AK44" s="10"/>
      <c r="AL44" s="10"/>
      <c r="AM44" s="11"/>
      <c r="AN44" s="64">
        <f>AN43+AH44</f>
        <v>0.539716443640358</v>
      </c>
      <c r="AO44" s="10"/>
      <c r="AP44" s="10"/>
      <c r="AQ44" s="10"/>
      <c r="AR44" s="10"/>
      <c r="AS44" s="11"/>
      <c r="AT44" s="64">
        <f>AT43+AN44</f>
        <v>1</v>
      </c>
      <c r="AU44" s="10"/>
      <c r="AV44" s="10"/>
      <c r="AW44" s="10"/>
      <c r="AX44" s="10"/>
      <c r="AY44" s="11"/>
    </row>
    <row r="45" spans="1:51">
      <c r="A45" s="65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6"/>
      <c r="AL45" s="66"/>
      <c r="AM45" s="66"/>
      <c r="AN45" s="66"/>
      <c r="AO45" s="66"/>
      <c r="AP45" s="66"/>
      <c r="AQ45" s="66"/>
      <c r="AR45" s="66"/>
      <c r="AS45" s="66"/>
      <c r="AT45" s="66"/>
      <c r="AU45" s="66"/>
      <c r="AV45" s="66"/>
      <c r="AW45" s="66"/>
      <c r="AX45" s="66"/>
      <c r="AY45" s="66"/>
    </row>
    <row r="46" spans="1:51">
      <c r="A46" s="67"/>
      <c r="B46" s="68" t="s">
        <v>204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  <c r="AL46" s="66"/>
      <c r="AM46" s="66"/>
      <c r="AN46" s="66"/>
      <c r="AO46" s="66"/>
      <c r="AP46" s="66"/>
      <c r="AQ46" s="66"/>
      <c r="AR46" s="66"/>
      <c r="AS46" s="66"/>
      <c r="AT46" s="66"/>
      <c r="AU46" s="66"/>
      <c r="AV46" s="66"/>
      <c r="AW46" s="66"/>
      <c r="AX46" s="66"/>
      <c r="AY46" s="66"/>
    </row>
    <row r="47" spans="1:51">
      <c r="A47" s="67" t="s">
        <v>205</v>
      </c>
      <c r="B47" s="68" t="s">
        <v>206</v>
      </c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6"/>
      <c r="AL47" s="66"/>
      <c r="AM47" s="66"/>
      <c r="AN47" s="66"/>
      <c r="AO47" s="66"/>
      <c r="AP47" s="66"/>
      <c r="AQ47" s="66"/>
      <c r="AR47" s="66"/>
      <c r="AS47" s="66"/>
      <c r="AT47" s="66"/>
      <c r="AU47" s="66"/>
      <c r="AV47" s="66"/>
      <c r="AW47" s="66"/>
      <c r="AX47" s="66"/>
      <c r="AY47" s="66"/>
    </row>
    <row r="48" spans="1:51">
      <c r="A48" s="67" t="s">
        <v>207</v>
      </c>
      <c r="B48" s="70" t="s">
        <v>208</v>
      </c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  <c r="AL48" s="66"/>
      <c r="AM48" s="66"/>
      <c r="AN48" s="66"/>
      <c r="AO48" s="66"/>
      <c r="AP48" s="66"/>
      <c r="AQ48" s="66"/>
      <c r="AR48" s="66"/>
      <c r="AS48" s="66"/>
      <c r="AT48" s="66"/>
      <c r="AU48" s="66"/>
      <c r="AV48" s="66"/>
      <c r="AW48" s="66"/>
      <c r="AX48" s="66"/>
      <c r="AY48" s="66"/>
    </row>
    <row r="49" spans="1:51">
      <c r="A49" s="67" t="s">
        <v>209</v>
      </c>
      <c r="B49" s="71" t="s">
        <v>210</v>
      </c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/>
      <c r="AY49" s="66"/>
    </row>
    <row r="50" spans="1:51">
      <c r="A50" s="67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66"/>
    </row>
    <row r="51" spans="1:51">
      <c r="A51" s="67" t="s">
        <v>211</v>
      </c>
      <c r="B51" s="71" t="s">
        <v>212</v>
      </c>
      <c r="C51" s="69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/>
    </row>
  </sheetData>
  <mergeCells count="139">
    <mergeCell ref="A1:G1"/>
    <mergeCell ref="A2:G2"/>
    <mergeCell ref="A4:G4"/>
    <mergeCell ref="A7:C7"/>
    <mergeCell ref="D7:AY7"/>
    <mergeCell ref="D8:I8"/>
    <mergeCell ref="J8:O8"/>
    <mergeCell ref="P8:U8"/>
    <mergeCell ref="V8:AA8"/>
    <mergeCell ref="AB8:AG8"/>
    <mergeCell ref="AH8:AM8"/>
    <mergeCell ref="AN8:AS8"/>
    <mergeCell ref="AT8:AY8"/>
    <mergeCell ref="D10:I10"/>
    <mergeCell ref="J10:O10"/>
    <mergeCell ref="P10:U10"/>
    <mergeCell ref="V10:AA10"/>
    <mergeCell ref="AB10:AG10"/>
    <mergeCell ref="AH10:AM10"/>
    <mergeCell ref="AN10:AS10"/>
    <mergeCell ref="AT10:AY10"/>
    <mergeCell ref="D11:I11"/>
    <mergeCell ref="J11:O11"/>
    <mergeCell ref="P11:U11"/>
    <mergeCell ref="V11:AA11"/>
    <mergeCell ref="AB11:AG11"/>
    <mergeCell ref="AH11:AM11"/>
    <mergeCell ref="AN11:AS11"/>
    <mergeCell ref="AT11:AY11"/>
    <mergeCell ref="D12:I12"/>
    <mergeCell ref="J12:O12"/>
    <mergeCell ref="P12:U12"/>
    <mergeCell ref="V12:AA12"/>
    <mergeCell ref="AB12:AG12"/>
    <mergeCell ref="AH12:AM12"/>
    <mergeCell ref="AN12:AS12"/>
    <mergeCell ref="AT12:AY12"/>
    <mergeCell ref="D15:I15"/>
    <mergeCell ref="J15:O15"/>
    <mergeCell ref="P15:U15"/>
    <mergeCell ref="V15:AA15"/>
    <mergeCell ref="AB15:AG15"/>
    <mergeCell ref="AH15:AM15"/>
    <mergeCell ref="AN15:AS15"/>
    <mergeCell ref="AT15:AY15"/>
    <mergeCell ref="D16:I16"/>
    <mergeCell ref="J16:O16"/>
    <mergeCell ref="P16:U16"/>
    <mergeCell ref="V16:AA16"/>
    <mergeCell ref="AB16:AG16"/>
    <mergeCell ref="AH16:AM16"/>
    <mergeCell ref="AN16:AS16"/>
    <mergeCell ref="AT16:AY16"/>
    <mergeCell ref="D17:I17"/>
    <mergeCell ref="J17:O17"/>
    <mergeCell ref="P17:U17"/>
    <mergeCell ref="V17:AA17"/>
    <mergeCell ref="AB17:AG17"/>
    <mergeCell ref="AH17:AM17"/>
    <mergeCell ref="AN17:AS17"/>
    <mergeCell ref="AT17:AY17"/>
    <mergeCell ref="D24:I24"/>
    <mergeCell ref="J24:O24"/>
    <mergeCell ref="P24:U24"/>
    <mergeCell ref="V24:AA24"/>
    <mergeCell ref="AB24:AG24"/>
    <mergeCell ref="AH24:AM24"/>
    <mergeCell ref="AN24:AS24"/>
    <mergeCell ref="AT24:AY24"/>
    <mergeCell ref="D25:I25"/>
    <mergeCell ref="J25:O25"/>
    <mergeCell ref="P25:U25"/>
    <mergeCell ref="V25:AA25"/>
    <mergeCell ref="AB25:AG25"/>
    <mergeCell ref="AH25:AM25"/>
    <mergeCell ref="AN25:AS25"/>
    <mergeCell ref="AT25:AY25"/>
    <mergeCell ref="D35:I35"/>
    <mergeCell ref="J35:O35"/>
    <mergeCell ref="P35:U35"/>
    <mergeCell ref="V35:AA35"/>
    <mergeCell ref="AB35:AG35"/>
    <mergeCell ref="AH35:AM35"/>
    <mergeCell ref="AN35:AS35"/>
    <mergeCell ref="AT35:AY35"/>
    <mergeCell ref="D36:I36"/>
    <mergeCell ref="J36:O36"/>
    <mergeCell ref="P36:U36"/>
    <mergeCell ref="V36:AA36"/>
    <mergeCell ref="AB36:AG36"/>
    <mergeCell ref="AH36:AM36"/>
    <mergeCell ref="AN36:AS36"/>
    <mergeCell ref="AT36:AY36"/>
    <mergeCell ref="A42:B42"/>
    <mergeCell ref="D42:I42"/>
    <mergeCell ref="J42:O42"/>
    <mergeCell ref="P42:U42"/>
    <mergeCell ref="V42:AA42"/>
    <mergeCell ref="AB42:AG42"/>
    <mergeCell ref="AH42:AM42"/>
    <mergeCell ref="AN42:AS42"/>
    <mergeCell ref="AT42:AY42"/>
    <mergeCell ref="A43:B43"/>
    <mergeCell ref="D43:I43"/>
    <mergeCell ref="J43:O43"/>
    <mergeCell ref="P43:U43"/>
    <mergeCell ref="V43:AA43"/>
    <mergeCell ref="AB43:AG43"/>
    <mergeCell ref="AH43:AM43"/>
    <mergeCell ref="AN43:AS43"/>
    <mergeCell ref="AT43:AY43"/>
    <mergeCell ref="A44:B44"/>
    <mergeCell ref="D44:I44"/>
    <mergeCell ref="J44:O44"/>
    <mergeCell ref="P44:U44"/>
    <mergeCell ref="V44:AA44"/>
    <mergeCell ref="AB44:AG44"/>
    <mergeCell ref="AH44:AM44"/>
    <mergeCell ref="AN44:AS44"/>
    <mergeCell ref="AT44:AY44"/>
    <mergeCell ref="B47:W47"/>
    <mergeCell ref="B48:W48"/>
    <mergeCell ref="B49:W49"/>
    <mergeCell ref="B51:W51"/>
    <mergeCell ref="A8:A9"/>
    <mergeCell ref="A12:A13"/>
    <mergeCell ref="A16:A17"/>
    <mergeCell ref="A18:A23"/>
    <mergeCell ref="A24:A25"/>
    <mergeCell ref="A26:A34"/>
    <mergeCell ref="A35:A36"/>
    <mergeCell ref="A37:A41"/>
    <mergeCell ref="B8:B9"/>
    <mergeCell ref="B12:B13"/>
    <mergeCell ref="B16:B17"/>
    <mergeCell ref="B24:B25"/>
    <mergeCell ref="B35:B36"/>
    <mergeCell ref="C8:C9"/>
    <mergeCell ref="A5:G6"/>
  </mergeCells>
  <printOptions horizontalCentered="1"/>
  <pageMargins left="0" right="0" top="0.708661417322835" bottom="0.433070866141732" header="0.31496062992126" footer="0.118110236220472"/>
  <pageSetup paperSize="9" scale="58" orientation="landscape"/>
  <headerFooter>
    <oddHeader>&amp;RFls.:________
Processo n.º 23069.168265/2023-10
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Resumo</vt:lpstr>
      <vt:lpstr>Orçamento</vt:lpstr>
      <vt:lpstr>Cronograma Físico Financeiro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jubor</cp:lastModifiedBy>
  <dcterms:created xsi:type="dcterms:W3CDTF">2009-04-27T20:33:00Z</dcterms:created>
  <cp:lastPrinted>2023-11-06T02:04:00Z</cp:lastPrinted>
  <dcterms:modified xsi:type="dcterms:W3CDTF">2024-11-18T20:34:20Z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A3544E3DD8D044EC999F2EB2CAB1C8D7</vt:lpwstr>
  </property>
  <property fmtid="{D5CDD505-2E9C-101B-9397-08002B2CF9AE}" pid="3" name="KSOProductBuildVer">
    <vt:lpwstr>1046-12.2.0.18911</vt:lpwstr>
  </property>
</Properties>
</file>