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 tabRatio="599"/>
  </bookViews>
  <sheets>
    <sheet name="MENU PLANILHA" sheetId="1" r:id="rId1"/>
    <sheet name="Anexo II-A Endereço" sheetId="3" r:id="rId2"/>
    <sheet name="Anexo II-B Salários" sheetId="4" r:id="rId3"/>
    <sheet name="Anexo III Uniformes" sheetId="6" r:id="rId4"/>
    <sheet name="An IV A Custo G1" sheetId="8" r:id="rId5"/>
    <sheet name="Anexo IV B - Custo Total MDO" sheetId="9" r:id="rId6"/>
  </sheets>
  <definedNames>
    <definedName name="_xlnm.Print_Area" localSheetId="4">'An IV A Custo G1'!$A$1:$G$156</definedName>
    <definedName name="_xlnm.Print_Area" localSheetId="5">'Anexo IV B - Custo Total MDO'!$A$2:$H$15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<sst xmlns="http://schemas.openxmlformats.org/spreadsheetml/2006/main" count="398" uniqueCount="189">
  <si>
    <t>PRÓ-REITORIA DE ADMINISTRAÇÃO</t>
  </si>
  <si>
    <t>COORDENAÇÃO DE CONTRATOS</t>
  </si>
  <si>
    <t>Contratação de empresa para prestação de serviços continuados de Apoio Operacional, com regime de dedicação exclusiva de mão de obra,  para apoio EAD do CEAD/UFF (Niterói e interior do estado do RJ.)</t>
  </si>
  <si>
    <t>LOTE 1 - MÃO DE OBRA EAD</t>
  </si>
  <si>
    <t>dos Equipamentos (preenchimento licitante)</t>
  </si>
  <si>
    <t>Anexo II - A - ENDEREÇO DAS UNIDADES</t>
  </si>
  <si>
    <t>ITEM</t>
  </si>
  <si>
    <t>LOCAL</t>
  </si>
  <si>
    <t>ENDEREÇO</t>
  </si>
  <si>
    <t xml:space="preserve">Pró-Reitoria de Graduação (PROGRAD) </t>
  </si>
  <si>
    <t>Campus Reitoria, Icaraí, Niterói, RJ;</t>
  </si>
  <si>
    <t xml:space="preserve">Coordenação de Educação a Distância (CEAD), </t>
  </si>
  <si>
    <t>Campus do Valonguinho, Niterói, RJ;</t>
  </si>
  <si>
    <t xml:space="preserve">Coordenação do Curso de Graduação em Matemática à Distância (GMD/IME) </t>
  </si>
  <si>
    <t>Campus Universitário do Valonguinho, Centro, Niterói, RJ;</t>
  </si>
  <si>
    <t xml:space="preserve">Coordenação do Curso de Graduação em Tecnologia em Sistemas de Computação </t>
  </si>
  <si>
    <t>Campus da Praia Vermelha, ingá, Niterói, RJ;</t>
  </si>
  <si>
    <t xml:space="preserve">Coordenação do Curso de Graduação em Letras à Distância </t>
  </si>
  <si>
    <t>Campus Universitário do Gragoatá, São Domingos, Niterói, RJ;</t>
  </si>
  <si>
    <t xml:space="preserve">Coordenação do Curso de Tecnologia em Segurança Pública </t>
  </si>
  <si>
    <t xml:space="preserve">Coordenação do Curso de graduação em Engenharia de Produção </t>
  </si>
  <si>
    <t>Campus Universitário da Praia Vermelha, Ingá, Niterói, RJ;</t>
  </si>
  <si>
    <t xml:space="preserve">Núcleo Avançado de Novas Tecnologias no Ensino (NANTE/PROEX) </t>
  </si>
  <si>
    <t>Campus Universitário do Valonguinho, Centro, Niterói, RJ</t>
  </si>
  <si>
    <t xml:space="preserve">Coordenação dos Cursos de Graduação em Administração Pública e Especialização em Gestão Pública, Gestão Pública Municipal e Gestão da Saúde Pública </t>
  </si>
  <si>
    <t>Escola de Ciências Humanas e Sociais de Volta Redonda - Av. dos Trabalhadores, 420 – Vila Santa Cecília , Volta Redonda, RJ</t>
  </si>
  <si>
    <t>Anexo II - B - Composição dos salários</t>
  </si>
  <si>
    <t>Item</t>
  </si>
  <si>
    <t>Descrição/Especificação</t>
  </si>
  <si>
    <t>Quantidade de Pessoal</t>
  </si>
  <si>
    <t>VALOR DE MERCADO</t>
  </si>
  <si>
    <t>Analista de Suporte Técnico em EAD</t>
  </si>
  <si>
    <t>Analista de Gestão de EAD</t>
  </si>
  <si>
    <t>Analista de Desenvolvimento de Sistemas com ênfase em plataforma EAD</t>
  </si>
  <si>
    <t>Analista de Implementação em Soluções de EAD</t>
  </si>
  <si>
    <t>TOTAL</t>
  </si>
  <si>
    <r>
      <rPr>
        <b/>
        <sz val="9"/>
        <color theme="1"/>
        <rFont val="Verdana"/>
        <charset val="134"/>
      </rPr>
      <t>Anexo III -  PLANILHA DE COMPOSIÇÃO DE CUSTOS E FORMAÇÃO DE PREÇOS</t>
    </r>
    <r>
      <rPr>
        <sz val="9"/>
        <color theme="1"/>
        <rFont val="Verdana"/>
        <charset val="134"/>
      </rPr>
      <t xml:space="preserve"> </t>
    </r>
  </si>
  <si>
    <t>COMPOSIÇÃO DE CUSTO DE UNIFORME PARA TODOS OS POSTOS</t>
  </si>
  <si>
    <t>DISCRIMINAÇÃO UNIFORME</t>
  </si>
  <si>
    <t>QUANT.INICIAL</t>
  </si>
  <si>
    <t>QT. SEMESTRE</t>
  </si>
  <si>
    <t xml:space="preserve">QUANT. ANUAL </t>
  </si>
  <si>
    <t>VALOR UNITÁRIO</t>
  </si>
  <si>
    <t>VALOR TOTAL</t>
  </si>
  <si>
    <t>Camiseta Golo Polo Branco, 100% algodão, com emblema da empresa fixado no bolso, e a Informação A SERVIÇO DA UFF, na parte de trás</t>
  </si>
  <si>
    <t>unid.</t>
  </si>
  <si>
    <t>Crachá com cordão e fototransparente.</t>
  </si>
  <si>
    <t>Valor anual por funcionário</t>
  </si>
  <si>
    <t>Valor mensal por funcionário</t>
  </si>
  <si>
    <t>Anexo IV-A  - FORMAÇÃO CUSTOS POSTOS GRUPO 1</t>
  </si>
  <si>
    <t>MÃO-DE-OBRA VINCULADA À EXECUÇÃO CONTRATUAL</t>
  </si>
  <si>
    <t>Dados para composição dos custos referentes a mão de obra</t>
  </si>
  <si>
    <t>Regime tributário da Licitante</t>
  </si>
  <si>
    <r>
      <rPr>
        <b/>
        <sz val="11"/>
        <color theme="1"/>
        <rFont val="Calibri"/>
        <charset val="134"/>
      </rPr>
      <t xml:space="preserve">Documento Comprobatório </t>
    </r>
    <r>
      <rPr>
        <b/>
        <i/>
        <sz val="11"/>
        <color theme="1"/>
        <rFont val="Calibri"/>
        <charset val="134"/>
      </rPr>
      <t>*Anexar Comprovante</t>
    </r>
  </si>
  <si>
    <r>
      <rPr>
        <b/>
        <sz val="11"/>
        <color theme="1"/>
        <rFont val="Calibri"/>
        <charset val="134"/>
      </rPr>
      <t>ACT/CCT/DCT</t>
    </r>
    <r>
      <rPr>
        <sz val="11"/>
        <color theme="1"/>
        <rFont val="Calibri"/>
        <charset val="134"/>
      </rPr>
      <t xml:space="preserve"> </t>
    </r>
    <r>
      <rPr>
        <i/>
        <sz val="8"/>
        <color theme="1"/>
        <rFont val="Calibri"/>
        <charset val="134"/>
      </rPr>
      <t>inclusive aditivos se houver</t>
    </r>
  </si>
  <si>
    <t>Entidade Sindical da Empresa</t>
  </si>
  <si>
    <t>Entidade Sindical dos Empregados</t>
  </si>
  <si>
    <t>Número de Registro</t>
  </si>
  <si>
    <t>Início Vigência</t>
  </si>
  <si>
    <t>Fim Vigência</t>
  </si>
  <si>
    <t>Descrição Cargos</t>
  </si>
  <si>
    <t>Dias/Mês</t>
  </si>
  <si>
    <t>Posto</t>
  </si>
  <si>
    <t>CBO</t>
  </si>
  <si>
    <t>Salário</t>
  </si>
  <si>
    <t>MÓDULO 1 : COMPOSIÇÃO DA REMUNERAÇÃO</t>
  </si>
  <si>
    <t>Analista Suporte</t>
  </si>
  <si>
    <t>Analista Gestão</t>
  </si>
  <si>
    <t>Analista Desenvolvimento</t>
  </si>
  <si>
    <t>Analista de Implementação</t>
  </si>
  <si>
    <t>Composição da Remuneração</t>
  </si>
  <si>
    <t>Valor(R$)</t>
  </si>
  <si>
    <t>A</t>
  </si>
  <si>
    <t>Salário Base</t>
  </si>
  <si>
    <t>B</t>
  </si>
  <si>
    <t xml:space="preserve">Adicional de Periculosidade </t>
  </si>
  <si>
    <t>C</t>
  </si>
  <si>
    <t>Adicional de Insalubridade (20% Grau médio NR 15)</t>
  </si>
  <si>
    <t>D</t>
  </si>
  <si>
    <t>Adicional Noturno</t>
  </si>
  <si>
    <t>E</t>
  </si>
  <si>
    <t>Adicional de Hora Noturna Reduzida</t>
  </si>
  <si>
    <t>F</t>
  </si>
  <si>
    <t>Gratificação Liderança (15% ou 30%) (Cláusula 16ª CCT)</t>
  </si>
  <si>
    <t>Total de Remuneração</t>
  </si>
  <si>
    <t>MÓDULO 2: ENCARGOS E BENEFÍCIOS ANUAIS, MENSAIS E DIÁRIOS</t>
  </si>
  <si>
    <t>Submódulo 2.1 - 13º (décimo terceiro) Salário, Férias e Adicional de Férias</t>
  </si>
  <si>
    <t>13º (décimo terceiro) Salário</t>
  </si>
  <si>
    <t>Férias e Adicional de Férias</t>
  </si>
  <si>
    <t>Total</t>
  </si>
  <si>
    <t>Incidência do Submódulo 2.2 - Encargos previdenciários (GPS), FGTS e outras contribuições (Cálculo sobre a remuneração, pois será adotada a Conta Vinculada)</t>
  </si>
  <si>
    <t>Submódulo 2.2 - Encargos Previdenciários (GPS), Fundo de Garantia por Tempo de Serviço (FGTS) e outras contribuições</t>
  </si>
  <si>
    <t>2.2</t>
  </si>
  <si>
    <t>GPS, FGTS e outras contribuições</t>
  </si>
  <si>
    <t>%</t>
  </si>
  <si>
    <t>INSS</t>
  </si>
  <si>
    <t>Salário Educação</t>
  </si>
  <si>
    <t>Seguro acidente do trabalho</t>
  </si>
  <si>
    <t>SESI ou SESC</t>
  </si>
  <si>
    <t>SENAI ou SENAC</t>
  </si>
  <si>
    <t>SEBRAE</t>
  </si>
  <si>
    <t>G</t>
  </si>
  <si>
    <t>INCRA</t>
  </si>
  <si>
    <t>H</t>
  </si>
  <si>
    <t>FGTS</t>
  </si>
  <si>
    <t>Itens não aplicáveis a Optantes do SIMPLES</t>
  </si>
  <si>
    <t>Submódulo 2.3 - Benefícios Mensais e Diários</t>
  </si>
  <si>
    <t>2.3</t>
  </si>
  <si>
    <t>Benefícios Mensais e Diários</t>
  </si>
  <si>
    <r>
      <rPr>
        <sz val="11"/>
        <color theme="1"/>
        <rFont val="Calibri"/>
        <charset val="134"/>
      </rPr>
      <t xml:space="preserve">Transporte -Cláusula 23ª da CCT - considerando 2 passagens/dia (BUI) - </t>
    </r>
    <r>
      <rPr>
        <i/>
        <sz val="11"/>
        <color theme="1"/>
        <rFont val="Calibri"/>
        <charset val="134"/>
      </rPr>
      <t>Benefício para renda mensal inferior ou igual a R$3.205,20</t>
    </r>
  </si>
  <si>
    <t>Ticket Alimentação - Cláusula 22ª da CCT</t>
  </si>
  <si>
    <t>Benefício Assistencial</t>
  </si>
  <si>
    <t>Outros (Social Familiar) - Cláusula 28ª da CCT</t>
  </si>
  <si>
    <t>Total de Benefícios Mensais e Diários</t>
  </si>
  <si>
    <t>Quadro-Resumo do Módulo 2 - Encargos e Benefícios anuais, mensais e diários</t>
  </si>
  <si>
    <t>Encargos e Benefícios Anuais, Mensais e Diários</t>
  </si>
  <si>
    <t>Valor (R$)</t>
  </si>
  <si>
    <t>2.1</t>
  </si>
  <si>
    <t>13º (décimo terceiro) Salário, Férias e Adicional de Férias</t>
  </si>
  <si>
    <t>MÓDULO 3: PROVISÃO PARA RESCISÃO</t>
  </si>
  <si>
    <t>Provisão para Rescisão</t>
  </si>
  <si>
    <t>Aviso prévio indenizado</t>
  </si>
  <si>
    <t>Incidência do FGTS sobre o Aviso Prévio Indenizado</t>
  </si>
  <si>
    <t>Multa do FGTS e contribuição social sobre o aviso prévio indenizado</t>
  </si>
  <si>
    <t>Aviso prévio trabalhado</t>
  </si>
  <si>
    <t>Incidência de GPS, FGTS e outras contribuições sobre o aviso prévio trabalhado</t>
  </si>
  <si>
    <t>Multa do FGTS e contribuição social sobre o aviso prévio trabalhado</t>
  </si>
  <si>
    <t>MÓDULO 4: CUSTO DE REPOSIÇÃO DO PROFISSIONAL AUSENTE</t>
  </si>
  <si>
    <t>4.1</t>
  </si>
  <si>
    <t>Submódulo 4.1. Ausências legais</t>
  </si>
  <si>
    <t>Substituto na cobertura de férias</t>
  </si>
  <si>
    <t>Substituto na cobertura de Ausências legais</t>
  </si>
  <si>
    <t>Substituto na cobertura de Licença paternidade</t>
  </si>
  <si>
    <t>Substituto na cobertura de Ausência por Acidente de trabalho</t>
  </si>
  <si>
    <t>Substituto na cobertura de Afastamento Maternidade</t>
  </si>
  <si>
    <t>Substituto na cobertura de outras ausências (especificar)</t>
  </si>
  <si>
    <t>Submódulo 4.2 - Intrajornada</t>
  </si>
  <si>
    <t>4.2</t>
  </si>
  <si>
    <t>Intrajornada</t>
  </si>
  <si>
    <t>Intervalo para repouso ou alimentação</t>
  </si>
  <si>
    <t>Quadro-Resumo do Módulo 4 - Custo de Reposição do Profissional Ausente</t>
  </si>
  <si>
    <t>Custo de reposição</t>
  </si>
  <si>
    <t>Ausências legais</t>
  </si>
  <si>
    <t>MÓDULO 5: INSUMOS DIVERSOS</t>
  </si>
  <si>
    <t>Insumos Diversos</t>
  </si>
  <si>
    <t>Uniformes E EPIS</t>
  </si>
  <si>
    <t>Materiais</t>
  </si>
  <si>
    <t>Equipamentos</t>
  </si>
  <si>
    <t xml:space="preserve">Outros </t>
  </si>
  <si>
    <t>Total de Insumos Diversos</t>
  </si>
  <si>
    <t>MÓDULO 6: CUSTOS INDIRETOS, TRIBUTOS E LUCRO – (LUCRO PRESUMIDO)</t>
  </si>
  <si>
    <t>Custos Indiretos, Tributos e Lucro</t>
  </si>
  <si>
    <t>Custos Indiretos</t>
  </si>
  <si>
    <t>Lucro</t>
  </si>
  <si>
    <t>Tributos</t>
  </si>
  <si>
    <t>C.1) Tributos Federais (PIS = 0,65% e COFINS = 3%)</t>
  </si>
  <si>
    <t>C.2) Tributos Estaduais (especificar)</t>
  </si>
  <si>
    <t>C.3) Tributos Municipais (ISS = 5,0%)</t>
  </si>
  <si>
    <t>C.4) Outros tributos (especificar)</t>
  </si>
  <si>
    <t>Quadro-resumo do Custo por Empregado (LUCRO PRESUMIDO)</t>
  </si>
  <si>
    <t>LUCRO PRESUMIDO</t>
  </si>
  <si>
    <t>Mão-de-obra vinculada à execução contratual (valor por empregado)</t>
  </si>
  <si>
    <t>Módulo 1 - Composição da Remuneração</t>
  </si>
  <si>
    <t>Módulo 2 - Encargos e Benefícios Anuais, Mensais e Diários</t>
  </si>
  <si>
    <t>Módulo 3 - Provisão para rescisão</t>
  </si>
  <si>
    <t>Módulo 4 - Custo de Reposição do Profissional Ausente</t>
  </si>
  <si>
    <t>Módulo 5 - Insumos Diversos</t>
  </si>
  <si>
    <t>Subtotal (A + B +C+ D+E)</t>
  </si>
  <si>
    <t>Módulo 6 – Custos Indiretos, Tributos e Lucro</t>
  </si>
  <si>
    <t>Valor total por empregado</t>
  </si>
  <si>
    <t>FATOR K</t>
  </si>
  <si>
    <t>MÓDULO 6: CUSTOS INDIRETOS, TRIBUTOS E LUCRO – (LUCRO REAL)</t>
  </si>
  <si>
    <t>C.1) Tributos Federais (PIS = 1,65% e COFINS = 7,60%)</t>
  </si>
  <si>
    <t>Quadro-resumo do Custo por Empregado (LUCRO REAL)</t>
  </si>
  <si>
    <t>LUCRO REAL</t>
  </si>
  <si>
    <t>(PLANILHA A SER FORNECIDA PELA PROPONENTE EM PAPEL TIMBRADO)</t>
  </si>
  <si>
    <r>
      <rPr>
        <sz val="9"/>
        <color theme="1"/>
        <rFont val="Arial"/>
        <charset val="134"/>
      </rPr>
      <t xml:space="preserve">EMPRESA </t>
    </r>
    <r>
      <rPr>
        <sz val="9"/>
        <color rgb="FFFF0000"/>
        <rFont val="Arial"/>
        <charset val="134"/>
      </rPr>
      <t>(nome da empresa)</t>
    </r>
  </si>
  <si>
    <r>
      <rPr>
        <sz val="9"/>
        <color theme="1"/>
        <rFont val="Arial"/>
        <charset val="134"/>
      </rPr>
      <t>CNPJ N.º :</t>
    </r>
    <r>
      <rPr>
        <sz val="9"/>
        <color rgb="FFFF0000"/>
        <rFont val="Arial"/>
        <charset val="134"/>
      </rPr>
      <t xml:space="preserve"> (n.º do CNPJ)</t>
    </r>
  </si>
  <si>
    <t>ANEXO IV- B</t>
  </si>
  <si>
    <r>
      <rPr>
        <b/>
        <sz val="9"/>
        <color theme="1"/>
        <rFont val="Arial"/>
        <charset val="134"/>
      </rPr>
      <t>PLANILHA DE COMPOSIÇÃO DE CUSTOS E FORMAÇÃO DE PREÇOS</t>
    </r>
    <r>
      <rPr>
        <sz val="9"/>
        <color theme="1"/>
        <rFont val="Arial"/>
        <charset val="134"/>
      </rPr>
      <t xml:space="preserve"> (Anexo VII da I.N. da SLTI/MPOG n.º 5 de 26/Maio/2017			</t>
    </r>
  </si>
  <si>
    <t>Processo 23069.177733/2024-28</t>
  </si>
  <si>
    <t>Custo total da contratação</t>
  </si>
  <si>
    <t>DISCRIMINAÇÃO DO POSTO</t>
  </si>
  <si>
    <t>POSTOS</t>
  </si>
  <si>
    <t>FUNCIONÁRIOS</t>
  </si>
  <si>
    <t>VALOR MENSAL POR POSTO</t>
  </si>
  <si>
    <t>TOTAL MENSAL</t>
  </si>
  <si>
    <t>TOTAL ANUAL</t>
  </si>
  <si>
    <t>TOTAL 24 MÊS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</si>
</sst>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  <numFmt numFmtId="181" formatCode="_-&quot;R$&quot;\ * #,##0.00_-;\-&quot;R$&quot;\ * #,##0.00_-;_-&quot;R$&quot;\ * &quot;-&quot;??_-;_-@"/>
    <numFmt numFmtId="182" formatCode="&quot;R$&quot;\ #,##0.00;[Red]\-&quot;R$&quot;\ #,##0.00"/>
    <numFmt numFmtId="183" formatCode="#,##0.00_);\(#,##0.00\)"/>
    <numFmt numFmtId="184" formatCode="_(&quot;R$ &quot;* #,##0.00_);_(&quot;R$ &quot;* \(#,##0.00\);_(&quot;R$ &quot;* &quot;-&quot;??_);_(@_)"/>
  </numFmts>
  <fonts count="56">
    <font>
      <sz val="11"/>
      <color theme="1"/>
      <name val="Calibri"/>
      <charset val="134"/>
      <scheme val="minor"/>
    </font>
    <font>
      <sz val="10"/>
      <color rgb="FFFF0000"/>
      <name val="Arial"/>
      <charset val="134"/>
    </font>
    <font>
      <sz val="9"/>
      <color theme="1"/>
      <name val="Arial"/>
      <charset val="134"/>
    </font>
    <font>
      <b/>
      <sz val="9"/>
      <color rgb="FFFF0000"/>
      <name val="Arial"/>
      <charset val="134"/>
    </font>
    <font>
      <b/>
      <sz val="9"/>
      <color theme="1"/>
      <name val="Arial"/>
      <charset val="134"/>
    </font>
    <font>
      <b/>
      <sz val="9"/>
      <color theme="1"/>
      <name val="Verdana"/>
      <charset val="134"/>
    </font>
    <font>
      <b/>
      <sz val="9"/>
      <color theme="1"/>
      <name val="Arial"/>
      <charset val="134"/>
    </font>
    <font>
      <sz val="11"/>
      <color theme="1"/>
      <name val="Calibri"/>
      <charset val="134"/>
    </font>
    <font>
      <b/>
      <sz val="10"/>
      <color theme="1"/>
      <name val="Arial"/>
      <charset val="134"/>
    </font>
    <font>
      <sz val="11"/>
      <name val="Calibri"/>
      <charset val="134"/>
    </font>
    <font>
      <b/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b/>
      <sz val="11"/>
      <color rgb="FFFF0000"/>
      <name val="Calibri"/>
      <charset val="134"/>
      <scheme val="minor"/>
    </font>
    <font>
      <b/>
      <sz val="14"/>
      <color theme="1"/>
      <name val="Calibri"/>
      <charset val="134"/>
    </font>
    <font>
      <b/>
      <sz val="11"/>
      <color rgb="FFFF0000"/>
      <name val="Calibri"/>
      <charset val="134"/>
    </font>
    <font>
      <b/>
      <sz val="10"/>
      <color theme="1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1"/>
      <color rgb="FF800080"/>
      <name val="Calibri"/>
      <charset val="134"/>
    </font>
    <font>
      <sz val="11"/>
      <name val="Calibri"/>
      <charset val="134"/>
    </font>
    <font>
      <i/>
      <sz val="11"/>
      <color theme="1"/>
      <name val="Calibri"/>
      <charset val="134"/>
    </font>
    <font>
      <b/>
      <sz val="12"/>
      <color theme="1"/>
      <name val="Calibri"/>
      <charset val="134"/>
    </font>
    <font>
      <b/>
      <sz val="9"/>
      <color theme="1"/>
      <name val="Verdana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1"/>
      <name val="Calibri"/>
      <charset val="134"/>
    </font>
    <font>
      <b/>
      <sz val="14"/>
      <color rgb="FFFF0000"/>
      <name val="Calibri"/>
      <charset val="134"/>
      <scheme val="minor"/>
    </font>
    <font>
      <b/>
      <sz val="12"/>
      <color rgb="FFFFFFFF"/>
      <name val="Calibri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sz val="9"/>
      <color rgb="FFFF0000"/>
      <name val="Arial"/>
      <charset val="134"/>
    </font>
    <font>
      <b/>
      <i/>
      <sz val="11"/>
      <color theme="1"/>
      <name val="Calibri"/>
      <charset val="134"/>
    </font>
    <font>
      <i/>
      <sz val="11"/>
      <color theme="1"/>
      <name val="Calibri"/>
      <charset val="134"/>
    </font>
    <font>
      <sz val="9"/>
      <color theme="1"/>
      <name val="Verdana"/>
      <charset val="134"/>
    </font>
    <font>
      <i/>
      <sz val="8"/>
      <color theme="1"/>
      <name val="Calibri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B4C6E7"/>
        <bgColor rgb="FFB4C6E7"/>
      </patternFill>
    </fill>
    <fill>
      <patternFill patternType="solid">
        <fgColor indexed="9"/>
        <bgColor indexed="26"/>
      </patternFill>
    </fill>
    <fill>
      <patternFill patternType="solid">
        <fgColor rgb="FFD9E2F3"/>
        <bgColor rgb="FFD9E2F3"/>
      </patternFill>
    </fill>
    <fill>
      <patternFill patternType="solid">
        <fgColor theme="0"/>
        <bgColor theme="0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0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178" fontId="30" fillId="0" borderId="0" applyFont="0" applyFill="0" applyBorder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9" borderId="47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8" applyNumberFormat="0" applyFill="0" applyAlignment="0" applyProtection="0">
      <alignment vertical="center"/>
    </xf>
    <xf numFmtId="0" fontId="37" fillId="0" borderId="48" applyNumberFormat="0" applyFill="0" applyAlignment="0" applyProtection="0">
      <alignment vertical="center"/>
    </xf>
    <xf numFmtId="0" fontId="38" fillId="0" borderId="4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0" borderId="50" applyNumberFormat="0" applyAlignment="0" applyProtection="0">
      <alignment vertical="center"/>
    </xf>
    <xf numFmtId="0" fontId="40" fillId="11" borderId="51" applyNumberFormat="0" applyAlignment="0" applyProtection="0">
      <alignment vertical="center"/>
    </xf>
    <xf numFmtId="0" fontId="41" fillId="11" borderId="50" applyNumberFormat="0" applyAlignment="0" applyProtection="0">
      <alignment vertical="center"/>
    </xf>
    <xf numFmtId="0" fontId="42" fillId="12" borderId="52" applyNumberFormat="0" applyAlignment="0" applyProtection="0">
      <alignment vertical="center"/>
    </xf>
    <xf numFmtId="0" fontId="43" fillId="0" borderId="53" applyNumberFormat="0" applyFill="0" applyAlignment="0" applyProtection="0">
      <alignment vertical="center"/>
    </xf>
    <xf numFmtId="0" fontId="44" fillId="0" borderId="54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50" fillId="0" borderId="0"/>
  </cellStyleXfs>
  <cellXfs count="25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shrinkToFit="1" readingOrder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4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9" fillId="0" borderId="2" xfId="0" applyFont="1" applyBorder="1"/>
    <xf numFmtId="0" fontId="9" fillId="0" borderId="3" xfId="0" applyFont="1" applyBorder="1"/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/>
    </xf>
    <xf numFmtId="0" fontId="13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180" fontId="7" fillId="2" borderId="5" xfId="0" applyNumberFormat="1" applyFont="1" applyFill="1" applyBorder="1" applyAlignment="1">
      <alignment horizontal="center" vertical="center"/>
    </xf>
    <xf numFmtId="180" fontId="7" fillId="2" borderId="6" xfId="0" applyNumberFormat="1" applyFont="1" applyFill="1" applyBorder="1" applyAlignment="1">
      <alignment vertical="center"/>
    </xf>
    <xf numFmtId="0" fontId="7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7" fillId="0" borderId="5" xfId="0" applyFont="1" applyBorder="1" applyAlignment="1">
      <alignment horizontal="left" wrapText="1"/>
    </xf>
    <xf numFmtId="0" fontId="10" fillId="4" borderId="7" xfId="0" applyFont="1" applyFill="1" applyBorder="1" applyAlignment="1">
      <alignment horizontal="center" vertical="center" wrapText="1"/>
    </xf>
    <xf numFmtId="0" fontId="9" fillId="0" borderId="8" xfId="0" applyFont="1" applyBorder="1"/>
    <xf numFmtId="0" fontId="10" fillId="4" borderId="8" xfId="0" applyFont="1" applyFill="1" applyBorder="1" applyAlignment="1">
      <alignment horizontal="center" vertical="center" wrapText="1"/>
    </xf>
    <xf numFmtId="180" fontId="10" fillId="4" borderId="8" xfId="0" applyNumberFormat="1" applyFont="1" applyFill="1" applyBorder="1" applyAlignment="1">
      <alignment horizontal="center" vertical="center" wrapText="1"/>
    </xf>
    <xf numFmtId="180" fontId="10" fillId="4" borderId="9" xfId="0" applyNumberFormat="1" applyFont="1" applyFill="1" applyBorder="1" applyAlignment="1">
      <alignment horizontal="center" vertical="center" wrapText="1"/>
    </xf>
    <xf numFmtId="0" fontId="14" fillId="5" borderId="0" xfId="0" applyFont="1" applyFill="1" applyAlignment="1">
      <alignment vertical="center"/>
    </xf>
    <xf numFmtId="0" fontId="7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0" fontId="7" fillId="0" borderId="0" xfId="0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 vertical="center" shrinkToFit="1" readingOrder="1"/>
    </xf>
    <xf numFmtId="0" fontId="11" fillId="0" borderId="0" xfId="0" applyFont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9" fillId="0" borderId="0" xfId="0" applyFont="1" applyBorder="1"/>
    <xf numFmtId="0" fontId="10" fillId="6" borderId="10" xfId="0" applyFont="1" applyFill="1" applyBorder="1" applyAlignment="1">
      <alignment horizontal="left" vertical="center" wrapText="1"/>
    </xf>
    <xf numFmtId="0" fontId="9" fillId="0" borderId="11" xfId="0" applyFont="1" applyBorder="1"/>
    <xf numFmtId="0" fontId="10" fillId="6" borderId="12" xfId="0" applyFont="1" applyFill="1" applyBorder="1" applyAlignment="1">
      <alignment horizontal="left" vertical="center" wrapText="1"/>
    </xf>
    <xf numFmtId="0" fontId="9" fillId="0" borderId="13" xfId="0" applyFont="1" applyBorder="1"/>
    <xf numFmtId="0" fontId="9" fillId="0" borderId="14" xfId="0" applyFont="1" applyBorder="1"/>
    <xf numFmtId="0" fontId="7" fillId="2" borderId="15" xfId="0" applyFont="1" applyFill="1" applyBorder="1" applyAlignment="1">
      <alignment horizontal="center" vertical="center"/>
    </xf>
    <xf numFmtId="0" fontId="9" fillId="0" borderId="16" xfId="0" applyFont="1" applyBorder="1"/>
    <xf numFmtId="0" fontId="10" fillId="2" borderId="17" xfId="0" applyFont="1" applyFill="1" applyBorder="1" applyAlignment="1">
      <alignment horizontal="center" vertical="center"/>
    </xf>
    <xf numFmtId="0" fontId="9" fillId="0" borderId="18" xfId="0" applyFont="1" applyBorder="1"/>
    <xf numFmtId="0" fontId="9" fillId="0" borderId="19" xfId="0" applyFont="1" applyBorder="1"/>
    <xf numFmtId="0" fontId="17" fillId="2" borderId="0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left" vertical="center"/>
    </xf>
    <xf numFmtId="0" fontId="13" fillId="7" borderId="20" xfId="0" applyFont="1" applyFill="1" applyBorder="1" applyAlignment="1">
      <alignment horizontal="left" vertical="center" wrapText="1"/>
    </xf>
    <xf numFmtId="0" fontId="9" fillId="0" borderId="21" xfId="0" applyFont="1" applyBorder="1"/>
    <xf numFmtId="0" fontId="17" fillId="2" borderId="22" xfId="0" applyFont="1" applyFill="1" applyBorder="1" applyAlignment="1">
      <alignment horizontal="center" vertical="center"/>
    </xf>
    <xf numFmtId="0" fontId="9" fillId="0" borderId="23" xfId="0" applyFont="1" applyBorder="1"/>
    <xf numFmtId="0" fontId="9" fillId="0" borderId="24" xfId="0" applyFont="1" applyBorder="1"/>
    <xf numFmtId="0" fontId="18" fillId="7" borderId="20" xfId="0" applyFont="1" applyFill="1" applyBorder="1" applyAlignment="1">
      <alignment horizontal="left" vertical="center" wrapText="1"/>
    </xf>
    <xf numFmtId="0" fontId="13" fillId="7" borderId="15" xfId="0" applyFont="1" applyFill="1" applyBorder="1" applyAlignment="1">
      <alignment horizontal="left" vertical="center" wrapText="1"/>
    </xf>
    <xf numFmtId="0" fontId="17" fillId="2" borderId="17" xfId="0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0" fontId="9" fillId="0" borderId="26" xfId="0" applyFont="1" applyBorder="1"/>
    <xf numFmtId="0" fontId="9" fillId="0" borderId="27" xfId="0" applyFont="1" applyBorder="1"/>
    <xf numFmtId="0" fontId="10" fillId="7" borderId="0" xfId="0" applyFont="1" applyFill="1" applyBorder="1" applyAlignment="1">
      <alignment vertical="center"/>
    </xf>
    <xf numFmtId="0" fontId="10" fillId="6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0" fontId="12" fillId="0" borderId="28" xfId="0" applyFont="1" applyBorder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80" fontId="10" fillId="2" borderId="5" xfId="0" applyNumberFormat="1" applyFont="1" applyFill="1" applyBorder="1" applyAlignment="1">
      <alignment horizontal="center" vertical="center"/>
    </xf>
    <xf numFmtId="0" fontId="19" fillId="0" borderId="0" xfId="0" applyFont="1"/>
    <xf numFmtId="0" fontId="12" fillId="0" borderId="28" xfId="0" applyFont="1" applyBorder="1" applyAlignment="1">
      <alignment horizontal="left" wrapText="1"/>
    </xf>
    <xf numFmtId="180" fontId="11" fillId="2" borderId="5" xfId="0" applyNumberFormat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9" fillId="0" borderId="5" xfId="0" applyFont="1" applyBorder="1"/>
    <xf numFmtId="0" fontId="10" fillId="0" borderId="5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180" fontId="7" fillId="0" borderId="5" xfId="0" applyNumberFormat="1" applyFont="1" applyBorder="1"/>
    <xf numFmtId="0" fontId="12" fillId="0" borderId="5" xfId="0" applyFont="1" applyBorder="1" applyAlignment="1">
      <alignment horizontal="left" vertical="center"/>
    </xf>
    <xf numFmtId="180" fontId="7" fillId="2" borderId="5" xfId="0" applyNumberFormat="1" applyFont="1" applyFill="1" applyBorder="1" applyAlignment="1">
      <alignment vertical="center"/>
    </xf>
    <xf numFmtId="0" fontId="7" fillId="0" borderId="5" xfId="0" applyFont="1" applyBorder="1"/>
    <xf numFmtId="0" fontId="7" fillId="0" borderId="5" xfId="0" applyFont="1" applyBorder="1" applyAlignment="1">
      <alignment horizontal="left" vertical="center" wrapText="1"/>
    </xf>
    <xf numFmtId="0" fontId="12" fillId="7" borderId="5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vertical="center"/>
    </xf>
    <xf numFmtId="0" fontId="10" fillId="0" borderId="8" xfId="0" applyFont="1" applyBorder="1" applyAlignment="1">
      <alignment horizontal="left" vertical="center"/>
    </xf>
    <xf numFmtId="181" fontId="10" fillId="0" borderId="8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0" fillId="6" borderId="10" xfId="0" applyFont="1" applyFill="1" applyBorder="1" applyAlignment="1">
      <alignment horizontal="left" vertical="center"/>
    </xf>
    <xf numFmtId="0" fontId="10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wrapText="1"/>
    </xf>
    <xf numFmtId="0" fontId="10" fillId="0" borderId="28" xfId="0" applyFont="1" applyBorder="1" applyAlignment="1">
      <alignment vertical="center"/>
    </xf>
    <xf numFmtId="0" fontId="10" fillId="0" borderId="29" xfId="0" applyFont="1" applyBorder="1" applyAlignment="1">
      <alignment vertical="center"/>
    </xf>
    <xf numFmtId="0" fontId="7" fillId="2" borderId="30" xfId="0" applyFont="1" applyFill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181" fontId="13" fillId="2" borderId="28" xfId="0" applyNumberFormat="1" applyFont="1" applyFill="1" applyBorder="1" applyAlignment="1">
      <alignment vertical="center"/>
    </xf>
    <xf numFmtId="181" fontId="13" fillId="2" borderId="29" xfId="0" applyNumberFormat="1" applyFont="1" applyFill="1" applyBorder="1" applyAlignment="1">
      <alignment vertical="center"/>
    </xf>
    <xf numFmtId="181" fontId="10" fillId="2" borderId="28" xfId="0" applyNumberFormat="1" applyFont="1" applyFill="1" applyBorder="1" applyAlignment="1">
      <alignment vertical="center"/>
    </xf>
    <xf numFmtId="181" fontId="10" fillId="2" borderId="29" xfId="0" applyNumberFormat="1" applyFont="1" applyFill="1" applyBorder="1" applyAlignment="1">
      <alignment vertical="center"/>
    </xf>
    <xf numFmtId="0" fontId="7" fillId="2" borderId="31" xfId="0" applyFont="1" applyFill="1" applyBorder="1" applyAlignment="1">
      <alignment horizontal="center" vertical="center"/>
    </xf>
    <xf numFmtId="0" fontId="7" fillId="0" borderId="32" xfId="0" applyFont="1" applyBorder="1" applyAlignment="1">
      <alignment vertical="center" wrapText="1"/>
    </xf>
    <xf numFmtId="181" fontId="13" fillId="2" borderId="32" xfId="0" applyNumberFormat="1" applyFont="1" applyFill="1" applyBorder="1" applyAlignment="1">
      <alignment vertical="center"/>
    </xf>
    <xf numFmtId="181" fontId="13" fillId="2" borderId="33" xfId="0" applyNumberFormat="1" applyFont="1" applyFill="1" applyBorder="1" applyAlignment="1">
      <alignment vertical="center"/>
    </xf>
    <xf numFmtId="0" fontId="10" fillId="2" borderId="30" xfId="0" applyFont="1" applyFill="1" applyBorder="1" applyAlignment="1">
      <alignment horizontal="center" vertical="center"/>
    </xf>
    <xf numFmtId="0" fontId="10" fillId="0" borderId="28" xfId="0" applyFont="1" applyBorder="1" applyAlignment="1">
      <alignment horizontal="left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28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7" fillId="0" borderId="28" xfId="0" applyFont="1" applyBorder="1" applyAlignment="1">
      <alignment horizontal="left" vertical="center" wrapText="1"/>
    </xf>
    <xf numFmtId="2" fontId="7" fillId="2" borderId="28" xfId="0" applyNumberFormat="1" applyFont="1" applyFill="1" applyBorder="1" applyAlignment="1">
      <alignment horizontal="center" vertical="center"/>
    </xf>
    <xf numFmtId="0" fontId="20" fillId="0" borderId="28" xfId="0" applyFont="1" applyBorder="1" applyAlignment="1">
      <alignment horizontal="left" vertical="center" wrapText="1"/>
    </xf>
    <xf numFmtId="2" fontId="20" fillId="2" borderId="28" xfId="0" applyNumberFormat="1" applyFont="1" applyFill="1" applyBorder="1" applyAlignment="1">
      <alignment horizontal="center" vertical="center"/>
    </xf>
    <xf numFmtId="181" fontId="20" fillId="2" borderId="28" xfId="0" applyNumberFormat="1" applyFont="1" applyFill="1" applyBorder="1" applyAlignment="1">
      <alignment vertical="center"/>
    </xf>
    <xf numFmtId="181" fontId="20" fillId="2" borderId="29" xfId="0" applyNumberFormat="1" applyFont="1" applyFill="1" applyBorder="1" applyAlignment="1">
      <alignment vertical="center"/>
    </xf>
    <xf numFmtId="0" fontId="7" fillId="2" borderId="31" xfId="0" applyFont="1" applyFill="1" applyBorder="1" applyAlignment="1">
      <alignment vertical="center"/>
    </xf>
    <xf numFmtId="0" fontId="10" fillId="0" borderId="32" xfId="0" applyFont="1" applyBorder="1" applyAlignment="1">
      <alignment horizontal="left" vertical="center" wrapText="1"/>
    </xf>
    <xf numFmtId="2" fontId="10" fillId="2" borderId="32" xfId="0" applyNumberFormat="1" applyFont="1" applyFill="1" applyBorder="1" applyAlignment="1">
      <alignment horizontal="center" vertical="center"/>
    </xf>
    <xf numFmtId="181" fontId="10" fillId="2" borderId="32" xfId="0" applyNumberFormat="1" applyFont="1" applyFill="1" applyBorder="1" applyAlignment="1">
      <alignment vertical="center"/>
    </xf>
    <xf numFmtId="181" fontId="10" fillId="2" borderId="33" xfId="0" applyNumberFormat="1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0" fontId="18" fillId="6" borderId="1" xfId="0" applyFont="1" applyFill="1" applyBorder="1" applyAlignment="1">
      <alignment horizontal="left" vertical="center"/>
    </xf>
    <xf numFmtId="0" fontId="12" fillId="0" borderId="5" xfId="0" applyFont="1" applyBorder="1" applyAlignment="1">
      <alignment horizontal="left" vertical="center" wrapText="1"/>
    </xf>
    <xf numFmtId="181" fontId="7" fillId="0" borderId="5" xfId="0" applyNumberFormat="1" applyFont="1" applyBorder="1" applyAlignment="1">
      <alignment vertical="center"/>
    </xf>
    <xf numFmtId="182" fontId="7" fillId="0" borderId="5" xfId="0" applyNumberFormat="1" applyFont="1" applyBorder="1" applyAlignment="1">
      <alignment vertical="center"/>
    </xf>
    <xf numFmtId="0" fontId="7" fillId="0" borderId="34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181" fontId="13" fillId="0" borderId="5" xfId="0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183" fontId="10" fillId="0" borderId="0" xfId="0" applyNumberFormat="1" applyFont="1" applyAlignment="1">
      <alignment horizontal="center" vertical="center"/>
    </xf>
    <xf numFmtId="0" fontId="7" fillId="2" borderId="30" xfId="0" applyFont="1" applyFill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183" fontId="10" fillId="0" borderId="28" xfId="0" applyNumberFormat="1" applyFont="1" applyBorder="1" applyAlignment="1">
      <alignment vertical="center"/>
    </xf>
    <xf numFmtId="183" fontId="10" fillId="0" borderId="29" xfId="0" applyNumberFormat="1" applyFont="1" applyBorder="1" applyAlignment="1">
      <alignment vertical="center"/>
    </xf>
    <xf numFmtId="0" fontId="7" fillId="0" borderId="22" xfId="0" applyFont="1" applyBorder="1" applyAlignment="1">
      <alignment horizontal="left" vertical="center"/>
    </xf>
    <xf numFmtId="181" fontId="13" fillId="0" borderId="28" xfId="0" applyNumberFormat="1" applyFont="1" applyBorder="1" applyAlignment="1">
      <alignment vertical="center"/>
    </xf>
    <xf numFmtId="181" fontId="13" fillId="0" borderId="29" xfId="0" applyNumberFormat="1" applyFont="1" applyBorder="1" applyAlignment="1">
      <alignment vertical="center"/>
    </xf>
    <xf numFmtId="0" fontId="7" fillId="2" borderId="31" xfId="0" applyFont="1" applyFill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181" fontId="10" fillId="0" borderId="32" xfId="0" applyNumberFormat="1" applyFont="1" applyBorder="1" applyAlignment="1">
      <alignment vertical="center"/>
    </xf>
    <xf numFmtId="181" fontId="10" fillId="0" borderId="33" xfId="0" applyNumberFormat="1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4" fontId="13" fillId="0" borderId="28" xfId="0" applyNumberFormat="1" applyFont="1" applyBorder="1" applyAlignment="1">
      <alignment vertical="center"/>
    </xf>
    <xf numFmtId="4" fontId="13" fillId="0" borderId="29" xfId="0" applyNumberFormat="1" applyFont="1" applyBorder="1" applyAlignment="1">
      <alignment vertical="center"/>
    </xf>
    <xf numFmtId="4" fontId="13" fillId="2" borderId="28" xfId="0" applyNumberFormat="1" applyFont="1" applyFill="1" applyBorder="1" applyAlignment="1">
      <alignment vertical="center"/>
    </xf>
    <xf numFmtId="4" fontId="13" fillId="2" borderId="29" xfId="0" applyNumberFormat="1" applyFont="1" applyFill="1" applyBorder="1" applyAlignment="1">
      <alignment vertical="center"/>
    </xf>
    <xf numFmtId="2" fontId="7" fillId="2" borderId="28" xfId="0" applyNumberFormat="1" applyFont="1" applyFill="1" applyBorder="1" applyAlignment="1">
      <alignment vertical="center"/>
    </xf>
    <xf numFmtId="2" fontId="7" fillId="2" borderId="29" xfId="0" applyNumberFormat="1" applyFont="1" applyFill="1" applyBorder="1" applyAlignment="1">
      <alignment vertical="center"/>
    </xf>
    <xf numFmtId="0" fontId="10" fillId="0" borderId="17" xfId="0" applyFont="1" applyBorder="1" applyAlignment="1">
      <alignment horizontal="left" vertical="center" wrapText="1"/>
    </xf>
    <xf numFmtId="0" fontId="7" fillId="2" borderId="22" xfId="0" applyFont="1" applyFill="1" applyBorder="1" applyAlignment="1">
      <alignment horizontal="left" vertical="center"/>
    </xf>
    <xf numFmtId="2" fontId="10" fillId="2" borderId="28" xfId="0" applyNumberFormat="1" applyFont="1" applyFill="1" applyBorder="1" applyAlignment="1">
      <alignment vertical="center"/>
    </xf>
    <xf numFmtId="2" fontId="10" fillId="2" borderId="29" xfId="0" applyNumberFormat="1" applyFont="1" applyFill="1" applyBorder="1" applyAlignment="1">
      <alignment vertical="center"/>
    </xf>
    <xf numFmtId="2" fontId="10" fillId="2" borderId="32" xfId="0" applyNumberFormat="1" applyFont="1" applyFill="1" applyBorder="1" applyAlignment="1">
      <alignment vertical="center"/>
    </xf>
    <xf numFmtId="2" fontId="10" fillId="2" borderId="33" xfId="0" applyNumberFormat="1" applyFont="1" applyFill="1" applyBorder="1" applyAlignment="1">
      <alignment vertical="center"/>
    </xf>
    <xf numFmtId="0" fontId="10" fillId="2" borderId="30" xfId="0" applyFont="1" applyFill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80" fontId="21" fillId="0" borderId="28" xfId="0" applyNumberFormat="1" applyFont="1" applyBorder="1" applyAlignment="1">
      <alignment vertical="center"/>
    </xf>
    <xf numFmtId="180" fontId="21" fillId="0" borderId="29" xfId="0" applyNumberFormat="1" applyFont="1" applyBorder="1" applyAlignment="1">
      <alignment vertical="center"/>
    </xf>
    <xf numFmtId="180" fontId="22" fillId="0" borderId="0" xfId="0" applyNumberFormat="1" applyFont="1"/>
    <xf numFmtId="181" fontId="21" fillId="7" borderId="28" xfId="0" applyNumberFormat="1" applyFont="1" applyFill="1" applyBorder="1" applyAlignment="1">
      <alignment vertical="center"/>
    </xf>
    <xf numFmtId="181" fontId="21" fillId="7" borderId="29" xfId="0" applyNumberFormat="1" applyFont="1" applyFill="1" applyBorder="1" applyAlignment="1">
      <alignment vertical="center"/>
    </xf>
    <xf numFmtId="181" fontId="22" fillId="0" borderId="0" xfId="0" applyNumberFormat="1" applyFont="1"/>
    <xf numFmtId="181" fontId="13" fillId="7" borderId="28" xfId="0" applyNumberFormat="1" applyFont="1" applyFill="1" applyBorder="1" applyAlignment="1">
      <alignment vertical="center"/>
    </xf>
    <xf numFmtId="181" fontId="13" fillId="7" borderId="29" xfId="0" applyNumberFormat="1" applyFont="1" applyFill="1" applyBorder="1" applyAlignment="1">
      <alignment vertical="center"/>
    </xf>
    <xf numFmtId="0" fontId="7" fillId="0" borderId="31" xfId="0" applyFont="1" applyBorder="1" applyAlignment="1">
      <alignment vertical="center"/>
    </xf>
    <xf numFmtId="180" fontId="10" fillId="0" borderId="32" xfId="0" applyNumberFormat="1" applyFont="1" applyBorder="1" applyAlignment="1">
      <alignment vertical="center"/>
    </xf>
    <xf numFmtId="180" fontId="10" fillId="0" borderId="33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2" fontId="10" fillId="2" borderId="0" xfId="0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wrapText="1"/>
    </xf>
    <xf numFmtId="0" fontId="10" fillId="6" borderId="36" xfId="0" applyFont="1" applyFill="1" applyBorder="1" applyAlignment="1">
      <alignment vertical="center"/>
    </xf>
    <xf numFmtId="0" fontId="7" fillId="2" borderId="28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8" xfId="0" applyFont="1" applyBorder="1"/>
    <xf numFmtId="0" fontId="7" fillId="0" borderId="29" xfId="0" applyFont="1" applyBorder="1"/>
    <xf numFmtId="0" fontId="7" fillId="0" borderId="31" xfId="0" applyFont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3" borderId="37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vertical="center"/>
    </xf>
    <xf numFmtId="2" fontId="10" fillId="2" borderId="33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10" fillId="6" borderId="38" xfId="0" applyFont="1" applyFill="1" applyBorder="1" applyAlignment="1">
      <alignment horizontal="center" vertical="center"/>
    </xf>
    <xf numFmtId="0" fontId="9" fillId="0" borderId="39" xfId="0" applyFont="1" applyBorder="1"/>
    <xf numFmtId="0" fontId="9" fillId="0" borderId="40" xfId="0" applyFont="1" applyBorder="1"/>
    <xf numFmtId="0" fontId="7" fillId="0" borderId="0" xfId="0" applyFont="1" applyBorder="1"/>
    <xf numFmtId="0" fontId="7" fillId="2" borderId="41" xfId="0" applyFont="1" applyFill="1" applyBorder="1" applyAlignment="1">
      <alignment vertical="center"/>
    </xf>
    <xf numFmtId="0" fontId="7" fillId="2" borderId="42" xfId="0" applyFont="1" applyFill="1" applyBorder="1" applyAlignment="1">
      <alignment vertical="center"/>
    </xf>
    <xf numFmtId="0" fontId="10" fillId="0" borderId="43" xfId="0" applyFont="1" applyBorder="1" applyAlignment="1">
      <alignment horizontal="left" vertical="center" wrapText="1"/>
    </xf>
    <xf numFmtId="0" fontId="9" fillId="0" borderId="44" xfId="0" applyFont="1" applyBorder="1"/>
    <xf numFmtId="2" fontId="10" fillId="2" borderId="45" xfId="0" applyNumberFormat="1" applyFont="1" applyFill="1" applyBorder="1" applyAlignment="1">
      <alignment horizontal="center" vertical="center"/>
    </xf>
    <xf numFmtId="2" fontId="10" fillId="2" borderId="46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wrapText="1"/>
    </xf>
    <xf numFmtId="0" fontId="2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 vertical="center" shrinkToFit="1" readingOrder="1"/>
    </xf>
    <xf numFmtId="0" fontId="10" fillId="0" borderId="0" xfId="0" applyFont="1"/>
    <xf numFmtId="0" fontId="10" fillId="7" borderId="0" xfId="0" applyFont="1" applyFill="1" applyBorder="1" applyAlignment="1">
      <alignment horizontal="center"/>
    </xf>
    <xf numFmtId="0" fontId="10" fillId="7" borderId="0" xfId="0" applyFont="1" applyFill="1" applyBorder="1"/>
    <xf numFmtId="180" fontId="10" fillId="7" borderId="0" xfId="0" applyNumberFormat="1" applyFont="1" applyFill="1" applyBorder="1"/>
    <xf numFmtId="0" fontId="11" fillId="4" borderId="22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right" vertical="center"/>
    </xf>
    <xf numFmtId="0" fontId="12" fillId="0" borderId="28" xfId="0" applyFont="1" applyBorder="1" applyAlignment="1">
      <alignment vertical="center" wrapText="1"/>
    </xf>
    <xf numFmtId="184" fontId="7" fillId="0" borderId="28" xfId="0" applyNumberFormat="1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7" fillId="0" borderId="30" xfId="0" applyFont="1" applyBorder="1" applyAlignment="1">
      <alignment horizontal="right" vertical="center"/>
    </xf>
    <xf numFmtId="0" fontId="10" fillId="0" borderId="32" xfId="0" applyFont="1" applyBorder="1" applyAlignment="1">
      <alignment horizontal="center" vertical="center" wrapText="1"/>
    </xf>
    <xf numFmtId="184" fontId="7" fillId="0" borderId="28" xfId="0" applyNumberFormat="1" applyFont="1" applyBorder="1"/>
    <xf numFmtId="184" fontId="10" fillId="0" borderId="29" xfId="0" applyNumberFormat="1" applyFont="1" applyBorder="1" applyAlignment="1">
      <alignment horizontal="center" vertical="center"/>
    </xf>
    <xf numFmtId="0" fontId="7" fillId="0" borderId="31" xfId="0" applyFont="1" applyBorder="1"/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/>
    </xf>
    <xf numFmtId="0" fontId="7" fillId="0" borderId="32" xfId="0" applyFont="1" applyBorder="1"/>
    <xf numFmtId="184" fontId="7" fillId="0" borderId="33" xfId="0" applyNumberFormat="1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0" fontId="23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23" fillId="0" borderId="0" xfId="0" applyFont="1"/>
    <xf numFmtId="0" fontId="24" fillId="0" borderId="0" xfId="0" applyFont="1" applyAlignment="1">
      <alignment horizontal="left" vertical="center" shrinkToFit="1" readingOrder="1"/>
    </xf>
    <xf numFmtId="0" fontId="24" fillId="0" borderId="0" xfId="0" applyFont="1" applyAlignment="1">
      <alignment vertical="center" wrapText="1"/>
    </xf>
    <xf numFmtId="0" fontId="10" fillId="0" borderId="0" xfId="0" applyFont="1" applyAlignment="1">
      <alignment horizontal="center" wrapText="1"/>
    </xf>
    <xf numFmtId="180" fontId="7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 wrapText="1"/>
    </xf>
    <xf numFmtId="180" fontId="11" fillId="4" borderId="28" xfId="0" applyNumberFormat="1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center"/>
    </xf>
    <xf numFmtId="180" fontId="7" fillId="0" borderId="28" xfId="0" applyNumberFormat="1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24" fillId="0" borderId="0" xfId="0" applyFont="1" applyAlignment="1">
      <alignment horizontal="center" vertical="center" shrinkToFit="1" readingOrder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3" xfId="0" applyFont="1" applyFill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wrapText="1"/>
    </xf>
    <xf numFmtId="0" fontId="26" fillId="0" borderId="6" xfId="0" applyFont="1" applyBorder="1" applyAlignment="1">
      <alignment wrapText="1"/>
    </xf>
    <xf numFmtId="0" fontId="27" fillId="0" borderId="6" xfId="0" applyFont="1" applyBorder="1" applyAlignment="1">
      <alignment horizontal="justify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8" xfId="0" applyFont="1" applyBorder="1" applyAlignment="1">
      <alignment wrapText="1"/>
    </xf>
    <xf numFmtId="0" fontId="2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shrinkToFit="1" readingOrder="1"/>
    </xf>
    <xf numFmtId="0" fontId="28" fillId="0" borderId="0" xfId="0" applyFont="1" applyAlignment="1">
      <alignment horizontal="center"/>
    </xf>
    <xf numFmtId="0" fontId="29" fillId="0" borderId="0" xfId="0" applyFont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hyperlink" Target="#'Anexo II-B Sal&#225;rios'!A1"/><Relationship Id="rId4" Type="http://schemas.openxmlformats.org/officeDocument/2006/relationships/hyperlink" Target="#'Anexo II-A Endere&#231;o'!A1"/><Relationship Id="rId3" Type="http://schemas.openxmlformats.org/officeDocument/2006/relationships/hyperlink" Target="#'Anexo IV B - Custo Total MDO'!A1"/><Relationship Id="rId2" Type="http://schemas.openxmlformats.org/officeDocument/2006/relationships/hyperlink" Target="#'An IV A Custo G1'!A1"/><Relationship Id="rId1" Type="http://schemas.openxmlformats.org/officeDocument/2006/relationships/hyperlink" Target="#'Anexo III Uniformes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781050</xdr:colOff>
      <xdr:row>5</xdr:row>
      <xdr:rowOff>114300</xdr:rowOff>
    </xdr:from>
    <xdr:ext cx="2466975" cy="933450"/>
    <xdr:sp>
      <xdr:nvSpPr>
        <xdr:cNvPr id="4" name="Shape 4">
          <a:hlinkClick xmlns:r="http://schemas.openxmlformats.org/officeDocument/2006/relationships" r:id="rId1"/>
        </xdr:cNvPr>
        <xdr:cNvSpPr/>
      </xdr:nvSpPr>
      <xdr:spPr>
        <a:xfrm>
          <a:off x="5219700" y="1533525"/>
          <a:ext cx="2466975" cy="933450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 panose="020F0502020204030204"/>
            <a:buNone/>
          </a:pPr>
          <a:r>
            <a:rPr lang="en-US" sz="12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Anexo III - Relação </a:t>
          </a:r>
          <a:r>
            <a:rPr lang="en-US" sz="11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dos Uniformes</a:t>
          </a:r>
          <a:r>
            <a:rPr lang="en-US" sz="1100" b="1" baseline="0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 </a:t>
          </a:r>
          <a:r>
            <a:rPr lang="en-US" sz="11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(preenchimento licitante)</a:t>
          </a:r>
          <a:endParaRPr sz="1200" b="1"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endParaRPr>
        </a:p>
      </xdr:txBody>
    </xdr:sp>
    <xdr:clientData fLocksWithSheet="0"/>
  </xdr:oneCellAnchor>
  <xdr:oneCellAnchor>
    <xdr:from>
      <xdr:col>9</xdr:col>
      <xdr:colOff>66675</xdr:colOff>
      <xdr:row>5</xdr:row>
      <xdr:rowOff>76200</xdr:rowOff>
    </xdr:from>
    <xdr:ext cx="2466975" cy="952500"/>
    <xdr:sp>
      <xdr:nvSpPr>
        <xdr:cNvPr id="6" name="Shape 6">
          <a:hlinkClick xmlns:r="http://schemas.openxmlformats.org/officeDocument/2006/relationships" r:id="rId2"/>
        </xdr:cNvPr>
        <xdr:cNvSpPr/>
      </xdr:nvSpPr>
      <xdr:spPr>
        <a:xfrm>
          <a:off x="7791450" y="1495425"/>
          <a:ext cx="2466975" cy="952500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 panose="020F0502020204030204"/>
            <a:buNone/>
          </a:pPr>
          <a:r>
            <a:rPr lang="en-US" sz="12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Anexo IV A - Custo Postos Grupo 1</a:t>
          </a:r>
          <a:r>
            <a:rPr lang="en-US" sz="11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 (preenchimento licitante)</a:t>
          </a:r>
          <a:endParaRPr sz="1200" b="1"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endParaRPr>
        </a:p>
      </xdr:txBody>
    </xdr:sp>
    <xdr:clientData fLocksWithSheet="0"/>
  </xdr:oneCellAnchor>
  <xdr:oneCellAnchor>
    <xdr:from>
      <xdr:col>0</xdr:col>
      <xdr:colOff>0</xdr:colOff>
      <xdr:row>11</xdr:row>
      <xdr:rowOff>66675</xdr:rowOff>
    </xdr:from>
    <xdr:ext cx="2476500" cy="942975"/>
    <xdr:sp>
      <xdr:nvSpPr>
        <xdr:cNvPr id="7" name="Shape 7">
          <a:hlinkClick xmlns:r="http://schemas.openxmlformats.org/officeDocument/2006/relationships" r:id="rId3"/>
        </xdr:cNvPr>
        <xdr:cNvSpPr/>
      </xdr:nvSpPr>
      <xdr:spPr>
        <a:xfrm>
          <a:off x="0" y="2628900"/>
          <a:ext cx="2476500" cy="942975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 panose="020F0502020204030204"/>
            <a:buNone/>
          </a:pPr>
          <a:r>
            <a:rPr lang="en-US" sz="12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Anexo IV</a:t>
          </a:r>
          <a:r>
            <a:rPr lang="en-US" sz="1200" b="1" baseline="0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 B</a:t>
          </a:r>
          <a:r>
            <a:rPr lang="en-US" sz="12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 - Composição custos totais (preenchimento licitante)</a:t>
          </a:r>
          <a:endParaRPr sz="1200" b="1"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endParaRPr>
        </a:p>
      </xdr:txBody>
    </xdr:sp>
    <xdr:clientData fLocksWithSheet="0"/>
  </xdr:oneCellAnchor>
  <xdr:oneCellAnchor>
    <xdr:from>
      <xdr:col>0</xdr:col>
      <xdr:colOff>0</xdr:colOff>
      <xdr:row>5</xdr:row>
      <xdr:rowOff>95250</xdr:rowOff>
    </xdr:from>
    <xdr:ext cx="2486025" cy="962025"/>
    <xdr:sp>
      <xdr:nvSpPr>
        <xdr:cNvPr id="9" name="Shape 9">
          <a:hlinkClick xmlns:r="http://schemas.openxmlformats.org/officeDocument/2006/relationships" r:id="rId4"/>
        </xdr:cNvPr>
        <xdr:cNvSpPr/>
      </xdr:nvSpPr>
      <xdr:spPr>
        <a:xfrm>
          <a:off x="0" y="1514475"/>
          <a:ext cx="2486025" cy="962025"/>
        </a:xfrm>
        <a:prstGeom prst="roundRect">
          <a:avLst>
            <a:gd name="adj" fmla="val 13138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 panose="020F0502020204030204"/>
            <a:buNone/>
          </a:pPr>
          <a:r>
            <a:rPr lang="en-US" sz="12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Anexo II A - Endereço das Unidades (informativo)</a:t>
          </a:r>
          <a:endParaRPr sz="1200" b="1"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endParaRPr>
        </a:p>
      </xdr:txBody>
    </xdr:sp>
    <xdr:clientData fLocksWithSheet="0"/>
  </xdr:oneCellAnchor>
  <xdr:oneCellAnchor>
    <xdr:from>
      <xdr:col>2</xdr:col>
      <xdr:colOff>590550</xdr:colOff>
      <xdr:row>5</xdr:row>
      <xdr:rowOff>95250</xdr:rowOff>
    </xdr:from>
    <xdr:ext cx="2495550" cy="942975"/>
    <xdr:sp>
      <xdr:nvSpPr>
        <xdr:cNvPr id="10" name="Shape 10">
          <a:hlinkClick xmlns:r="http://schemas.openxmlformats.org/officeDocument/2006/relationships" r:id="rId5"/>
        </xdr:cNvPr>
        <xdr:cNvSpPr/>
      </xdr:nvSpPr>
      <xdr:spPr>
        <a:xfrm>
          <a:off x="2609850" y="1514475"/>
          <a:ext cx="2495550" cy="942975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 panose="020F0502020204030204"/>
            <a:buNone/>
          </a:pPr>
          <a:r>
            <a:rPr lang="en-US" sz="1200" b="1">
              <a:solidFill>
                <a:schemeClr val="lt1"/>
              </a:solidFill>
              <a:latin typeface="Calibri" panose="020F0502020204030204"/>
              <a:ea typeface="Calibri" panose="020F0502020204030204"/>
              <a:cs typeface="Calibri" panose="020F0502020204030204"/>
              <a:sym typeface="Calibri" panose="020F0502020204030204"/>
            </a:rPr>
            <a:t>Anexo II B - Salário (informativo)</a:t>
          </a:r>
          <a:endParaRPr sz="1200" b="1"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2343151</xdr:colOff>
      <xdr:row>0</xdr:row>
      <xdr:rowOff>0</xdr:rowOff>
    </xdr:from>
    <xdr:ext cx="742950" cy="533400"/>
    <xdr:pic>
      <xdr:nvPicPr>
        <xdr:cNvPr id="2" name="image1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5581650" y="0"/>
          <a:ext cx="742950" cy="53340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158750</xdr:colOff>
      <xdr:row>0</xdr:row>
      <xdr:rowOff>0</xdr:rowOff>
    </xdr:from>
    <xdr:ext cx="1114425" cy="762000"/>
    <xdr:pic>
      <xdr:nvPicPr>
        <xdr:cNvPr id="2" name="image1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4416425" y="0"/>
          <a:ext cx="1114425" cy="76200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638175</xdr:colOff>
      <xdr:row>0</xdr:row>
      <xdr:rowOff>0</xdr:rowOff>
    </xdr:from>
    <xdr:ext cx="981075" cy="647700"/>
    <xdr:pic>
      <xdr:nvPicPr>
        <xdr:cNvPr id="2" name="image1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991350" y="0"/>
          <a:ext cx="981075" cy="64770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387350</xdr:colOff>
      <xdr:row>0</xdr:row>
      <xdr:rowOff>0</xdr:rowOff>
    </xdr:from>
    <xdr:ext cx="1095375" cy="781050"/>
    <xdr:pic>
      <xdr:nvPicPr>
        <xdr:cNvPr id="2" name="image1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635750" y="0"/>
          <a:ext cx="109537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752475</xdr:colOff>
      <xdr:row>0</xdr:row>
      <xdr:rowOff>28575</xdr:rowOff>
    </xdr:from>
    <xdr:ext cx="1066800" cy="742950"/>
    <xdr:pic>
      <xdr:nvPicPr>
        <xdr:cNvPr id="2" name="image1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7591425" y="28575"/>
          <a:ext cx="1066800" cy="7429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00"/>
  <sheetViews>
    <sheetView showGridLines="0" tabSelected="1" view="pageLayout" zoomScaleNormal="100" workbookViewId="0">
      <selection activeCell="A4" sqref="A4:N4"/>
    </sheetView>
  </sheetViews>
  <sheetFormatPr defaultColWidth="14.4285714285714" defaultRowHeight="15" customHeight="1"/>
  <cols>
    <col min="1" max="1" width="8.85714285714286" customWidth="1"/>
    <col min="2" max="2" width="21.4285714285714" customWidth="1"/>
    <col min="3" max="3" width="17.2857142857143" customWidth="1"/>
    <col min="4" max="4" width="19" customWidth="1"/>
    <col min="5" max="5" width="12.2857142857143" customWidth="1"/>
    <col min="6" max="6" width="8.42857142857143" customWidth="1"/>
    <col min="7" max="7" width="10.8571428571429" customWidth="1"/>
    <col min="8" max="14" width="8.85714285714286" customWidth="1"/>
  </cols>
  <sheetData>
    <row r="1" ht="18" customHeight="1" spans="1:1">
      <c r="A1" s="32" t="s">
        <v>0</v>
      </c>
    </row>
    <row r="2" ht="18.75" spans="1:1">
      <c r="A2" s="34" t="s">
        <v>1</v>
      </c>
    </row>
    <row r="3" ht="14.25" customHeight="1" spans="1:8">
      <c r="A3" s="248"/>
      <c r="H3" s="226"/>
    </row>
    <row r="4" ht="45.75" customHeight="1" spans="1:1">
      <c r="A4" s="36" t="s">
        <v>2</v>
      </c>
    </row>
    <row r="5" customHeight="1" spans="1:14">
      <c r="A5" s="249" t="s">
        <v>3</v>
      </c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</row>
    <row r="15" ht="15.75" spans="5:5">
      <c r="E15" s="250" t="s">
        <v>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N1"/>
    <mergeCell ref="A2:N2"/>
    <mergeCell ref="A3:G3"/>
    <mergeCell ref="A4:N4"/>
    <mergeCell ref="A5:N5"/>
  </mergeCells>
  <pageMargins left="0.511805555555556" right="0.511805555555556" top="0.869444444444444" bottom="0.786805555555556" header="0" footer="0"/>
  <pageSetup paperSize="9" scale="84" orientation="landscape" horizontalDpi="600"/>
  <headerFooter>
    <oddHeader>&amp;CNegrito itálico"Processo 23069.177733/2024-28
PE 90.056/2024</oddHeader>
    <oddFooter>&amp;L&amp;A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10"/>
  <sheetViews>
    <sheetView view="pageLayout" zoomScaleNormal="100" workbookViewId="0">
      <selection activeCell="A1" sqref="A1:C1"/>
    </sheetView>
  </sheetViews>
  <sheetFormatPr defaultColWidth="14.4285714285714" defaultRowHeight="15" customHeight="1"/>
  <cols>
    <col min="1" max="1" width="4.71428571428571" customWidth="1"/>
    <col min="2" max="2" width="43.8571428571429" customWidth="1"/>
    <col min="3" max="3" width="52.2857142857143" customWidth="1"/>
    <col min="4" max="4" width="20.7142857142857" customWidth="1"/>
    <col min="5" max="5" width="45.2857142857143" customWidth="1"/>
    <col min="6" max="18" width="9.14285714285714" customWidth="1"/>
    <col min="19" max="25" width="8.71428571428571" customWidth="1"/>
  </cols>
  <sheetData>
    <row r="1" customHeight="1" spans="1:26">
      <c r="A1" s="228" t="s">
        <v>0</v>
      </c>
      <c r="B1" s="228"/>
      <c r="C1" s="228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33"/>
      <c r="T1" s="33"/>
      <c r="U1" s="33"/>
      <c r="V1" s="33"/>
      <c r="W1" s="33"/>
      <c r="X1" s="33"/>
      <c r="Y1" s="33"/>
      <c r="Z1" s="33"/>
    </row>
    <row r="2" spans="1:26">
      <c r="A2" s="200" t="s">
        <v>1</v>
      </c>
      <c r="B2" s="200"/>
      <c r="C2" s="200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33"/>
      <c r="T2" s="33"/>
      <c r="U2" s="33"/>
      <c r="V2" s="33"/>
      <c r="W2" s="33"/>
      <c r="X2" s="33"/>
      <c r="Y2" s="33"/>
      <c r="Z2" s="33"/>
    </row>
    <row r="3" spans="1:26">
      <c r="A3" s="200"/>
      <c r="B3" s="31"/>
      <c r="C3" s="31"/>
      <c r="D3" s="31"/>
      <c r="E3" s="31"/>
      <c r="F3" s="31"/>
      <c r="G3" s="31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</row>
    <row r="4" spans="1:26">
      <c r="A4" s="201" t="s">
        <v>5</v>
      </c>
      <c r="B4" s="237"/>
      <c r="C4" s="237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33"/>
      <c r="T4" s="33"/>
      <c r="U4" s="33"/>
      <c r="V4" s="33"/>
      <c r="W4" s="33"/>
      <c r="X4" s="33"/>
      <c r="Y4" s="33"/>
      <c r="Z4" s="33"/>
    </row>
    <row r="5" ht="51.75" customHeight="1" spans="1:26">
      <c r="A5" s="5" t="s">
        <v>2</v>
      </c>
      <c r="B5" s="5"/>
      <c r="C5" s="5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33"/>
      <c r="T5" s="33"/>
      <c r="U5" s="33"/>
      <c r="V5" s="33"/>
      <c r="W5" s="33"/>
      <c r="X5" s="33"/>
      <c r="Y5" s="33"/>
      <c r="Z5" s="33"/>
    </row>
    <row r="6" ht="15.75" spans="1:26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ht="15.75" customHeight="1" spans="1:26">
      <c r="A7" s="238" t="s">
        <v>6</v>
      </c>
      <c r="B7" s="239" t="s">
        <v>7</v>
      </c>
      <c r="C7" s="240" t="s">
        <v>8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</row>
    <row r="8" spans="1:26">
      <c r="A8" s="241">
        <v>1</v>
      </c>
      <c r="B8" s="242" t="s">
        <v>9</v>
      </c>
      <c r="C8" s="243" t="s">
        <v>10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</row>
    <row r="9" spans="1:26">
      <c r="A9" s="241">
        <v>2</v>
      </c>
      <c r="B9" s="242" t="s">
        <v>11</v>
      </c>
      <c r="C9" s="243" t="s">
        <v>12</v>
      </c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ht="25.5" spans="1:26">
      <c r="A10" s="241">
        <v>3</v>
      </c>
      <c r="B10" s="242" t="s">
        <v>13</v>
      </c>
      <c r="C10" s="244" t="s">
        <v>14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ht="25.5" spans="1:26">
      <c r="A11" s="241">
        <v>4</v>
      </c>
      <c r="B11" s="242" t="s">
        <v>15</v>
      </c>
      <c r="C11" s="244" t="s">
        <v>16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ht="25.5" spans="1:26">
      <c r="A12" s="241">
        <v>5</v>
      </c>
      <c r="B12" s="242" t="s">
        <v>17</v>
      </c>
      <c r="C12" s="244" t="s">
        <v>18</v>
      </c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 ht="25.5" spans="1:26">
      <c r="A13" s="241">
        <v>6</v>
      </c>
      <c r="B13" s="242" t="s">
        <v>19</v>
      </c>
      <c r="C13" s="244" t="s">
        <v>14</v>
      </c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ht="25.5" spans="1:26">
      <c r="A14" s="241">
        <v>7</v>
      </c>
      <c r="B14" s="242" t="s">
        <v>20</v>
      </c>
      <c r="C14" s="244" t="s">
        <v>21</v>
      </c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ht="25.5" spans="1:26">
      <c r="A15" s="241">
        <v>8</v>
      </c>
      <c r="B15" s="242" t="s">
        <v>22</v>
      </c>
      <c r="C15" s="244" t="s">
        <v>23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</row>
    <row r="16" ht="51.75" spans="1:26">
      <c r="A16" s="245">
        <v>9</v>
      </c>
      <c r="B16" s="246" t="s">
        <v>24</v>
      </c>
      <c r="C16" s="247" t="s">
        <v>25</v>
      </c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</row>
    <row r="17" ht="15.75" customHeight="1" spans="1:26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</row>
    <row r="18" ht="15.75" customHeight="1" spans="1:26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</row>
    <row r="19" ht="15.75" customHeight="1" spans="1:26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</row>
    <row r="20" ht="15.75" customHeight="1" spans="1:26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</row>
    <row r="21" ht="15.75" customHeight="1" spans="1:26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</row>
    <row r="22" ht="15.75" customHeight="1" spans="1:26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</row>
    <row r="23" ht="15.75" customHeight="1" spans="1:26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</row>
    <row r="24" ht="15.75" customHeight="1" spans="1:26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</row>
    <row r="25" ht="15.75" customHeight="1" spans="1:26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</row>
    <row r="26" ht="15.75" customHeight="1" spans="1:26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</row>
    <row r="27" ht="15.75" customHeight="1" spans="1:26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ht="15.75" customHeight="1" spans="1:26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ht="15.75" customHeight="1" spans="1:26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ht="15.75" customHeight="1" spans="1:26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ht="15.75" customHeight="1" spans="1:26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ht="15.75" customHeight="1" spans="1:26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ht="15.75" customHeight="1" spans="1:26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ht="15.75" customHeight="1" spans="1:26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ht="15.75" customHeight="1" spans="1:26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ht="15.75" customHeight="1" spans="1:26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ht="15.75" customHeight="1" spans="1:26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ht="15.75" customHeight="1" spans="1:26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ht="15.75" customHeight="1" spans="1:26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ht="15.75" customHeight="1" spans="1:26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</row>
    <row r="41" ht="15.75" customHeight="1" spans="1:26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</row>
    <row r="42" ht="15.75" customHeight="1" spans="1:26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</row>
    <row r="43" ht="15.75" customHeight="1" spans="1:26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</row>
    <row r="44" ht="15.75" customHeight="1" spans="1:26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</row>
    <row r="45" ht="15.75" customHeight="1" spans="1:26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</row>
    <row r="46" ht="15.75" customHeight="1" spans="1:26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</row>
    <row r="47" ht="15.75" customHeight="1" spans="1:26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</row>
    <row r="48" ht="15.75" customHeight="1" spans="1:26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</row>
    <row r="49" ht="15.75" customHeight="1" spans="1:26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</row>
    <row r="50" ht="15.75" customHeight="1" spans="1:26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ht="15.75" customHeight="1" spans="1:26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ht="15.75" customHeight="1" spans="1:26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</row>
    <row r="53" ht="15.75" customHeight="1" spans="1:26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</row>
    <row r="54" ht="15.75" customHeight="1" spans="1:26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</row>
    <row r="55" ht="15.75" customHeight="1" spans="1:26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</row>
    <row r="56" ht="15.75" customHeight="1" spans="1:26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</row>
    <row r="57" ht="15.75" customHeight="1" spans="1:26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</row>
    <row r="58" ht="15.75" customHeight="1" spans="1:26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</row>
    <row r="59" ht="15.75" customHeight="1" spans="1:26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</row>
    <row r="60" ht="15.75" customHeight="1" spans="1:26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</row>
    <row r="61" ht="15.75" customHeight="1" spans="1:26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</row>
    <row r="62" ht="15.75" customHeight="1" spans="1:26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</row>
    <row r="63" ht="15.75" customHeight="1" spans="1:26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</row>
    <row r="64" ht="15.75" customHeight="1" spans="1:26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</row>
    <row r="65" ht="15.75" customHeight="1" spans="1:26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</row>
    <row r="66" ht="15.75" customHeight="1" spans="1:26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</row>
    <row r="67" ht="15.75" customHeight="1" spans="1:26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</row>
    <row r="68" ht="15.75" customHeight="1" spans="1:26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</row>
    <row r="69" ht="15.75" customHeight="1" spans="1:26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</row>
    <row r="70" ht="15.75" customHeight="1" spans="1:26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</row>
    <row r="71" ht="15.75" customHeight="1" spans="1:26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</row>
    <row r="72" ht="15.75" customHeight="1" spans="1:26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</row>
    <row r="73" ht="15.75" customHeight="1" spans="1:26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</row>
    <row r="74" ht="15.75" customHeight="1" spans="1:26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</row>
    <row r="75" ht="15.75" customHeight="1" spans="1:26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</row>
    <row r="76" ht="15.75" customHeight="1" spans="1:26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</row>
    <row r="77" ht="15.75" customHeight="1" spans="1:26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</row>
    <row r="78" ht="15.75" customHeight="1" spans="1:26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</row>
    <row r="79" ht="15.75" customHeight="1" spans="1:26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</row>
    <row r="80" ht="15.75" customHeight="1" spans="1:26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</row>
    <row r="81" ht="15.75" customHeight="1" spans="1:26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</row>
    <row r="82" ht="15.75" customHeight="1" spans="1:26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</row>
    <row r="83" ht="15.75" customHeight="1" spans="1:26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</row>
    <row r="84" ht="15.75" customHeight="1" spans="1:26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</row>
    <row r="85" ht="15.75" customHeight="1" spans="1:26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</row>
    <row r="86" ht="15.75" customHeight="1" spans="1:26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</row>
    <row r="87" ht="15.75" customHeight="1" spans="1:26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</row>
    <row r="88" ht="15.75" customHeight="1" spans="1:26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</row>
    <row r="89" ht="15.75" customHeight="1" spans="1:26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</row>
    <row r="90" ht="15.75" customHeight="1" spans="1:26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</row>
    <row r="91" ht="15.75" customHeight="1" spans="1:26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</row>
    <row r="92" ht="15.75" customHeight="1" spans="1:26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</row>
    <row r="93" ht="15.75" customHeight="1" spans="1:26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</row>
    <row r="94" ht="15.75" customHeight="1" spans="1:26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</row>
    <row r="95" ht="15.75" customHeight="1" spans="1:26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</row>
    <row r="96" ht="15.75" customHeight="1" spans="1:26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ht="15.75" customHeight="1" spans="1:26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</row>
    <row r="98" ht="15.75" customHeight="1" spans="1:26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</row>
    <row r="99" ht="15.75" customHeight="1" spans="1:26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</row>
    <row r="100" ht="15.75" customHeight="1" spans="1:26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</row>
    <row r="101" ht="15.75" customHeight="1" spans="1:26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</row>
    <row r="102" ht="15.75" customHeight="1" spans="1:26">
      <c r="A102" s="33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</row>
    <row r="103" ht="15.75" customHeight="1" spans="1:26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</row>
    <row r="104" ht="15.75" customHeight="1" spans="1:26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</row>
    <row r="105" ht="15.75" customHeight="1" spans="1:26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</row>
    <row r="106" ht="15.75" customHeight="1" spans="1:26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</row>
    <row r="107" ht="15.75" customHeight="1" spans="1:26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</row>
    <row r="108" ht="15.75" customHeight="1" spans="1:26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</row>
    <row r="109" ht="15.75" customHeight="1" spans="1:26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</row>
    <row r="110" ht="15.75" customHeight="1" spans="1:26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</row>
    <row r="111" ht="15.75" customHeight="1" spans="1:26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</row>
    <row r="112" ht="15.75" customHeight="1" spans="1:26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</row>
    <row r="113" ht="15.75" customHeight="1" spans="1:26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</row>
    <row r="114" ht="15.75" customHeight="1" spans="1:26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</row>
    <row r="115" ht="15.75" customHeight="1" spans="1:26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</row>
    <row r="116" ht="15.75" customHeight="1" spans="1:26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</row>
    <row r="117" ht="15.75" customHeight="1" spans="1:26">
      <c r="A117" s="33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</row>
    <row r="118" ht="15.75" customHeight="1" spans="1:26">
      <c r="A118" s="33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</row>
    <row r="119" ht="15.75" customHeight="1" spans="1:26">
      <c r="A119" s="33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</row>
    <row r="120" ht="15.75" customHeight="1" spans="1:26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</row>
    <row r="121" ht="15.75" customHeight="1" spans="1:26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</row>
    <row r="122" ht="15.75" customHeight="1" spans="1:26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</row>
    <row r="123" ht="15.75" customHeight="1" spans="1:26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</row>
    <row r="124" ht="15.75" customHeight="1" spans="1:26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</row>
    <row r="125" ht="15.75" customHeight="1" spans="1:26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</row>
    <row r="126" ht="15.75" customHeight="1" spans="1:26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</row>
    <row r="127" ht="15.75" customHeight="1" spans="1:26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</row>
    <row r="128" ht="15.75" customHeight="1" spans="1:26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</row>
    <row r="129" ht="15.75" customHeight="1" spans="1:26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</row>
    <row r="130" ht="15.75" customHeight="1" spans="1:26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</row>
    <row r="131" ht="15.75" customHeight="1" spans="1:26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</row>
    <row r="132" ht="15.75" customHeight="1" spans="1:26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</row>
    <row r="133" ht="15.75" customHeight="1" spans="1:26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</row>
    <row r="134" ht="15.75" customHeight="1" spans="1:26">
      <c r="A134" s="33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</row>
    <row r="135" ht="15.75" customHeight="1" spans="1:26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</row>
    <row r="136" ht="15.75" customHeight="1" spans="1:26">
      <c r="A136" s="33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</row>
    <row r="137" ht="15.75" customHeight="1" spans="1:26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</row>
    <row r="138" ht="15.75" customHeight="1" spans="1:26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</row>
    <row r="139" ht="15.75" customHeight="1" spans="1:26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</row>
    <row r="140" ht="15.75" customHeight="1" spans="1:26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</row>
    <row r="141" ht="15.75" customHeight="1" spans="1:26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</row>
    <row r="142" ht="15.75" customHeight="1" spans="1:26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</row>
    <row r="143" ht="15.75" customHeight="1" spans="1:26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</row>
    <row r="144" ht="15.75" customHeight="1" spans="1:26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</row>
    <row r="145" ht="15.75" customHeight="1" spans="1:26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</row>
    <row r="146" ht="15.75" customHeight="1" spans="1:26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</row>
    <row r="147" ht="15.75" customHeight="1" spans="1:26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</row>
    <row r="148" ht="15.75" customHeight="1" spans="1:26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</row>
    <row r="149" ht="15.75" customHeight="1" spans="1:26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</row>
    <row r="150" ht="15.75" customHeight="1" spans="1:26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</row>
    <row r="151" ht="15.75" customHeight="1" spans="1:26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</row>
    <row r="152" ht="15.75" customHeight="1" spans="1:26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</row>
    <row r="153" ht="15.75" customHeight="1" spans="1:26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</row>
    <row r="154" ht="15.75" customHeight="1" spans="1:26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</row>
    <row r="155" ht="15.75" customHeight="1" spans="1:26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</row>
    <row r="156" ht="15.75" customHeight="1" spans="1:26">
      <c r="A156" s="33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</row>
    <row r="157" ht="15.75" customHeight="1" spans="1:26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</row>
    <row r="158" ht="15.75" customHeight="1" spans="1:26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</row>
    <row r="159" ht="15.75" customHeight="1" spans="1:26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</row>
    <row r="160" ht="15.75" customHeight="1" spans="1:26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</row>
    <row r="161" ht="15.75" customHeight="1" spans="1:26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</row>
    <row r="162" ht="15.75" customHeight="1" spans="1:26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</row>
    <row r="163" ht="15.75" customHeight="1" spans="1:26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</row>
    <row r="164" ht="15.75" customHeight="1" spans="1:26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</row>
    <row r="165" ht="15.75" customHeight="1" spans="1:26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</row>
    <row r="166" ht="15.75" customHeight="1" spans="1:26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</row>
    <row r="167" ht="15.75" customHeight="1" spans="1:26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</row>
    <row r="168" ht="15.75" customHeight="1" spans="1:26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</row>
    <row r="169" ht="15.75" customHeight="1" spans="1:26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</row>
    <row r="170" ht="15.75" customHeight="1" spans="1:26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</row>
    <row r="171" ht="15.75" customHeight="1" spans="1:26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</row>
    <row r="172" ht="15.75" customHeight="1" spans="1:26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</row>
    <row r="173" ht="15.75" customHeight="1" spans="1:26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</row>
    <row r="174" ht="15.75" customHeight="1" spans="1:26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</row>
    <row r="175" ht="15.75" customHeight="1" spans="1:26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</row>
    <row r="176" ht="15.75" customHeight="1" spans="1:26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</row>
    <row r="177" ht="15.75" customHeight="1" spans="1:26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</row>
    <row r="178" ht="15.75" customHeight="1" spans="1:26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</row>
    <row r="179" ht="15.75" customHeight="1" spans="1:26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</row>
    <row r="180" ht="15.75" customHeight="1" spans="1:26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</row>
    <row r="181" ht="15.75" customHeight="1" spans="1:26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</row>
    <row r="182" ht="15.75" customHeight="1" spans="1:26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</row>
    <row r="183" ht="15.75" customHeight="1" spans="1:26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</row>
    <row r="184" ht="15.75" customHeight="1" spans="1:26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</row>
    <row r="185" ht="15.75" customHeight="1" spans="1:26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</row>
    <row r="186" ht="15.75" customHeight="1" spans="1:26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</row>
    <row r="187" ht="15.75" customHeight="1" spans="1:26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</row>
    <row r="188" ht="15.75" customHeight="1" spans="1:26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</row>
    <row r="189" ht="15.75" customHeight="1" spans="1:26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</row>
    <row r="190" ht="15.75" customHeight="1" spans="1:26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</row>
    <row r="191" ht="15.75" customHeight="1" spans="1:26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</row>
    <row r="192" ht="15.75" customHeight="1" spans="1:26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</row>
    <row r="193" ht="15.75" customHeight="1" spans="1:26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</row>
    <row r="194" ht="15.75" customHeight="1" spans="1:26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</row>
    <row r="195" ht="15.75" customHeight="1" spans="1:26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</row>
    <row r="196" ht="15.75" customHeight="1" spans="1:26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</row>
    <row r="197" ht="15.75" customHeight="1" spans="1:26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</row>
    <row r="198" ht="15.75" customHeight="1" spans="1:26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</row>
    <row r="199" ht="15.75" customHeight="1" spans="1:26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</row>
    <row r="200" ht="15.75" customHeight="1" spans="1:26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</row>
    <row r="201" ht="15.75" customHeight="1" spans="1:26">
      <c r="A201" s="33"/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</row>
    <row r="202" ht="15.75" customHeight="1" spans="1:26">
      <c r="A202" s="33"/>
      <c r="B202" s="33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</row>
    <row r="203" ht="15.75" customHeight="1" spans="1:26">
      <c r="A203" s="33"/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</row>
    <row r="204" ht="15.75" customHeight="1" spans="1:26">
      <c r="A204" s="33"/>
      <c r="B204" s="33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</row>
    <row r="205" ht="15.75" customHeight="1" spans="1:26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</row>
    <row r="206" ht="15.75" customHeight="1" spans="1:26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</row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</sheetData>
  <mergeCells count="4">
    <mergeCell ref="A1:C1"/>
    <mergeCell ref="A2:C2"/>
    <mergeCell ref="A4:C4"/>
    <mergeCell ref="A5:C5"/>
  </mergeCells>
  <pageMargins left="0.511805555555556" right="0.511805555555556" top="0.869444444444444" bottom="0.786805555555556" header="0" footer="0"/>
  <pageSetup paperSize="9" scale="84" orientation="portrait" horizontalDpi="600"/>
  <headerFooter>
    <oddHeader>&amp;CNegrito itálico"Processo 23069.177733/2024-28
PE 90.056/2024</oddHeader>
    <oddFooter>&amp;L&amp;A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2"/>
  <sheetViews>
    <sheetView view="pageLayout" zoomScaleNormal="100" workbookViewId="0">
      <selection activeCell="D16" sqref="D16"/>
    </sheetView>
  </sheetViews>
  <sheetFormatPr defaultColWidth="14.4285714285714" defaultRowHeight="15" customHeight="1" outlineLevelCol="3"/>
  <cols>
    <col min="1" max="1" width="5.14285714285714" customWidth="1"/>
    <col min="2" max="2" width="46.8571428571429" customWidth="1"/>
    <col min="3" max="3" width="11.8571428571429" customWidth="1"/>
    <col min="4" max="4" width="12.1428571428571" customWidth="1"/>
    <col min="5" max="21" width="8.71428571428571" customWidth="1"/>
  </cols>
  <sheetData>
    <row r="1" spans="1:1">
      <c r="A1" s="228" t="s">
        <v>0</v>
      </c>
    </row>
    <row r="2" spans="1:1">
      <c r="A2" s="200" t="s">
        <v>1</v>
      </c>
    </row>
    <row r="3" spans="1:4">
      <c r="A3" s="142"/>
      <c r="B3" s="31"/>
      <c r="C3" s="31"/>
      <c r="D3" s="229"/>
    </row>
    <row r="4" spans="1:1">
      <c r="A4" s="201" t="s">
        <v>26</v>
      </c>
    </row>
    <row r="5" ht="61.5" customHeight="1" spans="1:1">
      <c r="A5" s="5" t="s">
        <v>2</v>
      </c>
    </row>
    <row r="6" spans="1:4">
      <c r="A6" s="230"/>
      <c r="D6" s="229"/>
    </row>
    <row r="7" ht="30" spans="1:4">
      <c r="A7" s="231" t="s">
        <v>27</v>
      </c>
      <c r="B7" s="231" t="s">
        <v>28</v>
      </c>
      <c r="C7" s="207" t="s">
        <v>29</v>
      </c>
      <c r="D7" s="232" t="s">
        <v>30</v>
      </c>
    </row>
    <row r="8" spans="1:4">
      <c r="A8" s="177">
        <v>1</v>
      </c>
      <c r="B8" s="66" t="s">
        <v>31</v>
      </c>
      <c r="C8" s="233">
        <v>3</v>
      </c>
      <c r="D8" s="234">
        <v>1900</v>
      </c>
    </row>
    <row r="9" spans="1:4">
      <c r="A9" s="177">
        <v>2</v>
      </c>
      <c r="B9" s="69" t="s">
        <v>32</v>
      </c>
      <c r="C9" s="233">
        <v>5</v>
      </c>
      <c r="D9" s="234">
        <v>2500</v>
      </c>
    </row>
    <row r="10" ht="30" spans="1:4">
      <c r="A10" s="177">
        <v>3</v>
      </c>
      <c r="B10" s="70" t="s">
        <v>33</v>
      </c>
      <c r="C10" s="233">
        <v>6</v>
      </c>
      <c r="D10" s="234">
        <v>3500</v>
      </c>
    </row>
    <row r="11" spans="1:4">
      <c r="A11" s="177">
        <v>4</v>
      </c>
      <c r="B11" s="66" t="s">
        <v>34</v>
      </c>
      <c r="C11" s="233">
        <v>3</v>
      </c>
      <c r="D11" s="234">
        <v>5500</v>
      </c>
    </row>
    <row r="12" spans="1:4">
      <c r="A12" s="235" t="s">
        <v>35</v>
      </c>
      <c r="B12" s="53"/>
      <c r="C12" s="177">
        <f>SUM(C8:C11)</f>
        <v>17</v>
      </c>
      <c r="D12" s="234"/>
    </row>
    <row r="13" ht="15.75" customHeight="1" spans="1:4">
      <c r="A13" s="89"/>
      <c r="D13" s="229"/>
    </row>
    <row r="14" ht="15.75" customHeight="1" spans="1:4">
      <c r="A14" s="89"/>
      <c r="D14" s="229"/>
    </row>
    <row r="15" ht="15.75" customHeight="1" spans="1:4">
      <c r="A15" s="89"/>
      <c r="D15" s="229"/>
    </row>
    <row r="16" ht="15.75" customHeight="1" spans="1:4">
      <c r="A16" s="89"/>
      <c r="D16" s="229"/>
    </row>
    <row r="17" ht="15.75" customHeight="1" spans="1:4">
      <c r="A17" s="89"/>
      <c r="D17" s="229"/>
    </row>
    <row r="18" ht="15.75" customHeight="1" spans="1:4">
      <c r="A18" s="89"/>
      <c r="D18" s="229"/>
    </row>
    <row r="19" ht="15.75" customHeight="1" spans="1:4">
      <c r="A19" s="89"/>
      <c r="D19" s="229"/>
    </row>
    <row r="20" ht="15.75" customHeight="1" spans="1:4">
      <c r="A20" s="89"/>
      <c r="D20" s="229"/>
    </row>
    <row r="21" ht="15.75" customHeight="1" spans="1:4">
      <c r="A21" s="89"/>
      <c r="D21" s="229"/>
    </row>
    <row r="22" ht="15.75" customHeight="1" spans="1:4">
      <c r="A22" s="89"/>
      <c r="D22" s="229"/>
    </row>
    <row r="23" ht="15.75" customHeight="1" spans="1:4">
      <c r="A23" s="89"/>
      <c r="D23" s="229"/>
    </row>
    <row r="24" ht="15.75" customHeight="1" spans="1:4">
      <c r="A24" s="89"/>
      <c r="D24" s="229"/>
    </row>
    <row r="25" ht="15.75" customHeight="1" spans="1:4">
      <c r="A25" s="89"/>
      <c r="D25" s="229"/>
    </row>
    <row r="26" ht="15.75" customHeight="1" spans="1:4">
      <c r="A26" s="89"/>
      <c r="D26" s="229"/>
    </row>
    <row r="27" ht="15.75" customHeight="1" spans="1:4">
      <c r="A27" s="89"/>
      <c r="D27" s="229"/>
    </row>
    <row r="28" ht="15.75" customHeight="1" spans="1:4">
      <c r="A28" s="89"/>
      <c r="D28" s="229"/>
    </row>
    <row r="29" ht="15.75" customHeight="1" spans="1:4">
      <c r="A29" s="89"/>
      <c r="D29" s="229"/>
    </row>
    <row r="30" ht="15.75" customHeight="1" spans="1:4">
      <c r="A30" s="89"/>
      <c r="D30" s="229"/>
    </row>
    <row r="31" ht="15.75" customHeight="1" spans="1:4">
      <c r="A31" s="89"/>
      <c r="D31" s="229"/>
    </row>
    <row r="32" ht="15.75" customHeight="1" spans="1:4">
      <c r="A32" s="89"/>
      <c r="D32" s="229"/>
    </row>
    <row r="33" ht="15.75" customHeight="1" spans="1:4">
      <c r="A33" s="89"/>
      <c r="D33" s="229"/>
    </row>
    <row r="34" ht="15.75" customHeight="1" spans="1:4">
      <c r="A34" s="89"/>
      <c r="D34" s="229"/>
    </row>
    <row r="35" ht="15.75" customHeight="1" spans="1:4">
      <c r="A35" s="89"/>
      <c r="D35" s="229"/>
    </row>
    <row r="36" ht="15.75" customHeight="1" spans="1:4">
      <c r="A36" s="89"/>
      <c r="D36" s="229"/>
    </row>
    <row r="37" ht="15.75" customHeight="1" spans="1:4">
      <c r="A37" s="89"/>
      <c r="D37" s="229"/>
    </row>
    <row r="38" ht="15.75" customHeight="1" spans="1:4">
      <c r="A38" s="89"/>
      <c r="D38" s="229"/>
    </row>
    <row r="39" ht="15.75" customHeight="1" spans="1:4">
      <c r="A39" s="89"/>
      <c r="D39" s="229"/>
    </row>
    <row r="40" ht="15.75" customHeight="1" spans="1:4">
      <c r="A40" s="89"/>
      <c r="D40" s="229"/>
    </row>
    <row r="41" ht="15.75" customHeight="1" spans="1:4">
      <c r="A41" s="89"/>
      <c r="D41" s="229"/>
    </row>
    <row r="42" ht="15.75" customHeight="1" spans="1:4">
      <c r="A42" s="89"/>
      <c r="D42" s="229"/>
    </row>
    <row r="43" ht="15.75" customHeight="1" spans="1:4">
      <c r="A43" s="89"/>
      <c r="D43" s="229"/>
    </row>
    <row r="44" ht="15.75" customHeight="1" spans="1:4">
      <c r="A44" s="89"/>
      <c r="D44" s="229"/>
    </row>
    <row r="45" ht="15.75" customHeight="1" spans="1:4">
      <c r="A45" s="89"/>
      <c r="D45" s="229"/>
    </row>
    <row r="46" ht="15.75" customHeight="1" spans="1:4">
      <c r="A46" s="89"/>
      <c r="D46" s="229"/>
    </row>
    <row r="47" ht="15.75" customHeight="1" spans="1:4">
      <c r="A47" s="89"/>
      <c r="D47" s="229"/>
    </row>
    <row r="48" ht="15.75" customHeight="1" spans="1:4">
      <c r="A48" s="89"/>
      <c r="D48" s="229"/>
    </row>
    <row r="49" ht="15.75" customHeight="1" spans="1:4">
      <c r="A49" s="89"/>
      <c r="D49" s="229"/>
    </row>
    <row r="50" ht="15.75" customHeight="1" spans="1:4">
      <c r="A50" s="89"/>
      <c r="D50" s="229"/>
    </row>
    <row r="51" ht="15.75" customHeight="1" spans="1:4">
      <c r="A51" s="89"/>
      <c r="D51" s="229"/>
    </row>
    <row r="52" ht="15.75" customHeight="1" spans="1:4">
      <c r="A52" s="89"/>
      <c r="D52" s="229"/>
    </row>
    <row r="53" ht="15.75" customHeight="1" spans="1:4">
      <c r="A53" s="89"/>
      <c r="D53" s="229"/>
    </row>
    <row r="54" ht="15.75" customHeight="1" spans="1:4">
      <c r="A54" s="89"/>
      <c r="D54" s="229"/>
    </row>
    <row r="55" ht="15.75" customHeight="1" spans="1:4">
      <c r="A55" s="89"/>
      <c r="D55" s="229"/>
    </row>
    <row r="56" ht="15.75" customHeight="1" spans="1:4">
      <c r="A56" s="89"/>
      <c r="D56" s="229"/>
    </row>
    <row r="57" ht="15.75" customHeight="1" spans="1:4">
      <c r="A57" s="89"/>
      <c r="D57" s="229"/>
    </row>
    <row r="58" ht="15.75" customHeight="1" spans="1:4">
      <c r="A58" s="89"/>
      <c r="D58" s="229"/>
    </row>
    <row r="59" ht="15.75" customHeight="1" spans="1:4">
      <c r="A59" s="89"/>
      <c r="D59" s="229"/>
    </row>
    <row r="60" ht="15.75" customHeight="1" spans="1:4">
      <c r="A60" s="89"/>
      <c r="D60" s="229"/>
    </row>
    <row r="61" ht="15.75" customHeight="1" spans="1:4">
      <c r="A61" s="89"/>
      <c r="D61" s="229"/>
    </row>
    <row r="62" ht="15.75" customHeight="1" spans="1:4">
      <c r="A62" s="89"/>
      <c r="D62" s="229"/>
    </row>
    <row r="63" ht="15.75" customHeight="1" spans="1:4">
      <c r="A63" s="89"/>
      <c r="D63" s="229"/>
    </row>
    <row r="64" ht="15.75" customHeight="1" spans="1:4">
      <c r="A64" s="89"/>
      <c r="D64" s="229"/>
    </row>
    <row r="65" ht="15.75" customHeight="1" spans="1:4">
      <c r="A65" s="89"/>
      <c r="D65" s="229"/>
    </row>
    <row r="66" ht="15.75" customHeight="1" spans="1:4">
      <c r="A66" s="89"/>
      <c r="D66" s="229"/>
    </row>
    <row r="67" ht="15.75" customHeight="1" spans="1:4">
      <c r="A67" s="89"/>
      <c r="D67" s="229"/>
    </row>
    <row r="68" ht="15.75" customHeight="1" spans="1:4">
      <c r="A68" s="89"/>
      <c r="D68" s="229"/>
    </row>
    <row r="69" ht="15.75" customHeight="1" spans="1:4">
      <c r="A69" s="89"/>
      <c r="D69" s="229"/>
    </row>
    <row r="70" ht="15.75" customHeight="1" spans="1:4">
      <c r="A70" s="89"/>
      <c r="D70" s="229"/>
    </row>
    <row r="71" ht="15.75" customHeight="1" spans="1:4">
      <c r="A71" s="89"/>
      <c r="D71" s="229"/>
    </row>
    <row r="72" ht="15.75" customHeight="1" spans="1:4">
      <c r="A72" s="89"/>
      <c r="D72" s="229"/>
    </row>
    <row r="73" ht="15.75" customHeight="1" spans="1:4">
      <c r="A73" s="89"/>
      <c r="D73" s="229"/>
    </row>
    <row r="74" ht="15.75" customHeight="1" spans="1:4">
      <c r="A74" s="89"/>
      <c r="D74" s="229"/>
    </row>
    <row r="75" ht="15.75" customHeight="1" spans="1:4">
      <c r="A75" s="89"/>
      <c r="D75" s="229"/>
    </row>
    <row r="76" ht="15.75" customHeight="1" spans="1:4">
      <c r="A76" s="89"/>
      <c r="D76" s="229"/>
    </row>
    <row r="77" ht="15.75" customHeight="1" spans="1:4">
      <c r="A77" s="89"/>
      <c r="D77" s="229"/>
    </row>
    <row r="78" ht="15.75" customHeight="1" spans="1:4">
      <c r="A78" s="89"/>
      <c r="D78" s="229"/>
    </row>
    <row r="79" ht="15.75" customHeight="1" spans="1:4">
      <c r="A79" s="89"/>
      <c r="D79" s="229"/>
    </row>
    <row r="80" ht="15.75" customHeight="1" spans="1:4">
      <c r="A80" s="89"/>
      <c r="D80" s="229"/>
    </row>
    <row r="81" ht="15.75" customHeight="1" spans="1:4">
      <c r="A81" s="89"/>
      <c r="D81" s="229"/>
    </row>
    <row r="82" ht="15.75" customHeight="1" spans="1:4">
      <c r="A82" s="89"/>
      <c r="D82" s="229"/>
    </row>
    <row r="83" ht="15.75" customHeight="1" spans="1:4">
      <c r="A83" s="89"/>
      <c r="D83" s="229"/>
    </row>
    <row r="84" ht="15.75" customHeight="1" spans="1:4">
      <c r="A84" s="89"/>
      <c r="D84" s="229"/>
    </row>
    <row r="85" ht="15.75" customHeight="1" spans="1:4">
      <c r="A85" s="89"/>
      <c r="D85" s="229"/>
    </row>
    <row r="86" ht="15.75" customHeight="1" spans="1:4">
      <c r="A86" s="89"/>
      <c r="D86" s="229"/>
    </row>
    <row r="87" ht="15.75" customHeight="1" spans="1:4">
      <c r="A87" s="89"/>
      <c r="D87" s="229"/>
    </row>
    <row r="88" ht="15.75" customHeight="1" spans="1:4">
      <c r="A88" s="89"/>
      <c r="D88" s="229"/>
    </row>
    <row r="89" ht="15.75" customHeight="1" spans="1:4">
      <c r="A89" s="89"/>
      <c r="D89" s="229"/>
    </row>
    <row r="90" ht="15.75" customHeight="1" spans="1:4">
      <c r="A90" s="89"/>
      <c r="D90" s="229"/>
    </row>
    <row r="91" ht="15.75" customHeight="1" spans="1:4">
      <c r="A91" s="89"/>
      <c r="D91" s="229"/>
    </row>
    <row r="92" ht="15.75" customHeight="1" spans="1:4">
      <c r="A92" s="89"/>
      <c r="D92" s="229"/>
    </row>
    <row r="93" ht="15.75" customHeight="1" spans="1:4">
      <c r="A93" s="89"/>
      <c r="D93" s="229"/>
    </row>
    <row r="94" ht="15.75" customHeight="1" spans="1:4">
      <c r="A94" s="89"/>
      <c r="D94" s="229"/>
    </row>
    <row r="95" ht="15.75" customHeight="1" spans="1:4">
      <c r="A95" s="89"/>
      <c r="D95" s="229"/>
    </row>
    <row r="96" ht="15.75" customHeight="1" spans="1:4">
      <c r="A96" s="89"/>
      <c r="D96" s="229"/>
    </row>
    <row r="97" ht="15.75" customHeight="1" spans="1:4">
      <c r="A97" s="89"/>
      <c r="D97" s="229"/>
    </row>
    <row r="98" ht="15.75" customHeight="1" spans="1:4">
      <c r="A98" s="89"/>
      <c r="D98" s="229"/>
    </row>
    <row r="99" ht="15.75" customHeight="1" spans="1:4">
      <c r="A99" s="89"/>
      <c r="D99" s="229"/>
    </row>
    <row r="100" ht="15.75" customHeight="1" spans="1:4">
      <c r="A100" s="89"/>
      <c r="D100" s="229"/>
    </row>
    <row r="101" ht="15.75" customHeight="1" spans="1:4">
      <c r="A101" s="89"/>
      <c r="D101" s="229"/>
    </row>
    <row r="102" ht="15.75" customHeight="1" spans="1:4">
      <c r="A102" s="89"/>
      <c r="D102" s="229"/>
    </row>
    <row r="103" ht="15.75" customHeight="1" spans="1:4">
      <c r="A103" s="89"/>
      <c r="D103" s="229"/>
    </row>
    <row r="104" ht="15.75" customHeight="1" spans="1:4">
      <c r="A104" s="89"/>
      <c r="D104" s="229"/>
    </row>
    <row r="105" ht="15.75" customHeight="1" spans="1:4">
      <c r="A105" s="89"/>
      <c r="D105" s="229"/>
    </row>
    <row r="106" ht="15.75" customHeight="1" spans="1:4">
      <c r="A106" s="89"/>
      <c r="D106" s="229"/>
    </row>
    <row r="107" ht="15.75" customHeight="1" spans="1:4">
      <c r="A107" s="89"/>
      <c r="D107" s="229"/>
    </row>
    <row r="108" ht="15.75" customHeight="1" spans="1:4">
      <c r="A108" s="89"/>
      <c r="D108" s="229"/>
    </row>
    <row r="109" ht="15.75" customHeight="1" spans="1:4">
      <c r="A109" s="89"/>
      <c r="D109" s="229"/>
    </row>
    <row r="110" ht="15.75" customHeight="1" spans="1:4">
      <c r="A110" s="89"/>
      <c r="D110" s="229"/>
    </row>
    <row r="111" ht="15.75" customHeight="1" spans="1:4">
      <c r="A111" s="89"/>
      <c r="D111" s="229"/>
    </row>
    <row r="112" ht="15.75" customHeight="1" spans="1:4">
      <c r="A112" s="89"/>
      <c r="D112" s="229"/>
    </row>
    <row r="113" ht="15.75" customHeight="1" spans="1:4">
      <c r="A113" s="89"/>
      <c r="D113" s="229"/>
    </row>
    <row r="114" ht="15.75" customHeight="1" spans="1:4">
      <c r="A114" s="89"/>
      <c r="D114" s="229"/>
    </row>
    <row r="115" ht="15.75" customHeight="1" spans="1:4">
      <c r="A115" s="89"/>
      <c r="D115" s="229"/>
    </row>
    <row r="116" ht="15.75" customHeight="1" spans="1:4">
      <c r="A116" s="89"/>
      <c r="D116" s="229"/>
    </row>
    <row r="117" ht="15.75" customHeight="1" spans="1:4">
      <c r="A117" s="89"/>
      <c r="D117" s="229"/>
    </row>
    <row r="118" ht="15.75" customHeight="1" spans="1:4">
      <c r="A118" s="89"/>
      <c r="D118" s="229"/>
    </row>
    <row r="119" ht="15.75" customHeight="1" spans="1:4">
      <c r="A119" s="89"/>
      <c r="D119" s="229"/>
    </row>
    <row r="120" ht="15.75" customHeight="1" spans="1:4">
      <c r="A120" s="89"/>
      <c r="D120" s="229"/>
    </row>
    <row r="121" ht="15.75" customHeight="1" spans="1:4">
      <c r="A121" s="89"/>
      <c r="D121" s="229"/>
    </row>
    <row r="122" ht="15.75" customHeight="1" spans="1:4">
      <c r="A122" s="89"/>
      <c r="D122" s="229"/>
    </row>
    <row r="123" ht="15.75" customHeight="1" spans="1:4">
      <c r="A123" s="89"/>
      <c r="D123" s="229"/>
    </row>
    <row r="124" ht="15.75" customHeight="1" spans="1:4">
      <c r="A124" s="89"/>
      <c r="D124" s="229"/>
    </row>
    <row r="125" ht="15.75" customHeight="1" spans="1:4">
      <c r="A125" s="89"/>
      <c r="D125" s="229"/>
    </row>
    <row r="126" ht="15.75" customHeight="1" spans="1:4">
      <c r="A126" s="89"/>
      <c r="D126" s="229"/>
    </row>
    <row r="127" ht="15.75" customHeight="1" spans="1:4">
      <c r="A127" s="89"/>
      <c r="D127" s="229"/>
    </row>
    <row r="128" ht="15.75" customHeight="1" spans="1:4">
      <c r="A128" s="89"/>
      <c r="D128" s="229"/>
    </row>
    <row r="129" ht="15.75" customHeight="1" spans="1:4">
      <c r="A129" s="89"/>
      <c r="D129" s="229"/>
    </row>
    <row r="130" ht="15.75" customHeight="1" spans="1:4">
      <c r="A130" s="89"/>
      <c r="D130" s="229"/>
    </row>
    <row r="131" ht="15.75" customHeight="1" spans="1:4">
      <c r="A131" s="89"/>
      <c r="D131" s="229"/>
    </row>
    <row r="132" ht="15.75" customHeight="1" spans="1:4">
      <c r="A132" s="89"/>
      <c r="D132" s="229"/>
    </row>
    <row r="133" ht="15.75" customHeight="1" spans="1:4">
      <c r="A133" s="89"/>
      <c r="D133" s="229"/>
    </row>
    <row r="134" ht="15.75" customHeight="1" spans="1:4">
      <c r="A134" s="89"/>
      <c r="D134" s="229"/>
    </row>
    <row r="135" ht="15.75" customHeight="1" spans="1:4">
      <c r="A135" s="89"/>
      <c r="D135" s="229"/>
    </row>
    <row r="136" ht="15.75" customHeight="1" spans="1:4">
      <c r="A136" s="89"/>
      <c r="D136" s="229"/>
    </row>
    <row r="137" ht="15.75" customHeight="1" spans="1:4">
      <c r="A137" s="89"/>
      <c r="D137" s="229"/>
    </row>
    <row r="138" ht="15.75" customHeight="1" spans="1:4">
      <c r="A138" s="89"/>
      <c r="D138" s="229"/>
    </row>
    <row r="139" ht="15.75" customHeight="1" spans="1:4">
      <c r="A139" s="89"/>
      <c r="D139" s="229"/>
    </row>
    <row r="140" ht="15.75" customHeight="1" spans="1:4">
      <c r="A140" s="89"/>
      <c r="D140" s="229"/>
    </row>
    <row r="141" ht="15.75" customHeight="1" spans="1:4">
      <c r="A141" s="89"/>
      <c r="D141" s="229"/>
    </row>
    <row r="142" ht="15.75" customHeight="1" spans="1:4">
      <c r="A142" s="89"/>
      <c r="D142" s="229"/>
    </row>
    <row r="143" ht="15.75" customHeight="1" spans="1:4">
      <c r="A143" s="89"/>
      <c r="D143" s="229"/>
    </row>
    <row r="144" ht="15.75" customHeight="1" spans="1:4">
      <c r="A144" s="89"/>
      <c r="D144" s="229"/>
    </row>
    <row r="145" ht="15.75" customHeight="1" spans="1:4">
      <c r="A145" s="89"/>
      <c r="D145" s="229"/>
    </row>
    <row r="146" ht="15.75" customHeight="1" spans="1:4">
      <c r="A146" s="89"/>
      <c r="D146" s="229"/>
    </row>
    <row r="147" ht="15.75" customHeight="1" spans="1:4">
      <c r="A147" s="89"/>
      <c r="D147" s="229"/>
    </row>
    <row r="148" ht="15.75" customHeight="1" spans="1:4">
      <c r="A148" s="89"/>
      <c r="D148" s="229"/>
    </row>
    <row r="149" ht="15.75" customHeight="1" spans="1:4">
      <c r="A149" s="89"/>
      <c r="D149" s="229"/>
    </row>
    <row r="150" ht="15.75" customHeight="1" spans="1:4">
      <c r="A150" s="89"/>
      <c r="D150" s="229"/>
    </row>
    <row r="151" ht="15.75" customHeight="1" spans="1:4">
      <c r="A151" s="89"/>
      <c r="D151" s="229"/>
    </row>
    <row r="152" ht="15.75" customHeight="1" spans="1:4">
      <c r="A152" s="89"/>
      <c r="D152" s="229"/>
    </row>
    <row r="153" ht="15.75" customHeight="1" spans="1:4">
      <c r="A153" s="89"/>
      <c r="D153" s="229"/>
    </row>
    <row r="154" ht="15.75" customHeight="1" spans="1:4">
      <c r="A154" s="89"/>
      <c r="D154" s="229"/>
    </row>
    <row r="155" ht="15.75" customHeight="1" spans="1:4">
      <c r="A155" s="89"/>
      <c r="D155" s="229"/>
    </row>
    <row r="156" ht="15.75" customHeight="1" spans="1:4">
      <c r="A156" s="89"/>
      <c r="D156" s="229"/>
    </row>
    <row r="157" ht="15.75" customHeight="1" spans="1:4">
      <c r="A157" s="89"/>
      <c r="D157" s="229"/>
    </row>
    <row r="158" ht="15.75" customHeight="1" spans="1:4">
      <c r="A158" s="89"/>
      <c r="D158" s="229"/>
    </row>
    <row r="159" ht="15.75" customHeight="1" spans="1:4">
      <c r="A159" s="89"/>
      <c r="D159" s="229"/>
    </row>
    <row r="160" ht="15.75" customHeight="1" spans="1:4">
      <c r="A160" s="89"/>
      <c r="D160" s="229"/>
    </row>
    <row r="161" ht="15.75" customHeight="1" spans="1:4">
      <c r="A161" s="89"/>
      <c r="D161" s="229"/>
    </row>
    <row r="162" ht="15.75" customHeight="1" spans="1:4">
      <c r="A162" s="89"/>
      <c r="D162" s="229"/>
    </row>
    <row r="163" ht="15.75" customHeight="1" spans="1:4">
      <c r="A163" s="89"/>
      <c r="D163" s="229"/>
    </row>
    <row r="164" ht="15.75" customHeight="1" spans="1:4">
      <c r="A164" s="89"/>
      <c r="D164" s="229"/>
    </row>
    <row r="165" ht="15.75" customHeight="1" spans="1:4">
      <c r="A165" s="89"/>
      <c r="D165" s="229"/>
    </row>
    <row r="166" ht="15.75" customHeight="1" spans="1:4">
      <c r="A166" s="89"/>
      <c r="D166" s="229"/>
    </row>
    <row r="167" ht="15.75" customHeight="1" spans="1:4">
      <c r="A167" s="89"/>
      <c r="D167" s="229"/>
    </row>
    <row r="168" ht="15.75" customHeight="1" spans="1:4">
      <c r="A168" s="89"/>
      <c r="D168" s="229"/>
    </row>
    <row r="169" ht="15.75" customHeight="1" spans="1:4">
      <c r="A169" s="89"/>
      <c r="D169" s="229"/>
    </row>
    <row r="170" ht="15.75" customHeight="1" spans="1:4">
      <c r="A170" s="89"/>
      <c r="D170" s="229"/>
    </row>
    <row r="171" ht="15.75" customHeight="1" spans="1:4">
      <c r="A171" s="89"/>
      <c r="D171" s="229"/>
    </row>
    <row r="172" ht="15.75" customHeight="1" spans="1:4">
      <c r="A172" s="89"/>
      <c r="D172" s="229"/>
    </row>
    <row r="173" ht="15.75" customHeight="1" spans="1:4">
      <c r="A173" s="89"/>
      <c r="D173" s="229"/>
    </row>
    <row r="174" ht="15.75" customHeight="1" spans="1:4">
      <c r="A174" s="89"/>
      <c r="D174" s="229"/>
    </row>
    <row r="175" ht="15.75" customHeight="1" spans="1:4">
      <c r="A175" s="89"/>
      <c r="D175" s="229"/>
    </row>
    <row r="176" ht="15.75" customHeight="1" spans="1:4">
      <c r="A176" s="89"/>
      <c r="D176" s="229"/>
    </row>
    <row r="177" ht="15.75" customHeight="1" spans="1:4">
      <c r="A177" s="89"/>
      <c r="D177" s="229"/>
    </row>
    <row r="178" ht="15.75" customHeight="1" spans="1:4">
      <c r="A178" s="89"/>
      <c r="D178" s="229"/>
    </row>
    <row r="179" ht="15.75" customHeight="1" spans="1:4">
      <c r="A179" s="89"/>
      <c r="D179" s="229"/>
    </row>
    <row r="180" ht="15.75" customHeight="1" spans="1:4">
      <c r="A180" s="89"/>
      <c r="D180" s="229"/>
    </row>
    <row r="181" ht="15.75" customHeight="1" spans="1:4">
      <c r="A181" s="89"/>
      <c r="D181" s="229"/>
    </row>
    <row r="182" ht="15.75" customHeight="1" spans="1:4">
      <c r="A182" s="89"/>
      <c r="D182" s="229"/>
    </row>
    <row r="183" ht="15.75" customHeight="1" spans="1:4">
      <c r="A183" s="89"/>
      <c r="D183" s="229"/>
    </row>
    <row r="184" ht="15.75" customHeight="1" spans="1:4">
      <c r="A184" s="89"/>
      <c r="D184" s="229"/>
    </row>
    <row r="185" ht="15.75" customHeight="1" spans="1:4">
      <c r="A185" s="89"/>
      <c r="D185" s="229"/>
    </row>
    <row r="186" ht="15.75" customHeight="1" spans="1:4">
      <c r="A186" s="89"/>
      <c r="D186" s="229"/>
    </row>
    <row r="187" ht="15.75" customHeight="1" spans="1:4">
      <c r="A187" s="89"/>
      <c r="D187" s="229"/>
    </row>
    <row r="188" ht="15.75" customHeight="1" spans="1:4">
      <c r="A188" s="89"/>
      <c r="D188" s="229"/>
    </row>
    <row r="189" ht="15.75" customHeight="1" spans="1:4">
      <c r="A189" s="89"/>
      <c r="D189" s="229"/>
    </row>
    <row r="190" ht="15.75" customHeight="1" spans="1:4">
      <c r="A190" s="89"/>
      <c r="D190" s="229"/>
    </row>
    <row r="191" ht="15.75" customHeight="1" spans="1:4">
      <c r="A191" s="89"/>
      <c r="D191" s="229"/>
    </row>
    <row r="192" ht="15.75" customHeight="1" spans="1:4">
      <c r="A192" s="89"/>
      <c r="D192" s="229"/>
    </row>
    <row r="193" ht="15.75" customHeight="1" spans="1:4">
      <c r="A193" s="89"/>
      <c r="D193" s="229"/>
    </row>
    <row r="194" ht="15.75" customHeight="1" spans="1:4">
      <c r="A194" s="89"/>
      <c r="D194" s="229"/>
    </row>
    <row r="195" ht="15.75" customHeight="1" spans="1:4">
      <c r="A195" s="89"/>
      <c r="D195" s="229"/>
    </row>
    <row r="196" ht="15.75" customHeight="1" spans="1:4">
      <c r="A196" s="89"/>
      <c r="D196" s="229"/>
    </row>
    <row r="197" ht="15.75" customHeight="1" spans="1:4">
      <c r="A197" s="89"/>
      <c r="D197" s="229"/>
    </row>
    <row r="198" ht="15.75" customHeight="1" spans="1:4">
      <c r="A198" s="89"/>
      <c r="D198" s="229"/>
    </row>
    <row r="199" ht="15.75" customHeight="1" spans="1:4">
      <c r="A199" s="89"/>
      <c r="D199" s="229"/>
    </row>
    <row r="200" ht="15.75" customHeight="1" spans="1:4">
      <c r="A200" s="89"/>
      <c r="D200" s="229"/>
    </row>
    <row r="201" ht="15.75" customHeight="1" spans="1:4">
      <c r="A201" s="89"/>
      <c r="D201" s="229"/>
    </row>
    <row r="202" ht="15.75" customHeight="1" spans="1:4">
      <c r="A202" s="89"/>
      <c r="D202" s="229"/>
    </row>
    <row r="203" ht="15.75" customHeight="1" spans="1:4">
      <c r="A203" s="89"/>
      <c r="D203" s="229"/>
    </row>
    <row r="204" ht="15.75" customHeight="1" spans="1:4">
      <c r="A204" s="89"/>
      <c r="D204" s="229"/>
    </row>
    <row r="205" ht="15.75" customHeight="1" spans="1:4">
      <c r="A205" s="89"/>
      <c r="D205" s="229"/>
    </row>
    <row r="206" ht="15.75" customHeight="1" spans="1:4">
      <c r="A206" s="89"/>
      <c r="D206" s="229"/>
    </row>
    <row r="207" ht="15.75" customHeight="1" spans="1:4">
      <c r="A207" s="89"/>
      <c r="D207" s="229"/>
    </row>
    <row r="208" ht="15.75" customHeight="1" spans="1:4">
      <c r="A208" s="89"/>
      <c r="D208" s="229"/>
    </row>
    <row r="209" ht="15.75" customHeight="1" spans="1:4">
      <c r="A209" s="89"/>
      <c r="D209" s="229"/>
    </row>
    <row r="210" ht="15.75" customHeight="1" spans="1:4">
      <c r="A210" s="89"/>
      <c r="D210" s="229"/>
    </row>
    <row r="211" ht="15.75" customHeight="1" spans="1:4">
      <c r="A211" s="89"/>
      <c r="D211" s="229"/>
    </row>
    <row r="212" ht="15.75" customHeight="1" spans="1:4">
      <c r="A212" s="89"/>
      <c r="D212" s="229"/>
    </row>
    <row r="213" ht="15.75" customHeight="1" spans="1:4">
      <c r="A213" s="89"/>
      <c r="D213" s="229"/>
    </row>
    <row r="214" ht="15.75" customHeight="1" spans="1:4">
      <c r="A214" s="89"/>
      <c r="D214" s="229"/>
    </row>
    <row r="215" ht="15.75" customHeight="1" spans="1:4">
      <c r="A215" s="89"/>
      <c r="D215" s="229"/>
    </row>
    <row r="216" ht="15.75" customHeight="1" spans="1:4">
      <c r="A216" s="89"/>
      <c r="D216" s="229"/>
    </row>
    <row r="217" ht="15.75" customHeight="1" spans="1:4">
      <c r="A217" s="89"/>
      <c r="D217" s="229"/>
    </row>
    <row r="218" ht="15.75" customHeight="1" spans="1:4">
      <c r="A218" s="89"/>
      <c r="D218" s="229"/>
    </row>
    <row r="219" ht="15.75" customHeight="1" spans="1:4">
      <c r="A219" s="89"/>
      <c r="D219" s="229"/>
    </row>
    <row r="220" ht="15.75" customHeight="1" spans="1:4">
      <c r="A220" s="89"/>
      <c r="D220" s="229"/>
    </row>
    <row r="221" ht="15.75" customHeight="1" spans="1:4">
      <c r="A221" s="89"/>
      <c r="D221" s="229"/>
    </row>
    <row r="222" ht="15.75" customHeight="1" spans="1:4">
      <c r="A222" s="89"/>
      <c r="D222" s="229"/>
    </row>
    <row r="223" ht="15.75" customHeight="1" spans="1:4">
      <c r="A223" s="89"/>
      <c r="D223" s="229"/>
    </row>
    <row r="224" ht="15.75" customHeight="1" spans="1:4">
      <c r="A224" s="89"/>
      <c r="D224" s="229"/>
    </row>
    <row r="225" ht="15.75" customHeight="1" spans="1:4">
      <c r="A225" s="89"/>
      <c r="D225" s="229"/>
    </row>
    <row r="226" ht="15.75" customHeight="1" spans="1:4">
      <c r="A226" s="89"/>
      <c r="D226" s="229"/>
    </row>
    <row r="227" ht="15.75" customHeight="1" spans="1:4">
      <c r="A227" s="89"/>
      <c r="D227" s="229"/>
    </row>
    <row r="228" ht="15.75" customHeight="1" spans="1:4">
      <c r="A228" s="89"/>
      <c r="D228" s="229"/>
    </row>
    <row r="229" ht="15.75" customHeight="1" spans="1:4">
      <c r="A229" s="89"/>
      <c r="D229" s="229"/>
    </row>
    <row r="230" ht="15.75" customHeight="1" spans="1:4">
      <c r="A230" s="89"/>
      <c r="D230" s="229"/>
    </row>
    <row r="231" ht="15.75" customHeight="1" spans="1:4">
      <c r="A231" s="89"/>
      <c r="D231" s="229"/>
    </row>
    <row r="232" ht="15.75" customHeight="1" spans="1:4">
      <c r="A232" s="89"/>
      <c r="D232" s="229"/>
    </row>
    <row r="233" ht="15.75" customHeight="1" spans="1:4">
      <c r="A233" s="89"/>
      <c r="D233" s="229"/>
    </row>
    <row r="234" ht="15.75" customHeight="1" spans="1:4">
      <c r="A234" s="89"/>
      <c r="D234" s="229"/>
    </row>
    <row r="235" ht="15.75" customHeight="1" spans="1:4">
      <c r="A235" s="89"/>
      <c r="D235" s="229"/>
    </row>
    <row r="236" ht="15.75" customHeight="1" spans="1:4">
      <c r="A236" s="89"/>
      <c r="D236" s="229"/>
    </row>
    <row r="237" ht="15.75" customHeight="1" spans="1:4">
      <c r="A237" s="89"/>
      <c r="D237" s="229"/>
    </row>
    <row r="238" ht="15.75" customHeight="1" spans="1:4">
      <c r="A238" s="89"/>
      <c r="D238" s="229"/>
    </row>
    <row r="239" ht="15.75" customHeight="1" spans="1:4">
      <c r="A239" s="89"/>
      <c r="D239" s="229"/>
    </row>
    <row r="240" ht="15.75" customHeight="1" spans="1:4">
      <c r="A240" s="89"/>
      <c r="D240" s="229"/>
    </row>
    <row r="241" ht="15.75" customHeight="1" spans="1:4">
      <c r="A241" s="89"/>
      <c r="D241" s="229"/>
    </row>
    <row r="242" ht="15.75" customHeight="1" spans="1:4">
      <c r="A242" s="89"/>
      <c r="D242" s="229"/>
    </row>
    <row r="243" ht="15.75" customHeight="1" spans="1:4">
      <c r="A243" s="89"/>
      <c r="D243" s="229"/>
    </row>
    <row r="244" ht="15.75" customHeight="1" spans="1:4">
      <c r="A244" s="89"/>
      <c r="D244" s="229"/>
    </row>
    <row r="245" ht="15.75" customHeight="1" spans="1:4">
      <c r="A245" s="89"/>
      <c r="D245" s="229"/>
    </row>
    <row r="246" ht="15.75" customHeight="1" spans="1:4">
      <c r="A246" s="89"/>
      <c r="D246" s="229"/>
    </row>
    <row r="247" ht="15.75" customHeight="1" spans="1:4">
      <c r="A247" s="89"/>
      <c r="D247" s="229"/>
    </row>
    <row r="248" ht="15.75" customHeight="1" spans="1:4">
      <c r="A248" s="89"/>
      <c r="D248" s="229"/>
    </row>
    <row r="249" ht="15.75" customHeight="1" spans="1:4">
      <c r="A249" s="89"/>
      <c r="D249" s="229"/>
    </row>
    <row r="250" ht="15.75" customHeight="1" spans="1:4">
      <c r="A250" s="89"/>
      <c r="D250" s="229"/>
    </row>
    <row r="251" ht="15.75" customHeight="1" spans="1:4">
      <c r="A251" s="89"/>
      <c r="D251" s="229"/>
    </row>
    <row r="252" ht="15.75" customHeight="1" spans="1:4">
      <c r="A252" s="89"/>
      <c r="D252" s="229"/>
    </row>
    <row r="253" ht="15.75" customHeight="1" spans="1:4">
      <c r="A253" s="89"/>
      <c r="D253" s="229"/>
    </row>
    <row r="254" ht="15.75" customHeight="1" spans="1:4">
      <c r="A254" s="89"/>
      <c r="D254" s="229"/>
    </row>
    <row r="255" ht="15.75" customHeight="1" spans="1:4">
      <c r="A255" s="89"/>
      <c r="D255" s="229"/>
    </row>
    <row r="256" ht="15.75" customHeight="1" spans="1:4">
      <c r="A256" s="89"/>
      <c r="D256" s="229"/>
    </row>
    <row r="257" ht="15.75" customHeight="1" spans="1:4">
      <c r="A257" s="89"/>
      <c r="D257" s="229"/>
    </row>
    <row r="258" ht="15.75" customHeight="1" spans="1:4">
      <c r="A258" s="89"/>
      <c r="D258" s="229"/>
    </row>
    <row r="259" ht="15.75" customHeight="1" spans="1:4">
      <c r="A259" s="89"/>
      <c r="D259" s="229"/>
    </row>
    <row r="260" ht="15.75" customHeight="1" spans="1:4">
      <c r="A260" s="89"/>
      <c r="D260" s="229"/>
    </row>
    <row r="261" ht="15.75" customHeight="1" spans="1:4">
      <c r="A261" s="89"/>
      <c r="D261" s="229"/>
    </row>
    <row r="262" ht="15.75" customHeight="1" spans="1:4">
      <c r="A262" s="89"/>
      <c r="D262" s="229"/>
    </row>
    <row r="263" ht="15.75" customHeight="1" spans="1:4">
      <c r="A263" s="89"/>
      <c r="D263" s="229"/>
    </row>
    <row r="264" ht="15.75" customHeight="1" spans="1:4">
      <c r="A264" s="89"/>
      <c r="D264" s="229"/>
    </row>
    <row r="265" ht="15.75" customHeight="1" spans="1:4">
      <c r="A265" s="89"/>
      <c r="D265" s="229"/>
    </row>
    <row r="266" ht="15.75" customHeight="1" spans="1:4">
      <c r="A266" s="89"/>
      <c r="D266" s="229"/>
    </row>
    <row r="267" ht="15.75" customHeight="1" spans="1:4">
      <c r="A267" s="89"/>
      <c r="D267" s="229"/>
    </row>
    <row r="268" ht="15.75" customHeight="1" spans="1:4">
      <c r="A268" s="89"/>
      <c r="D268" s="229"/>
    </row>
    <row r="269" ht="15.75" customHeight="1" spans="1:4">
      <c r="A269" s="89"/>
      <c r="D269" s="229"/>
    </row>
    <row r="270" ht="15.75" customHeight="1" spans="1:4">
      <c r="A270" s="89"/>
      <c r="D270" s="229"/>
    </row>
    <row r="271" ht="15.75" customHeight="1" spans="1:4">
      <c r="A271" s="89"/>
      <c r="D271" s="229"/>
    </row>
    <row r="272" ht="15.75" customHeight="1" spans="1:4">
      <c r="A272" s="89"/>
      <c r="D272" s="229"/>
    </row>
    <row r="273" ht="15.75" customHeight="1" spans="1:4">
      <c r="A273" s="89"/>
      <c r="D273" s="229"/>
    </row>
    <row r="274" ht="15.75" customHeight="1" spans="1:4">
      <c r="A274" s="89"/>
      <c r="D274" s="229"/>
    </row>
    <row r="275" ht="15.75" customHeight="1" spans="1:4">
      <c r="A275" s="89"/>
      <c r="D275" s="229"/>
    </row>
    <row r="276" ht="15.75" customHeight="1" spans="1:4">
      <c r="A276" s="89"/>
      <c r="D276" s="229"/>
    </row>
    <row r="277" ht="15.75" customHeight="1" spans="1:4">
      <c r="A277" s="89"/>
      <c r="D277" s="229"/>
    </row>
    <row r="278" ht="15.75" customHeight="1" spans="1:4">
      <c r="A278" s="89"/>
      <c r="D278" s="229"/>
    </row>
    <row r="279" ht="15.75" customHeight="1" spans="1:4">
      <c r="A279" s="89"/>
      <c r="D279" s="229"/>
    </row>
    <row r="280" ht="15.75" customHeight="1" spans="1:4">
      <c r="A280" s="89"/>
      <c r="D280" s="229"/>
    </row>
    <row r="281" ht="15.75" customHeight="1" spans="1:4">
      <c r="A281" s="89"/>
      <c r="D281" s="229"/>
    </row>
    <row r="282" ht="15.75" customHeight="1" spans="1:4">
      <c r="A282" s="89"/>
      <c r="D282" s="229"/>
    </row>
    <row r="283" ht="15.75" customHeight="1" spans="1:4">
      <c r="A283" s="89"/>
      <c r="D283" s="229"/>
    </row>
    <row r="284" ht="15.75" customHeight="1" spans="1:4">
      <c r="A284" s="89"/>
      <c r="D284" s="229"/>
    </row>
    <row r="285" ht="15.75" customHeight="1" spans="1:4">
      <c r="A285" s="89"/>
      <c r="D285" s="229"/>
    </row>
    <row r="286" ht="15.75" customHeight="1" spans="1:4">
      <c r="A286" s="89"/>
      <c r="D286" s="229"/>
    </row>
    <row r="287" ht="15.75" customHeight="1" spans="1:4">
      <c r="A287" s="89"/>
      <c r="D287" s="229"/>
    </row>
    <row r="288" ht="15.75" customHeight="1" spans="1:4">
      <c r="A288" s="89"/>
      <c r="D288" s="229"/>
    </row>
    <row r="289" ht="15.75" customHeight="1" spans="1:4">
      <c r="A289" s="89"/>
      <c r="D289" s="229"/>
    </row>
    <row r="290" ht="15.75" customHeight="1" spans="1:4">
      <c r="A290" s="89"/>
      <c r="D290" s="229"/>
    </row>
    <row r="291" ht="15.75" customHeight="1" spans="1:4">
      <c r="A291" s="89"/>
      <c r="D291" s="229"/>
    </row>
    <row r="292" ht="15.75" customHeight="1" spans="1:4">
      <c r="A292" s="89"/>
      <c r="D292" s="229"/>
    </row>
    <row r="293" ht="15.75" customHeight="1" spans="1:4">
      <c r="A293" s="89"/>
      <c r="D293" s="229"/>
    </row>
    <row r="294" ht="15.75" customHeight="1" spans="1:4">
      <c r="A294" s="89"/>
      <c r="D294" s="229"/>
    </row>
    <row r="295" ht="15.75" customHeight="1" spans="1:4">
      <c r="A295" s="89"/>
      <c r="D295" s="229"/>
    </row>
    <row r="296" ht="15.75" customHeight="1" spans="1:4">
      <c r="A296" s="89"/>
      <c r="D296" s="229"/>
    </row>
    <row r="297" ht="15.75" customHeight="1" spans="1:4">
      <c r="A297" s="89"/>
      <c r="D297" s="229"/>
    </row>
    <row r="298" ht="15.75" customHeight="1" spans="1:4">
      <c r="A298" s="89"/>
      <c r="D298" s="229"/>
    </row>
    <row r="299" ht="15.75" customHeight="1" spans="1:4">
      <c r="A299" s="89"/>
      <c r="D299" s="229"/>
    </row>
    <row r="300" ht="15.75" customHeight="1" spans="1:4">
      <c r="A300" s="89"/>
      <c r="D300" s="229"/>
    </row>
    <row r="301" ht="15.75" customHeight="1" spans="1:4">
      <c r="A301" s="89"/>
      <c r="D301" s="229"/>
    </row>
    <row r="302" ht="15.75" customHeight="1" spans="1:4">
      <c r="A302" s="89"/>
      <c r="D302" s="229"/>
    </row>
    <row r="303" ht="15.75" customHeight="1" spans="1:4">
      <c r="A303" s="89"/>
      <c r="D303" s="229"/>
    </row>
    <row r="304" ht="15.75" customHeight="1" spans="1:4">
      <c r="A304" s="89"/>
      <c r="D304" s="229"/>
    </row>
    <row r="305" ht="15.75" customHeight="1" spans="1:4">
      <c r="A305" s="89"/>
      <c r="D305" s="229"/>
    </row>
    <row r="306" ht="15.75" customHeight="1" spans="1:4">
      <c r="A306" s="89"/>
      <c r="D306" s="229"/>
    </row>
    <row r="307" ht="15.75" customHeight="1" spans="1:4">
      <c r="A307" s="89"/>
      <c r="D307" s="229"/>
    </row>
    <row r="308" ht="15.75" customHeight="1" spans="1:4">
      <c r="A308" s="89"/>
      <c r="D308" s="229"/>
    </row>
    <row r="309" ht="15.75" customHeight="1" spans="1:4">
      <c r="A309" s="89"/>
      <c r="D309" s="229"/>
    </row>
    <row r="310" ht="15.75" customHeight="1" spans="1:4">
      <c r="A310" s="89"/>
      <c r="D310" s="229"/>
    </row>
    <row r="311" ht="15.75" customHeight="1" spans="1:4">
      <c r="A311" s="89"/>
      <c r="D311" s="229"/>
    </row>
    <row r="312" ht="15.75" customHeight="1" spans="1:4">
      <c r="A312" s="89"/>
      <c r="D312" s="229"/>
    </row>
    <row r="313" ht="15.75" customHeight="1" spans="1:4">
      <c r="A313" s="89"/>
      <c r="D313" s="229"/>
    </row>
    <row r="314" ht="15.75" customHeight="1" spans="1:4">
      <c r="A314" s="89"/>
      <c r="D314" s="229"/>
    </row>
    <row r="315" ht="15.75" customHeight="1" spans="1:4">
      <c r="A315" s="89"/>
      <c r="D315" s="229"/>
    </row>
    <row r="316" ht="15.75" customHeight="1" spans="1:4">
      <c r="A316" s="89"/>
      <c r="D316" s="229"/>
    </row>
    <row r="317" ht="15.75" customHeight="1" spans="1:4">
      <c r="A317" s="89"/>
      <c r="D317" s="229"/>
    </row>
    <row r="318" ht="15.75" customHeight="1" spans="1:4">
      <c r="A318" s="89"/>
      <c r="D318" s="229"/>
    </row>
    <row r="319" ht="15.75" customHeight="1" spans="1:4">
      <c r="A319" s="89"/>
      <c r="D319" s="229"/>
    </row>
    <row r="320" ht="15.75" customHeight="1" spans="1:4">
      <c r="A320" s="89"/>
      <c r="D320" s="229"/>
    </row>
    <row r="321" ht="15.75" customHeight="1" spans="1:4">
      <c r="A321" s="89"/>
      <c r="D321" s="229"/>
    </row>
    <row r="322" ht="15.75" customHeight="1" spans="1:4">
      <c r="A322" s="89"/>
      <c r="D322" s="229"/>
    </row>
    <row r="323" ht="15.75" customHeight="1" spans="1:4">
      <c r="A323" s="89"/>
      <c r="D323" s="229"/>
    </row>
    <row r="324" ht="15.75" customHeight="1" spans="1:4">
      <c r="A324" s="89"/>
      <c r="D324" s="229"/>
    </row>
    <row r="325" ht="15.75" customHeight="1" spans="1:4">
      <c r="A325" s="89"/>
      <c r="D325" s="229"/>
    </row>
    <row r="326" ht="15.75" customHeight="1" spans="1:4">
      <c r="A326" s="89"/>
      <c r="D326" s="229"/>
    </row>
    <row r="327" ht="15.75" customHeight="1" spans="1:4">
      <c r="A327" s="89"/>
      <c r="D327" s="229"/>
    </row>
    <row r="328" ht="15.75" customHeight="1" spans="1:4">
      <c r="A328" s="89"/>
      <c r="D328" s="229"/>
    </row>
    <row r="329" ht="15.75" customHeight="1" spans="1:4">
      <c r="A329" s="89"/>
      <c r="D329" s="229"/>
    </row>
    <row r="330" ht="15.75" customHeight="1" spans="1:4">
      <c r="A330" s="89"/>
      <c r="D330" s="229"/>
    </row>
    <row r="331" ht="15.75" customHeight="1" spans="1:4">
      <c r="A331" s="89"/>
      <c r="D331" s="229"/>
    </row>
    <row r="332" ht="15.75" customHeight="1" spans="1:4">
      <c r="A332" s="89"/>
      <c r="D332" s="229"/>
    </row>
    <row r="333" ht="15.75" customHeight="1" spans="1:4">
      <c r="A333" s="89"/>
      <c r="D333" s="229"/>
    </row>
    <row r="334" ht="15.75" customHeight="1" spans="1:4">
      <c r="A334" s="89"/>
      <c r="D334" s="229"/>
    </row>
    <row r="335" ht="15.75" customHeight="1" spans="1:4">
      <c r="A335" s="89"/>
      <c r="D335" s="229"/>
    </row>
    <row r="336" ht="15.75" customHeight="1" spans="1:4">
      <c r="A336" s="89"/>
      <c r="D336" s="229"/>
    </row>
    <row r="337" ht="15.75" customHeight="1" spans="1:4">
      <c r="A337" s="89"/>
      <c r="D337" s="229"/>
    </row>
    <row r="338" ht="15.75" customHeight="1" spans="1:4">
      <c r="A338" s="89"/>
      <c r="D338" s="229"/>
    </row>
    <row r="339" ht="15.75" customHeight="1" spans="1:4">
      <c r="A339" s="89"/>
      <c r="D339" s="229"/>
    </row>
    <row r="340" ht="15.75" customHeight="1" spans="1:4">
      <c r="A340" s="89"/>
      <c r="D340" s="229"/>
    </row>
    <row r="341" ht="15.75" customHeight="1" spans="1:4">
      <c r="A341" s="89"/>
      <c r="D341" s="229"/>
    </row>
    <row r="342" ht="15.75" customHeight="1" spans="1:4">
      <c r="A342" s="89"/>
      <c r="D342" s="229"/>
    </row>
    <row r="343" ht="15.75" customHeight="1" spans="1:4">
      <c r="A343" s="89"/>
      <c r="D343" s="229"/>
    </row>
    <row r="344" ht="15.75" customHeight="1" spans="1:4">
      <c r="A344" s="89"/>
      <c r="D344" s="229"/>
    </row>
    <row r="345" ht="15.75" customHeight="1" spans="1:4">
      <c r="A345" s="89"/>
      <c r="D345" s="229"/>
    </row>
    <row r="346" ht="15.75" customHeight="1" spans="1:4">
      <c r="A346" s="89"/>
      <c r="D346" s="229"/>
    </row>
    <row r="347" ht="15.75" customHeight="1" spans="1:4">
      <c r="A347" s="89"/>
      <c r="D347" s="229"/>
    </row>
    <row r="348" ht="15.75" customHeight="1" spans="1:4">
      <c r="A348" s="89"/>
      <c r="D348" s="229"/>
    </row>
    <row r="349" ht="15.75" customHeight="1" spans="1:4">
      <c r="A349" s="89"/>
      <c r="D349" s="229"/>
    </row>
    <row r="350" ht="15.75" customHeight="1" spans="1:4">
      <c r="A350" s="89"/>
      <c r="D350" s="229"/>
    </row>
    <row r="351" ht="15.75" customHeight="1" spans="1:4">
      <c r="A351" s="89"/>
      <c r="D351" s="229"/>
    </row>
    <row r="352" ht="15.75" customHeight="1" spans="1:4">
      <c r="A352" s="89"/>
      <c r="D352" s="229"/>
    </row>
    <row r="353" ht="15.75" customHeight="1" spans="1:4">
      <c r="A353" s="89"/>
      <c r="D353" s="229"/>
    </row>
    <row r="354" ht="15.75" customHeight="1" spans="1:4">
      <c r="A354" s="89"/>
      <c r="D354" s="229"/>
    </row>
    <row r="355" ht="15.75" customHeight="1" spans="1:4">
      <c r="A355" s="89"/>
      <c r="D355" s="229"/>
    </row>
    <row r="356" ht="15.75" customHeight="1" spans="1:4">
      <c r="A356" s="89"/>
      <c r="D356" s="229"/>
    </row>
    <row r="357" ht="15.75" customHeight="1" spans="1:4">
      <c r="A357" s="89"/>
      <c r="D357" s="229"/>
    </row>
    <row r="358" ht="15.75" customHeight="1" spans="1:4">
      <c r="A358" s="89"/>
      <c r="D358" s="229"/>
    </row>
    <row r="359" ht="15.75" customHeight="1" spans="1:4">
      <c r="A359" s="89"/>
      <c r="D359" s="229"/>
    </row>
    <row r="360" ht="15.75" customHeight="1" spans="1:4">
      <c r="A360" s="89"/>
      <c r="D360" s="229"/>
    </row>
    <row r="361" ht="15.75" customHeight="1" spans="1:4">
      <c r="A361" s="89"/>
      <c r="D361" s="229"/>
    </row>
    <row r="362" ht="15.75" customHeight="1" spans="1:4">
      <c r="A362" s="89"/>
      <c r="D362" s="229"/>
    </row>
    <row r="363" ht="15.75" customHeight="1" spans="1:4">
      <c r="A363" s="89"/>
      <c r="D363" s="229"/>
    </row>
    <row r="364" ht="15.75" customHeight="1" spans="1:4">
      <c r="A364" s="89"/>
      <c r="D364" s="229"/>
    </row>
    <row r="365" ht="15.75" customHeight="1" spans="1:4">
      <c r="A365" s="89"/>
      <c r="D365" s="229"/>
    </row>
    <row r="366" ht="15.75" customHeight="1" spans="1:4">
      <c r="A366" s="89"/>
      <c r="D366" s="229"/>
    </row>
    <row r="367" ht="15.75" customHeight="1" spans="1:4">
      <c r="A367" s="89"/>
      <c r="D367" s="229"/>
    </row>
    <row r="368" ht="15.75" customHeight="1" spans="1:4">
      <c r="A368" s="89"/>
      <c r="D368" s="229"/>
    </row>
    <row r="369" ht="15.75" customHeight="1" spans="1:4">
      <c r="A369" s="89"/>
      <c r="D369" s="229"/>
    </row>
    <row r="370" ht="15.75" customHeight="1" spans="1:4">
      <c r="A370" s="89"/>
      <c r="D370" s="229"/>
    </row>
    <row r="371" ht="15.75" customHeight="1" spans="1:4">
      <c r="A371" s="89"/>
      <c r="D371" s="229"/>
    </row>
    <row r="372" ht="15.75" customHeight="1" spans="1:4">
      <c r="A372" s="89"/>
      <c r="D372" s="229"/>
    </row>
    <row r="373" ht="15.75" customHeight="1" spans="1:4">
      <c r="A373" s="89"/>
      <c r="D373" s="229"/>
    </row>
    <row r="374" ht="15.75" customHeight="1" spans="1:4">
      <c r="A374" s="89"/>
      <c r="D374" s="229"/>
    </row>
    <row r="375" ht="15.75" customHeight="1" spans="1:4">
      <c r="A375" s="89"/>
      <c r="D375" s="229"/>
    </row>
    <row r="376" ht="15.75" customHeight="1" spans="1:4">
      <c r="A376" s="89"/>
      <c r="D376" s="229"/>
    </row>
    <row r="377" ht="15.75" customHeight="1" spans="1:4">
      <c r="A377" s="89"/>
      <c r="D377" s="229"/>
    </row>
    <row r="378" ht="15.75" customHeight="1" spans="1:4">
      <c r="A378" s="89"/>
      <c r="D378" s="229"/>
    </row>
    <row r="379" ht="15.75" customHeight="1" spans="1:4">
      <c r="A379" s="89"/>
      <c r="D379" s="229"/>
    </row>
    <row r="380" ht="15.75" customHeight="1" spans="1:4">
      <c r="A380" s="89"/>
      <c r="D380" s="229"/>
    </row>
    <row r="381" ht="15.75" customHeight="1" spans="1:4">
      <c r="A381" s="89"/>
      <c r="D381" s="229"/>
    </row>
    <row r="382" ht="15.75" customHeight="1" spans="1:4">
      <c r="A382" s="89"/>
      <c r="D382" s="229"/>
    </row>
    <row r="383" ht="15.75" customHeight="1" spans="1:4">
      <c r="A383" s="89"/>
      <c r="D383" s="229"/>
    </row>
    <row r="384" ht="15.75" customHeight="1" spans="1:4">
      <c r="A384" s="89"/>
      <c r="D384" s="229"/>
    </row>
    <row r="385" ht="15.75" customHeight="1" spans="1:4">
      <c r="A385" s="89"/>
      <c r="D385" s="229"/>
    </row>
    <row r="386" ht="15.75" customHeight="1" spans="1:4">
      <c r="A386" s="89"/>
      <c r="D386" s="229"/>
    </row>
    <row r="387" ht="15.75" customHeight="1" spans="1:4">
      <c r="A387" s="89"/>
      <c r="D387" s="229"/>
    </row>
    <row r="388" ht="15.75" customHeight="1" spans="1:4">
      <c r="A388" s="89"/>
      <c r="D388" s="229"/>
    </row>
    <row r="389" ht="15.75" customHeight="1" spans="1:4">
      <c r="A389" s="89"/>
      <c r="D389" s="229"/>
    </row>
    <row r="390" ht="15.75" customHeight="1" spans="1:4">
      <c r="A390" s="89"/>
      <c r="D390" s="229"/>
    </row>
    <row r="391" ht="15.75" customHeight="1" spans="1:4">
      <c r="A391" s="89"/>
      <c r="D391" s="229"/>
    </row>
    <row r="392" ht="15.75" customHeight="1" spans="1:4">
      <c r="A392" s="89"/>
      <c r="D392" s="229"/>
    </row>
    <row r="393" ht="15.75" customHeight="1" spans="1:4">
      <c r="A393" s="89"/>
      <c r="D393" s="229"/>
    </row>
    <row r="394" ht="15.75" customHeight="1" spans="1:4">
      <c r="A394" s="89"/>
      <c r="D394" s="229"/>
    </row>
    <row r="395" ht="15.75" customHeight="1" spans="1:4">
      <c r="A395" s="89"/>
      <c r="D395" s="229"/>
    </row>
    <row r="396" ht="15.75" customHeight="1" spans="1:4">
      <c r="A396" s="89"/>
      <c r="D396" s="229"/>
    </row>
    <row r="397" ht="15.75" customHeight="1" spans="1:4">
      <c r="A397" s="89"/>
      <c r="D397" s="229"/>
    </row>
    <row r="398" ht="15.75" customHeight="1" spans="1:4">
      <c r="A398" s="89"/>
      <c r="D398" s="229"/>
    </row>
    <row r="399" ht="15.75" customHeight="1" spans="1:4">
      <c r="A399" s="89"/>
      <c r="D399" s="229"/>
    </row>
    <row r="400" ht="15.75" customHeight="1" spans="1:4">
      <c r="A400" s="89"/>
      <c r="D400" s="229"/>
    </row>
    <row r="401" ht="15.75" customHeight="1" spans="1:4">
      <c r="A401" s="89"/>
      <c r="D401" s="229"/>
    </row>
    <row r="402" ht="15.75" customHeight="1" spans="1:4">
      <c r="A402" s="89"/>
      <c r="D402" s="229"/>
    </row>
    <row r="403" ht="15.75" customHeight="1" spans="1:4">
      <c r="A403" s="89"/>
      <c r="D403" s="229"/>
    </row>
    <row r="404" ht="15.75" customHeight="1" spans="1:4">
      <c r="A404" s="89"/>
      <c r="D404" s="229"/>
    </row>
    <row r="405" ht="15.75" customHeight="1" spans="1:4">
      <c r="A405" s="89"/>
      <c r="D405" s="229"/>
    </row>
    <row r="406" ht="15.75" customHeight="1" spans="1:4">
      <c r="A406" s="89"/>
      <c r="D406" s="229"/>
    </row>
    <row r="407" ht="15.75" customHeight="1" spans="1:4">
      <c r="A407" s="89"/>
      <c r="D407" s="229"/>
    </row>
    <row r="408" ht="15.75" customHeight="1" spans="1:4">
      <c r="A408" s="89"/>
      <c r="D408" s="229"/>
    </row>
    <row r="409" ht="15.75" customHeight="1" spans="1:4">
      <c r="A409" s="89"/>
      <c r="D409" s="229"/>
    </row>
    <row r="410" ht="15.75" customHeight="1" spans="1:4">
      <c r="A410" s="89"/>
      <c r="D410" s="229"/>
    </row>
    <row r="411" ht="15.75" customHeight="1" spans="1:4">
      <c r="A411" s="89"/>
      <c r="D411" s="229"/>
    </row>
    <row r="412" ht="15.75" customHeight="1" spans="1:4">
      <c r="A412" s="89"/>
      <c r="D412" s="229"/>
    </row>
    <row r="413" ht="15.75" customHeight="1" spans="1:4">
      <c r="A413" s="89"/>
      <c r="D413" s="229"/>
    </row>
    <row r="414" ht="15.75" customHeight="1" spans="1:4">
      <c r="A414" s="89"/>
      <c r="D414" s="229"/>
    </row>
    <row r="415" ht="15.75" customHeight="1" spans="1:4">
      <c r="A415" s="89"/>
      <c r="D415" s="229"/>
    </row>
    <row r="416" ht="15.75" customHeight="1" spans="1:4">
      <c r="A416" s="89"/>
      <c r="D416" s="229"/>
    </row>
    <row r="417" ht="15.75" customHeight="1" spans="1:4">
      <c r="A417" s="89"/>
      <c r="D417" s="229"/>
    </row>
    <row r="418" ht="15.75" customHeight="1" spans="1:4">
      <c r="A418" s="89"/>
      <c r="D418" s="229"/>
    </row>
    <row r="419" ht="15.75" customHeight="1" spans="1:4">
      <c r="A419" s="89"/>
      <c r="D419" s="229"/>
    </row>
    <row r="420" ht="15.75" customHeight="1" spans="1:4">
      <c r="A420" s="89"/>
      <c r="D420" s="229"/>
    </row>
    <row r="421" ht="15.75" customHeight="1" spans="1:4">
      <c r="A421" s="89"/>
      <c r="D421" s="229"/>
    </row>
    <row r="422" ht="15.75" customHeight="1" spans="1:4">
      <c r="A422" s="89"/>
      <c r="D422" s="229"/>
    </row>
    <row r="423" ht="15.75" customHeight="1" spans="1:4">
      <c r="A423" s="89"/>
      <c r="D423" s="229"/>
    </row>
    <row r="424" ht="15.75" customHeight="1" spans="1:4">
      <c r="A424" s="89"/>
      <c r="D424" s="229"/>
    </row>
    <row r="425" ht="15.75" customHeight="1" spans="1:4">
      <c r="A425" s="89"/>
      <c r="D425" s="229"/>
    </row>
    <row r="426" ht="15.75" customHeight="1" spans="1:4">
      <c r="A426" s="89"/>
      <c r="D426" s="229"/>
    </row>
    <row r="427" ht="15.75" customHeight="1" spans="1:4">
      <c r="A427" s="89"/>
      <c r="D427" s="229"/>
    </row>
    <row r="428" ht="15.75" customHeight="1" spans="1:4">
      <c r="A428" s="89"/>
      <c r="D428" s="229"/>
    </row>
    <row r="429" ht="15.75" customHeight="1" spans="1:4">
      <c r="A429" s="89"/>
      <c r="D429" s="229"/>
    </row>
    <row r="430" ht="15.75" customHeight="1" spans="1:4">
      <c r="A430" s="89"/>
      <c r="D430" s="229"/>
    </row>
    <row r="431" ht="15.75" customHeight="1" spans="1:4">
      <c r="A431" s="89"/>
      <c r="D431" s="229"/>
    </row>
    <row r="432" ht="15.75" customHeight="1" spans="1:4">
      <c r="A432" s="89"/>
      <c r="D432" s="229"/>
    </row>
    <row r="433" ht="15.75" customHeight="1" spans="1:4">
      <c r="A433" s="89"/>
      <c r="D433" s="229"/>
    </row>
    <row r="434" ht="15.75" customHeight="1" spans="1:4">
      <c r="A434" s="89"/>
      <c r="D434" s="229"/>
    </row>
    <row r="435" ht="15.75" customHeight="1" spans="1:4">
      <c r="A435" s="89"/>
      <c r="D435" s="229"/>
    </row>
    <row r="436" ht="15.75" customHeight="1" spans="1:4">
      <c r="A436" s="89"/>
      <c r="D436" s="229"/>
    </row>
    <row r="437" ht="15.75" customHeight="1" spans="1:4">
      <c r="A437" s="89"/>
      <c r="D437" s="229"/>
    </row>
    <row r="438" ht="15.75" customHeight="1" spans="1:4">
      <c r="A438" s="89"/>
      <c r="D438" s="229"/>
    </row>
    <row r="439" ht="15.75" customHeight="1" spans="1:4">
      <c r="A439" s="89"/>
      <c r="D439" s="229"/>
    </row>
    <row r="440" ht="15.75" customHeight="1" spans="1:4">
      <c r="A440" s="89"/>
      <c r="D440" s="229"/>
    </row>
    <row r="441" ht="15.75" customHeight="1" spans="1:4">
      <c r="A441" s="89"/>
      <c r="D441" s="229"/>
    </row>
    <row r="442" ht="15.75" customHeight="1" spans="1:4">
      <c r="A442" s="89"/>
      <c r="D442" s="229"/>
    </row>
    <row r="443" ht="15.75" customHeight="1" spans="1:4">
      <c r="A443" s="89"/>
      <c r="D443" s="229"/>
    </row>
    <row r="444" ht="15.75" customHeight="1" spans="1:4">
      <c r="A444" s="89"/>
      <c r="D444" s="229"/>
    </row>
    <row r="445" ht="15.75" customHeight="1" spans="1:4">
      <c r="A445" s="89"/>
      <c r="D445" s="229"/>
    </row>
    <row r="446" ht="15.75" customHeight="1" spans="1:4">
      <c r="A446" s="89"/>
      <c r="D446" s="229"/>
    </row>
    <row r="447" ht="15.75" customHeight="1" spans="1:4">
      <c r="A447" s="89"/>
      <c r="D447" s="229"/>
    </row>
    <row r="448" ht="15.75" customHeight="1" spans="1:4">
      <c r="A448" s="89"/>
      <c r="D448" s="229"/>
    </row>
    <row r="449" ht="15.75" customHeight="1" spans="1:4">
      <c r="A449" s="89"/>
      <c r="D449" s="229"/>
    </row>
    <row r="450" ht="15.75" customHeight="1" spans="1:4">
      <c r="A450" s="89"/>
      <c r="D450" s="229"/>
    </row>
    <row r="451" ht="15.75" customHeight="1" spans="1:4">
      <c r="A451" s="89"/>
      <c r="D451" s="229"/>
    </row>
    <row r="452" ht="15.75" customHeight="1" spans="1:4">
      <c r="A452" s="89"/>
      <c r="D452" s="229"/>
    </row>
    <row r="453" ht="15.75" customHeight="1" spans="1:4">
      <c r="A453" s="89"/>
      <c r="D453" s="229"/>
    </row>
    <row r="454" ht="15.75" customHeight="1" spans="1:4">
      <c r="A454" s="89"/>
      <c r="D454" s="229"/>
    </row>
    <row r="455" ht="15.75" customHeight="1" spans="1:4">
      <c r="A455" s="89"/>
      <c r="D455" s="229"/>
    </row>
    <row r="456" ht="15.75" customHeight="1" spans="1:4">
      <c r="A456" s="89"/>
      <c r="D456" s="229"/>
    </row>
    <row r="457" ht="15.75" customHeight="1" spans="1:4">
      <c r="A457" s="89"/>
      <c r="D457" s="229"/>
    </row>
    <row r="458" ht="15.75" customHeight="1" spans="1:4">
      <c r="A458" s="89"/>
      <c r="D458" s="229"/>
    </row>
    <row r="459" ht="15.75" customHeight="1" spans="1:4">
      <c r="A459" s="89"/>
      <c r="D459" s="229"/>
    </row>
    <row r="460" ht="15.75" customHeight="1" spans="1:4">
      <c r="A460" s="89"/>
      <c r="D460" s="229"/>
    </row>
    <row r="461" ht="15.75" customHeight="1" spans="1:4">
      <c r="A461" s="89"/>
      <c r="D461" s="229"/>
    </row>
    <row r="462" ht="15.75" customHeight="1" spans="1:4">
      <c r="A462" s="89"/>
      <c r="D462" s="229"/>
    </row>
    <row r="463" ht="15.75" customHeight="1" spans="1:4">
      <c r="A463" s="89"/>
      <c r="D463" s="229"/>
    </row>
    <row r="464" ht="15.75" customHeight="1" spans="1:4">
      <c r="A464" s="89"/>
      <c r="D464" s="229"/>
    </row>
    <row r="465" ht="15.75" customHeight="1" spans="1:4">
      <c r="A465" s="89"/>
      <c r="D465" s="229"/>
    </row>
    <row r="466" ht="15.75" customHeight="1" spans="1:4">
      <c r="A466" s="89"/>
      <c r="D466" s="229"/>
    </row>
    <row r="467" ht="15.75" customHeight="1" spans="1:4">
      <c r="A467" s="89"/>
      <c r="D467" s="229"/>
    </row>
    <row r="468" ht="15.75" customHeight="1" spans="1:4">
      <c r="A468" s="89"/>
      <c r="D468" s="229"/>
    </row>
    <row r="469" ht="15.75" customHeight="1" spans="1:4">
      <c r="A469" s="89"/>
      <c r="D469" s="229"/>
    </row>
    <row r="470" ht="15.75" customHeight="1" spans="1:4">
      <c r="A470" s="89"/>
      <c r="D470" s="229"/>
    </row>
    <row r="471" ht="15.75" customHeight="1" spans="1:4">
      <c r="A471" s="89"/>
      <c r="D471" s="229"/>
    </row>
    <row r="472" ht="15.75" customHeight="1" spans="1:4">
      <c r="A472" s="89"/>
      <c r="D472" s="229"/>
    </row>
    <row r="473" ht="15.75" customHeight="1" spans="1:4">
      <c r="A473" s="89"/>
      <c r="D473" s="229"/>
    </row>
    <row r="474" ht="15.75" customHeight="1" spans="1:4">
      <c r="A474" s="89"/>
      <c r="D474" s="229"/>
    </row>
    <row r="475" ht="15.75" customHeight="1" spans="1:4">
      <c r="A475" s="89"/>
      <c r="D475" s="229"/>
    </row>
    <row r="476" ht="15.75" customHeight="1" spans="1:4">
      <c r="A476" s="89"/>
      <c r="D476" s="229"/>
    </row>
    <row r="477" ht="15.75" customHeight="1" spans="1:4">
      <c r="A477" s="89"/>
      <c r="D477" s="229"/>
    </row>
    <row r="478" ht="15.75" customHeight="1" spans="1:4">
      <c r="A478" s="89"/>
      <c r="D478" s="229"/>
    </row>
    <row r="479" ht="15.75" customHeight="1" spans="1:4">
      <c r="A479" s="89"/>
      <c r="D479" s="229"/>
    </row>
    <row r="480" ht="15.75" customHeight="1" spans="1:4">
      <c r="A480" s="89"/>
      <c r="D480" s="229"/>
    </row>
    <row r="481" ht="15.75" customHeight="1" spans="1:4">
      <c r="A481" s="89"/>
      <c r="D481" s="229"/>
    </row>
    <row r="482" ht="15.75" customHeight="1" spans="1:4">
      <c r="A482" s="89"/>
      <c r="D482" s="229"/>
    </row>
    <row r="483" ht="15.75" customHeight="1" spans="1:4">
      <c r="A483" s="89"/>
      <c r="D483" s="229"/>
    </row>
    <row r="484" ht="15.75" customHeight="1" spans="1:4">
      <c r="A484" s="89"/>
      <c r="D484" s="229"/>
    </row>
    <row r="485" ht="15.75" customHeight="1" spans="1:4">
      <c r="A485" s="89"/>
      <c r="D485" s="229"/>
    </row>
    <row r="486" ht="15.75" customHeight="1" spans="1:4">
      <c r="A486" s="89"/>
      <c r="D486" s="229"/>
    </row>
    <row r="487" ht="15.75" customHeight="1" spans="1:4">
      <c r="A487" s="89"/>
      <c r="D487" s="229"/>
    </row>
    <row r="488" ht="15.75" customHeight="1" spans="1:4">
      <c r="A488" s="89"/>
      <c r="D488" s="229"/>
    </row>
    <row r="489" ht="15.75" customHeight="1" spans="1:4">
      <c r="A489" s="89"/>
      <c r="D489" s="229"/>
    </row>
    <row r="490" ht="15.75" customHeight="1" spans="1:4">
      <c r="A490" s="89"/>
      <c r="D490" s="229"/>
    </row>
    <row r="491" ht="15.75" customHeight="1" spans="1:4">
      <c r="A491" s="89"/>
      <c r="D491" s="229"/>
    </row>
    <row r="492" ht="15.75" customHeight="1" spans="1:4">
      <c r="A492" s="89"/>
      <c r="D492" s="229"/>
    </row>
    <row r="493" ht="15.75" customHeight="1" spans="1:4">
      <c r="A493" s="89"/>
      <c r="D493" s="229"/>
    </row>
    <row r="494" ht="15.75" customHeight="1" spans="1:4">
      <c r="A494" s="89"/>
      <c r="D494" s="229"/>
    </row>
    <row r="495" ht="15.75" customHeight="1" spans="1:4">
      <c r="A495" s="89"/>
      <c r="D495" s="229"/>
    </row>
    <row r="496" ht="15.75" customHeight="1" spans="1:4">
      <c r="A496" s="89"/>
      <c r="D496" s="229"/>
    </row>
    <row r="497" ht="15.75" customHeight="1" spans="1:4">
      <c r="A497" s="89"/>
      <c r="D497" s="229"/>
    </row>
    <row r="498" ht="15.75" customHeight="1" spans="1:4">
      <c r="A498" s="89"/>
      <c r="D498" s="229"/>
    </row>
    <row r="499" ht="15.75" customHeight="1" spans="1:4">
      <c r="A499" s="89"/>
      <c r="D499" s="229"/>
    </row>
    <row r="500" ht="15.75" customHeight="1" spans="1:4">
      <c r="A500" s="89"/>
      <c r="D500" s="229"/>
    </row>
    <row r="501" ht="15.75" customHeight="1" spans="1:4">
      <c r="A501" s="89"/>
      <c r="D501" s="229"/>
    </row>
    <row r="502" ht="15.75" customHeight="1" spans="1:4">
      <c r="A502" s="89"/>
      <c r="D502" s="229"/>
    </row>
    <row r="503" ht="15.75" customHeight="1" spans="1:4">
      <c r="A503" s="89"/>
      <c r="D503" s="229"/>
    </row>
    <row r="504" ht="15.75" customHeight="1" spans="1:4">
      <c r="A504" s="89"/>
      <c r="D504" s="229"/>
    </row>
    <row r="505" ht="15.75" customHeight="1" spans="1:4">
      <c r="A505" s="89"/>
      <c r="D505" s="229"/>
    </row>
    <row r="506" ht="15.75" customHeight="1" spans="1:4">
      <c r="A506" s="89"/>
      <c r="D506" s="229"/>
    </row>
    <row r="507" ht="15.75" customHeight="1" spans="1:4">
      <c r="A507" s="89"/>
      <c r="D507" s="229"/>
    </row>
    <row r="508" ht="15.75" customHeight="1" spans="1:4">
      <c r="A508" s="89"/>
      <c r="D508" s="229"/>
    </row>
    <row r="509" ht="15.75" customHeight="1" spans="1:4">
      <c r="A509" s="89"/>
      <c r="D509" s="229"/>
    </row>
    <row r="510" ht="15.75" customHeight="1" spans="1:4">
      <c r="A510" s="89"/>
      <c r="D510" s="229"/>
    </row>
    <row r="511" ht="15.75" customHeight="1" spans="1:4">
      <c r="A511" s="89"/>
      <c r="D511" s="229"/>
    </row>
    <row r="512" ht="15.75" customHeight="1" spans="1:4">
      <c r="A512" s="89"/>
      <c r="D512" s="229"/>
    </row>
    <row r="513" ht="15.75" customHeight="1" spans="1:4">
      <c r="A513" s="89"/>
      <c r="D513" s="229"/>
    </row>
    <row r="514" ht="15.75" customHeight="1" spans="1:4">
      <c r="A514" s="89"/>
      <c r="D514" s="229"/>
    </row>
    <row r="515" ht="15.75" customHeight="1" spans="1:4">
      <c r="A515" s="89"/>
      <c r="D515" s="229"/>
    </row>
    <row r="516" ht="15.75" customHeight="1" spans="1:4">
      <c r="A516" s="89"/>
      <c r="D516" s="229"/>
    </row>
    <row r="517" ht="15.75" customHeight="1" spans="1:4">
      <c r="A517" s="89"/>
      <c r="D517" s="229"/>
    </row>
    <row r="518" ht="15.75" customHeight="1" spans="1:4">
      <c r="A518" s="89"/>
      <c r="D518" s="229"/>
    </row>
    <row r="519" ht="15.75" customHeight="1" spans="1:4">
      <c r="A519" s="89"/>
      <c r="D519" s="229"/>
    </row>
    <row r="520" ht="15.75" customHeight="1" spans="1:4">
      <c r="A520" s="89"/>
      <c r="D520" s="229"/>
    </row>
    <row r="521" ht="15.75" customHeight="1" spans="1:4">
      <c r="A521" s="89"/>
      <c r="D521" s="229"/>
    </row>
    <row r="522" ht="15.75" customHeight="1" spans="1:4">
      <c r="A522" s="89"/>
      <c r="D522" s="229"/>
    </row>
    <row r="523" ht="15.75" customHeight="1" spans="1:4">
      <c r="A523" s="89"/>
      <c r="D523" s="229"/>
    </row>
    <row r="524" ht="15.75" customHeight="1" spans="1:4">
      <c r="A524" s="89"/>
      <c r="D524" s="229"/>
    </row>
    <row r="525" ht="15.75" customHeight="1" spans="1:4">
      <c r="A525" s="89"/>
      <c r="D525" s="229"/>
    </row>
    <row r="526" ht="15.75" customHeight="1" spans="1:4">
      <c r="A526" s="89"/>
      <c r="D526" s="229"/>
    </row>
    <row r="527" ht="15.75" customHeight="1" spans="1:4">
      <c r="A527" s="89"/>
      <c r="D527" s="229"/>
    </row>
    <row r="528" ht="15.75" customHeight="1" spans="1:4">
      <c r="A528" s="89"/>
      <c r="D528" s="229"/>
    </row>
    <row r="529" ht="15.75" customHeight="1" spans="1:4">
      <c r="A529" s="89"/>
      <c r="D529" s="229"/>
    </row>
    <row r="530" ht="15.75" customHeight="1" spans="1:4">
      <c r="A530" s="89"/>
      <c r="D530" s="229"/>
    </row>
    <row r="531" ht="15.75" customHeight="1" spans="1:4">
      <c r="A531" s="89"/>
      <c r="D531" s="229"/>
    </row>
    <row r="532" ht="15.75" customHeight="1" spans="1:4">
      <c r="A532" s="89"/>
      <c r="D532" s="229"/>
    </row>
    <row r="533" ht="15.75" customHeight="1" spans="1:4">
      <c r="A533" s="89"/>
      <c r="D533" s="229"/>
    </row>
    <row r="534" ht="15.75" customHeight="1" spans="1:4">
      <c r="A534" s="89"/>
      <c r="D534" s="229"/>
    </row>
    <row r="535" ht="15.75" customHeight="1" spans="1:4">
      <c r="A535" s="89"/>
      <c r="D535" s="229"/>
    </row>
    <row r="536" ht="15.75" customHeight="1" spans="1:4">
      <c r="A536" s="89"/>
      <c r="D536" s="229"/>
    </row>
    <row r="537" ht="15.75" customHeight="1" spans="1:4">
      <c r="A537" s="89"/>
      <c r="D537" s="229"/>
    </row>
    <row r="538" ht="15.75" customHeight="1" spans="1:4">
      <c r="A538" s="89"/>
      <c r="D538" s="229"/>
    </row>
    <row r="539" ht="15.75" customHeight="1" spans="1:4">
      <c r="A539" s="89"/>
      <c r="D539" s="229"/>
    </row>
    <row r="540" ht="15.75" customHeight="1" spans="1:4">
      <c r="A540" s="89"/>
      <c r="D540" s="229"/>
    </row>
    <row r="541" ht="15.75" customHeight="1" spans="1:4">
      <c r="A541" s="89"/>
      <c r="D541" s="229"/>
    </row>
    <row r="542" ht="15.75" customHeight="1" spans="1:4">
      <c r="A542" s="89"/>
      <c r="D542" s="229"/>
    </row>
    <row r="543" ht="15.75" customHeight="1" spans="1:4">
      <c r="A543" s="89"/>
      <c r="D543" s="229"/>
    </row>
    <row r="544" ht="15.75" customHeight="1" spans="1:4">
      <c r="A544" s="89"/>
      <c r="D544" s="229"/>
    </row>
    <row r="545" ht="15.75" customHeight="1" spans="1:4">
      <c r="A545" s="89"/>
      <c r="D545" s="229"/>
    </row>
    <row r="546" ht="15.75" customHeight="1" spans="1:4">
      <c r="A546" s="89"/>
      <c r="D546" s="229"/>
    </row>
    <row r="547" ht="15.75" customHeight="1" spans="1:4">
      <c r="A547" s="89"/>
      <c r="D547" s="229"/>
    </row>
    <row r="548" ht="15.75" customHeight="1" spans="1:4">
      <c r="A548" s="89"/>
      <c r="D548" s="229"/>
    </row>
    <row r="549" ht="15.75" customHeight="1" spans="1:4">
      <c r="A549" s="89"/>
      <c r="D549" s="229"/>
    </row>
    <row r="550" ht="15.75" customHeight="1" spans="1:4">
      <c r="A550" s="89"/>
      <c r="D550" s="229"/>
    </row>
    <row r="551" ht="15.75" customHeight="1" spans="1:4">
      <c r="A551" s="89"/>
      <c r="D551" s="229"/>
    </row>
    <row r="552" ht="15.75" customHeight="1" spans="1:4">
      <c r="A552" s="89"/>
      <c r="D552" s="229"/>
    </row>
    <row r="553" ht="15.75" customHeight="1" spans="1:4">
      <c r="A553" s="89"/>
      <c r="D553" s="229"/>
    </row>
    <row r="554" ht="15.75" customHeight="1" spans="1:4">
      <c r="A554" s="89"/>
      <c r="D554" s="229"/>
    </row>
    <row r="555" ht="15.75" customHeight="1" spans="1:4">
      <c r="A555" s="89"/>
      <c r="D555" s="229"/>
    </row>
    <row r="556" ht="15.75" customHeight="1" spans="1:4">
      <c r="A556" s="89"/>
      <c r="D556" s="229"/>
    </row>
    <row r="557" ht="15.75" customHeight="1" spans="1:4">
      <c r="A557" s="89"/>
      <c r="D557" s="229"/>
    </row>
    <row r="558" ht="15.75" customHeight="1" spans="1:4">
      <c r="A558" s="89"/>
      <c r="D558" s="229"/>
    </row>
    <row r="559" ht="15.75" customHeight="1" spans="1:4">
      <c r="A559" s="89"/>
      <c r="D559" s="229"/>
    </row>
    <row r="560" ht="15.75" customHeight="1" spans="1:4">
      <c r="A560" s="89"/>
      <c r="D560" s="229"/>
    </row>
    <row r="561" ht="15.75" customHeight="1" spans="1:4">
      <c r="A561" s="89"/>
      <c r="D561" s="229"/>
    </row>
    <row r="562" ht="15.75" customHeight="1" spans="1:4">
      <c r="A562" s="89"/>
      <c r="D562" s="229"/>
    </row>
    <row r="563" ht="15.75" customHeight="1" spans="1:4">
      <c r="A563" s="89"/>
      <c r="D563" s="229"/>
    </row>
    <row r="564" ht="15.75" customHeight="1" spans="1:4">
      <c r="A564" s="89"/>
      <c r="D564" s="229"/>
    </row>
    <row r="565" ht="15.75" customHeight="1" spans="1:4">
      <c r="A565" s="89"/>
      <c r="D565" s="229"/>
    </row>
    <row r="566" ht="15.75" customHeight="1" spans="1:4">
      <c r="A566" s="89"/>
      <c r="D566" s="229"/>
    </row>
    <row r="567" ht="15.75" customHeight="1" spans="1:4">
      <c r="A567" s="89"/>
      <c r="D567" s="229"/>
    </row>
    <row r="568" ht="15.75" customHeight="1" spans="1:4">
      <c r="A568" s="89"/>
      <c r="D568" s="229"/>
    </row>
    <row r="569" ht="15.75" customHeight="1" spans="1:4">
      <c r="A569" s="89"/>
      <c r="D569" s="229"/>
    </row>
    <row r="570" ht="15.75" customHeight="1" spans="1:4">
      <c r="A570" s="89"/>
      <c r="D570" s="229"/>
    </row>
    <row r="571" ht="15.75" customHeight="1" spans="1:4">
      <c r="A571" s="89"/>
      <c r="D571" s="229"/>
    </row>
    <row r="572" ht="15.75" customHeight="1" spans="1:4">
      <c r="A572" s="89"/>
      <c r="D572" s="229"/>
    </row>
    <row r="573" ht="15.75" customHeight="1" spans="1:4">
      <c r="A573" s="89"/>
      <c r="D573" s="229"/>
    </row>
    <row r="574" ht="15.75" customHeight="1" spans="1:4">
      <c r="A574" s="89"/>
      <c r="D574" s="229"/>
    </row>
    <row r="575" ht="15.75" customHeight="1" spans="1:4">
      <c r="A575" s="89"/>
      <c r="D575" s="229"/>
    </row>
    <row r="576" ht="15.75" customHeight="1" spans="1:4">
      <c r="A576" s="89"/>
      <c r="D576" s="229"/>
    </row>
    <row r="577" ht="15.75" customHeight="1" spans="1:4">
      <c r="A577" s="89"/>
      <c r="D577" s="229"/>
    </row>
    <row r="578" ht="15.75" customHeight="1" spans="1:4">
      <c r="A578" s="89"/>
      <c r="D578" s="229"/>
    </row>
    <row r="579" ht="15.75" customHeight="1" spans="1:4">
      <c r="A579" s="89"/>
      <c r="D579" s="229"/>
    </row>
    <row r="580" ht="15.75" customHeight="1" spans="1:4">
      <c r="A580" s="89"/>
      <c r="D580" s="229"/>
    </row>
    <row r="581" ht="15.75" customHeight="1" spans="1:4">
      <c r="A581" s="89"/>
      <c r="D581" s="229"/>
    </row>
    <row r="582" ht="15.75" customHeight="1" spans="1:4">
      <c r="A582" s="89"/>
      <c r="D582" s="229"/>
    </row>
    <row r="583" ht="15.75" customHeight="1" spans="1:4">
      <c r="A583" s="89"/>
      <c r="D583" s="229"/>
    </row>
    <row r="584" ht="15.75" customHeight="1" spans="1:4">
      <c r="A584" s="89"/>
      <c r="D584" s="229"/>
    </row>
    <row r="585" ht="15.75" customHeight="1" spans="1:4">
      <c r="A585" s="89"/>
      <c r="D585" s="229"/>
    </row>
    <row r="586" ht="15.75" customHeight="1" spans="1:4">
      <c r="A586" s="89"/>
      <c r="D586" s="229"/>
    </row>
    <row r="587" ht="15.75" customHeight="1" spans="1:4">
      <c r="A587" s="89"/>
      <c r="D587" s="229"/>
    </row>
    <row r="588" ht="15.75" customHeight="1" spans="1:4">
      <c r="A588" s="89"/>
      <c r="D588" s="229"/>
    </row>
    <row r="589" ht="15.75" customHeight="1" spans="1:4">
      <c r="A589" s="89"/>
      <c r="D589" s="229"/>
    </row>
    <row r="590" ht="15.75" customHeight="1" spans="1:4">
      <c r="A590" s="89"/>
      <c r="D590" s="229"/>
    </row>
    <row r="591" ht="15.75" customHeight="1" spans="1:4">
      <c r="A591" s="89"/>
      <c r="D591" s="229"/>
    </row>
    <row r="592" ht="15.75" customHeight="1" spans="1:4">
      <c r="A592" s="89"/>
      <c r="D592" s="229"/>
    </row>
    <row r="593" ht="15.75" customHeight="1" spans="1:4">
      <c r="A593" s="89"/>
      <c r="D593" s="229"/>
    </row>
    <row r="594" ht="15.75" customHeight="1" spans="1:4">
      <c r="A594" s="89"/>
      <c r="D594" s="229"/>
    </row>
    <row r="595" ht="15.75" customHeight="1" spans="1:4">
      <c r="A595" s="89"/>
      <c r="D595" s="229"/>
    </row>
    <row r="596" ht="15.75" customHeight="1" spans="1:4">
      <c r="A596" s="89"/>
      <c r="D596" s="229"/>
    </row>
    <row r="597" ht="15.75" customHeight="1" spans="1:4">
      <c r="A597" s="89"/>
      <c r="D597" s="229"/>
    </row>
    <row r="598" ht="15.75" customHeight="1" spans="1:4">
      <c r="A598" s="89"/>
      <c r="D598" s="229"/>
    </row>
    <row r="599" ht="15.75" customHeight="1" spans="1:4">
      <c r="A599" s="89"/>
      <c r="D599" s="229"/>
    </row>
    <row r="600" ht="15.75" customHeight="1" spans="1:4">
      <c r="A600" s="89"/>
      <c r="D600" s="229"/>
    </row>
    <row r="601" ht="15.75" customHeight="1" spans="1:4">
      <c r="A601" s="89"/>
      <c r="D601" s="229"/>
    </row>
    <row r="602" ht="15.75" customHeight="1" spans="1:4">
      <c r="A602" s="89"/>
      <c r="D602" s="229"/>
    </row>
    <row r="603" ht="15.75" customHeight="1" spans="1:4">
      <c r="A603" s="89"/>
      <c r="D603" s="229"/>
    </row>
    <row r="604" ht="15.75" customHeight="1" spans="1:4">
      <c r="A604" s="89"/>
      <c r="D604" s="229"/>
    </row>
    <row r="605" ht="15.75" customHeight="1" spans="1:4">
      <c r="A605" s="89"/>
      <c r="D605" s="229"/>
    </row>
    <row r="606" ht="15.75" customHeight="1" spans="1:4">
      <c r="A606" s="89"/>
      <c r="D606" s="229"/>
    </row>
    <row r="607" ht="15.75" customHeight="1" spans="1:4">
      <c r="A607" s="89"/>
      <c r="D607" s="229"/>
    </row>
    <row r="608" ht="15.75" customHeight="1" spans="1:4">
      <c r="A608" s="89"/>
      <c r="D608" s="229"/>
    </row>
    <row r="609" ht="15.75" customHeight="1" spans="1:4">
      <c r="A609" s="89"/>
      <c r="D609" s="229"/>
    </row>
    <row r="610" ht="15.75" customHeight="1" spans="1:4">
      <c r="A610" s="89"/>
      <c r="D610" s="229"/>
    </row>
    <row r="611" ht="15.75" customHeight="1" spans="1:4">
      <c r="A611" s="89"/>
      <c r="D611" s="229"/>
    </row>
    <row r="612" ht="15.75" customHeight="1" spans="1:4">
      <c r="A612" s="89"/>
      <c r="D612" s="229"/>
    </row>
    <row r="613" ht="15.75" customHeight="1" spans="1:4">
      <c r="A613" s="89"/>
      <c r="D613" s="229"/>
    </row>
    <row r="614" ht="15.75" customHeight="1" spans="1:4">
      <c r="A614" s="89"/>
      <c r="D614" s="229"/>
    </row>
    <row r="615" ht="15.75" customHeight="1" spans="1:4">
      <c r="A615" s="89"/>
      <c r="D615" s="229"/>
    </row>
    <row r="616" ht="15.75" customHeight="1" spans="1:4">
      <c r="A616" s="89"/>
      <c r="D616" s="229"/>
    </row>
    <row r="617" ht="15.75" customHeight="1" spans="1:4">
      <c r="A617" s="89"/>
      <c r="D617" s="229"/>
    </row>
    <row r="618" ht="15.75" customHeight="1" spans="1:4">
      <c r="A618" s="89"/>
      <c r="D618" s="229"/>
    </row>
    <row r="619" ht="15.75" customHeight="1" spans="1:4">
      <c r="A619" s="89"/>
      <c r="D619" s="229"/>
    </row>
    <row r="620" ht="15.75" customHeight="1" spans="1:4">
      <c r="A620" s="89"/>
      <c r="D620" s="229"/>
    </row>
    <row r="621" ht="15.75" customHeight="1" spans="1:4">
      <c r="A621" s="89"/>
      <c r="D621" s="229"/>
    </row>
    <row r="622" ht="15.75" customHeight="1" spans="1:4">
      <c r="A622" s="89"/>
      <c r="D622" s="229"/>
    </row>
    <row r="623" ht="15.75" customHeight="1" spans="1:4">
      <c r="A623" s="89"/>
      <c r="D623" s="229"/>
    </row>
    <row r="624" ht="15.75" customHeight="1" spans="1:4">
      <c r="A624" s="89"/>
      <c r="D624" s="229"/>
    </row>
    <row r="625" ht="15.75" customHeight="1" spans="1:4">
      <c r="A625" s="89"/>
      <c r="D625" s="229"/>
    </row>
    <row r="626" ht="15.75" customHeight="1" spans="1:4">
      <c r="A626" s="89"/>
      <c r="D626" s="229"/>
    </row>
    <row r="627" ht="15.75" customHeight="1" spans="1:4">
      <c r="A627" s="89"/>
      <c r="D627" s="229"/>
    </row>
    <row r="628" ht="15.75" customHeight="1" spans="1:4">
      <c r="A628" s="89"/>
      <c r="D628" s="229"/>
    </row>
    <row r="629" ht="15.75" customHeight="1" spans="1:4">
      <c r="A629" s="89"/>
      <c r="D629" s="229"/>
    </row>
    <row r="630" ht="15.75" customHeight="1" spans="1:4">
      <c r="A630" s="89"/>
      <c r="D630" s="229"/>
    </row>
    <row r="631" ht="15.75" customHeight="1" spans="1:4">
      <c r="A631" s="89"/>
      <c r="D631" s="229"/>
    </row>
    <row r="632" ht="15.75" customHeight="1" spans="1:4">
      <c r="A632" s="89"/>
      <c r="D632" s="229"/>
    </row>
    <row r="633" ht="15.75" customHeight="1" spans="1:4">
      <c r="A633" s="89"/>
      <c r="D633" s="229"/>
    </row>
    <row r="634" ht="15.75" customHeight="1" spans="1:4">
      <c r="A634" s="89"/>
      <c r="D634" s="229"/>
    </row>
    <row r="635" ht="15.75" customHeight="1" spans="1:4">
      <c r="A635" s="89"/>
      <c r="D635" s="229"/>
    </row>
    <row r="636" ht="15.75" customHeight="1" spans="1:4">
      <c r="A636" s="89"/>
      <c r="D636" s="229"/>
    </row>
    <row r="637" ht="15.75" customHeight="1" spans="1:4">
      <c r="A637" s="89"/>
      <c r="D637" s="229"/>
    </row>
    <row r="638" ht="15.75" customHeight="1" spans="1:4">
      <c r="A638" s="89"/>
      <c r="D638" s="229"/>
    </row>
    <row r="639" ht="15.75" customHeight="1" spans="1:4">
      <c r="A639" s="89"/>
      <c r="D639" s="229"/>
    </row>
    <row r="640" ht="15.75" customHeight="1" spans="1:4">
      <c r="A640" s="89"/>
      <c r="D640" s="229"/>
    </row>
    <row r="641" ht="15.75" customHeight="1" spans="1:4">
      <c r="A641" s="89"/>
      <c r="D641" s="229"/>
    </row>
    <row r="642" ht="15.75" customHeight="1" spans="1:4">
      <c r="A642" s="89"/>
      <c r="D642" s="229"/>
    </row>
    <row r="643" ht="15.75" customHeight="1" spans="1:4">
      <c r="A643" s="89"/>
      <c r="D643" s="229"/>
    </row>
    <row r="644" ht="15.75" customHeight="1" spans="1:4">
      <c r="A644" s="89"/>
      <c r="D644" s="229"/>
    </row>
    <row r="645" ht="15.75" customHeight="1" spans="1:4">
      <c r="A645" s="89"/>
      <c r="D645" s="229"/>
    </row>
    <row r="646" ht="15.75" customHeight="1" spans="1:4">
      <c r="A646" s="89"/>
      <c r="D646" s="229"/>
    </row>
    <row r="647" ht="15.75" customHeight="1" spans="1:4">
      <c r="A647" s="89"/>
      <c r="D647" s="229"/>
    </row>
    <row r="648" ht="15.75" customHeight="1" spans="1:4">
      <c r="A648" s="89"/>
      <c r="D648" s="229"/>
    </row>
    <row r="649" ht="15.75" customHeight="1" spans="1:4">
      <c r="A649" s="89"/>
      <c r="D649" s="229"/>
    </row>
    <row r="650" ht="15.75" customHeight="1" spans="1:4">
      <c r="A650" s="89"/>
      <c r="D650" s="229"/>
    </row>
    <row r="651" ht="15.75" customHeight="1" spans="1:4">
      <c r="A651" s="89"/>
      <c r="D651" s="229"/>
    </row>
    <row r="652" ht="15.75" customHeight="1" spans="1:4">
      <c r="A652" s="89"/>
      <c r="D652" s="229"/>
    </row>
    <row r="653" ht="15.75" customHeight="1" spans="1:4">
      <c r="A653" s="89"/>
      <c r="D653" s="229"/>
    </row>
    <row r="654" ht="15.75" customHeight="1" spans="1:4">
      <c r="A654" s="89"/>
      <c r="D654" s="229"/>
    </row>
    <row r="655" ht="15.75" customHeight="1" spans="1:4">
      <c r="A655" s="89"/>
      <c r="D655" s="229"/>
    </row>
    <row r="656" ht="15.75" customHeight="1" spans="1:4">
      <c r="A656" s="89"/>
      <c r="D656" s="229"/>
    </row>
    <row r="657" ht="15.75" customHeight="1" spans="1:4">
      <c r="A657" s="89"/>
      <c r="D657" s="229"/>
    </row>
    <row r="658" ht="15.75" customHeight="1" spans="1:4">
      <c r="A658" s="89"/>
      <c r="D658" s="229"/>
    </row>
    <row r="659" ht="15.75" customHeight="1" spans="1:4">
      <c r="A659" s="89"/>
      <c r="D659" s="229"/>
    </row>
    <row r="660" ht="15.75" customHeight="1" spans="1:4">
      <c r="A660" s="89"/>
      <c r="D660" s="229"/>
    </row>
    <row r="661" ht="15.75" customHeight="1" spans="1:4">
      <c r="A661" s="89"/>
      <c r="D661" s="229"/>
    </row>
    <row r="662" ht="15.75" customHeight="1" spans="1:4">
      <c r="A662" s="89"/>
      <c r="D662" s="229"/>
    </row>
    <row r="663" ht="15.75" customHeight="1" spans="1:4">
      <c r="A663" s="89"/>
      <c r="D663" s="229"/>
    </row>
    <row r="664" ht="15.75" customHeight="1" spans="1:4">
      <c r="A664" s="89"/>
      <c r="D664" s="229"/>
    </row>
    <row r="665" ht="15.75" customHeight="1" spans="1:4">
      <c r="A665" s="89"/>
      <c r="D665" s="229"/>
    </row>
    <row r="666" ht="15.75" customHeight="1" spans="1:4">
      <c r="A666" s="89"/>
      <c r="D666" s="229"/>
    </row>
    <row r="667" ht="15.75" customHeight="1" spans="1:4">
      <c r="A667" s="89"/>
      <c r="D667" s="229"/>
    </row>
    <row r="668" ht="15.75" customHeight="1" spans="1:4">
      <c r="A668" s="89"/>
      <c r="D668" s="229"/>
    </row>
    <row r="669" ht="15.75" customHeight="1" spans="1:4">
      <c r="A669" s="89"/>
      <c r="D669" s="229"/>
    </row>
    <row r="670" ht="15.75" customHeight="1" spans="1:4">
      <c r="A670" s="89"/>
      <c r="D670" s="229"/>
    </row>
    <row r="671" ht="15.75" customHeight="1" spans="1:4">
      <c r="A671" s="89"/>
      <c r="D671" s="229"/>
    </row>
    <row r="672" ht="15.75" customHeight="1" spans="1:4">
      <c r="A672" s="89"/>
      <c r="D672" s="229"/>
    </row>
    <row r="673" ht="15.75" customHeight="1" spans="1:4">
      <c r="A673" s="89"/>
      <c r="D673" s="229"/>
    </row>
    <row r="674" ht="15.75" customHeight="1" spans="1:4">
      <c r="A674" s="89"/>
      <c r="D674" s="229"/>
    </row>
    <row r="675" ht="15.75" customHeight="1" spans="1:4">
      <c r="A675" s="89"/>
      <c r="D675" s="229"/>
    </row>
    <row r="676" ht="15.75" customHeight="1" spans="1:4">
      <c r="A676" s="89"/>
      <c r="D676" s="229"/>
    </row>
    <row r="677" ht="15.75" customHeight="1" spans="1:4">
      <c r="A677" s="89"/>
      <c r="D677" s="229"/>
    </row>
    <row r="678" ht="15.75" customHeight="1" spans="1:4">
      <c r="A678" s="89"/>
      <c r="D678" s="229"/>
    </row>
    <row r="679" ht="15.75" customHeight="1" spans="1:4">
      <c r="A679" s="89"/>
      <c r="D679" s="229"/>
    </row>
    <row r="680" ht="15.75" customHeight="1" spans="1:4">
      <c r="A680" s="89"/>
      <c r="D680" s="229"/>
    </row>
    <row r="681" ht="15.75" customHeight="1" spans="1:4">
      <c r="A681" s="89"/>
      <c r="D681" s="229"/>
    </row>
    <row r="682" ht="15.75" customHeight="1" spans="1:4">
      <c r="A682" s="89"/>
      <c r="D682" s="229"/>
    </row>
    <row r="683" ht="15.75" customHeight="1" spans="1:4">
      <c r="A683" s="89"/>
      <c r="D683" s="229"/>
    </row>
    <row r="684" ht="15.75" customHeight="1" spans="1:4">
      <c r="A684" s="89"/>
      <c r="D684" s="229"/>
    </row>
    <row r="685" ht="15.75" customHeight="1" spans="1:4">
      <c r="A685" s="89"/>
      <c r="D685" s="229"/>
    </row>
    <row r="686" ht="15.75" customHeight="1" spans="1:4">
      <c r="A686" s="89"/>
      <c r="D686" s="229"/>
    </row>
    <row r="687" ht="15.75" customHeight="1" spans="1:4">
      <c r="A687" s="89"/>
      <c r="D687" s="229"/>
    </row>
    <row r="688" ht="15.75" customHeight="1" spans="1:4">
      <c r="A688" s="89"/>
      <c r="D688" s="229"/>
    </row>
    <row r="689" ht="15.75" customHeight="1" spans="1:4">
      <c r="A689" s="89"/>
      <c r="D689" s="229"/>
    </row>
    <row r="690" ht="15.75" customHeight="1" spans="1:4">
      <c r="A690" s="89"/>
      <c r="D690" s="229"/>
    </row>
    <row r="691" ht="15.75" customHeight="1" spans="1:4">
      <c r="A691" s="89"/>
      <c r="D691" s="229"/>
    </row>
    <row r="692" ht="15.75" customHeight="1" spans="1:4">
      <c r="A692" s="89"/>
      <c r="D692" s="229"/>
    </row>
    <row r="693" ht="15.75" customHeight="1" spans="1:4">
      <c r="A693" s="89"/>
      <c r="D693" s="229"/>
    </row>
    <row r="694" ht="15.75" customHeight="1" spans="1:4">
      <c r="A694" s="89"/>
      <c r="D694" s="229"/>
    </row>
    <row r="695" ht="15.75" customHeight="1" spans="1:4">
      <c r="A695" s="89"/>
      <c r="D695" s="229"/>
    </row>
    <row r="696" ht="15.75" customHeight="1" spans="1:4">
      <c r="A696" s="89"/>
      <c r="D696" s="229"/>
    </row>
    <row r="697" ht="15.75" customHeight="1" spans="1:4">
      <c r="A697" s="89"/>
      <c r="D697" s="229"/>
    </row>
    <row r="698" ht="15.75" customHeight="1" spans="1:4">
      <c r="A698" s="89"/>
      <c r="D698" s="229"/>
    </row>
    <row r="699" ht="15.75" customHeight="1" spans="1:4">
      <c r="A699" s="89"/>
      <c r="D699" s="229"/>
    </row>
    <row r="700" ht="15.75" customHeight="1" spans="1:4">
      <c r="A700" s="89"/>
      <c r="D700" s="229"/>
    </row>
    <row r="701" ht="15.75" customHeight="1" spans="1:4">
      <c r="A701" s="89"/>
      <c r="D701" s="229"/>
    </row>
    <row r="702" ht="15.75" customHeight="1" spans="1:4">
      <c r="A702" s="89"/>
      <c r="D702" s="229"/>
    </row>
    <row r="703" ht="15.75" customHeight="1" spans="1:4">
      <c r="A703" s="89"/>
      <c r="D703" s="229"/>
    </row>
    <row r="704" ht="15.75" customHeight="1" spans="1:4">
      <c r="A704" s="89"/>
      <c r="D704" s="229"/>
    </row>
    <row r="705" ht="15.75" customHeight="1" spans="1:4">
      <c r="A705" s="89"/>
      <c r="D705" s="229"/>
    </row>
    <row r="706" ht="15.75" customHeight="1" spans="1:4">
      <c r="A706" s="89"/>
      <c r="D706" s="229"/>
    </row>
    <row r="707" ht="15.75" customHeight="1" spans="1:4">
      <c r="A707" s="89"/>
      <c r="D707" s="229"/>
    </row>
    <row r="708" ht="15.75" customHeight="1" spans="1:4">
      <c r="A708" s="89"/>
      <c r="D708" s="229"/>
    </row>
    <row r="709" ht="15.75" customHeight="1" spans="1:4">
      <c r="A709" s="89"/>
      <c r="D709" s="229"/>
    </row>
    <row r="710" ht="15.75" customHeight="1" spans="1:4">
      <c r="A710" s="89"/>
      <c r="D710" s="229"/>
    </row>
    <row r="711" ht="15.75" customHeight="1" spans="1:4">
      <c r="A711" s="89"/>
      <c r="D711" s="229"/>
    </row>
    <row r="712" ht="15.75" customHeight="1" spans="1:4">
      <c r="A712" s="89"/>
      <c r="D712" s="229"/>
    </row>
    <row r="713" ht="15.75" customHeight="1" spans="1:4">
      <c r="A713" s="89"/>
      <c r="D713" s="229"/>
    </row>
    <row r="714" ht="15.75" customHeight="1" spans="1:4">
      <c r="A714" s="89"/>
      <c r="D714" s="229"/>
    </row>
    <row r="715" ht="15.75" customHeight="1" spans="1:4">
      <c r="A715" s="89"/>
      <c r="D715" s="229"/>
    </row>
    <row r="716" ht="15.75" customHeight="1" spans="1:4">
      <c r="A716" s="89"/>
      <c r="D716" s="229"/>
    </row>
    <row r="717" ht="15.75" customHeight="1" spans="1:4">
      <c r="A717" s="89"/>
      <c r="D717" s="229"/>
    </row>
    <row r="718" ht="15.75" customHeight="1" spans="1:4">
      <c r="A718" s="89"/>
      <c r="D718" s="229"/>
    </row>
    <row r="719" ht="15.75" customHeight="1" spans="1:4">
      <c r="A719" s="89"/>
      <c r="D719" s="229"/>
    </row>
    <row r="720" ht="15.75" customHeight="1" spans="1:4">
      <c r="A720" s="89"/>
      <c r="D720" s="229"/>
    </row>
    <row r="721" ht="15.75" customHeight="1" spans="1:4">
      <c r="A721" s="89"/>
      <c r="D721" s="229"/>
    </row>
    <row r="722" ht="15.75" customHeight="1" spans="1:4">
      <c r="A722" s="89"/>
      <c r="D722" s="229"/>
    </row>
    <row r="723" ht="15.75" customHeight="1" spans="1:4">
      <c r="A723" s="89"/>
      <c r="D723" s="229"/>
    </row>
    <row r="724" ht="15.75" customHeight="1" spans="1:4">
      <c r="A724" s="89"/>
      <c r="D724" s="229"/>
    </row>
    <row r="725" ht="15.75" customHeight="1" spans="1:4">
      <c r="A725" s="89"/>
      <c r="D725" s="229"/>
    </row>
    <row r="726" ht="15.75" customHeight="1" spans="1:4">
      <c r="A726" s="89"/>
      <c r="D726" s="229"/>
    </row>
    <row r="727" ht="15.75" customHeight="1" spans="1:4">
      <c r="A727" s="89"/>
      <c r="D727" s="229"/>
    </row>
    <row r="728" ht="15.75" customHeight="1" spans="1:4">
      <c r="A728" s="89"/>
      <c r="D728" s="229"/>
    </row>
    <row r="729" ht="15.75" customHeight="1" spans="1:4">
      <c r="A729" s="89"/>
      <c r="D729" s="229"/>
    </row>
    <row r="730" ht="15.75" customHeight="1" spans="1:4">
      <c r="A730" s="89"/>
      <c r="D730" s="229"/>
    </row>
    <row r="731" ht="15.75" customHeight="1" spans="1:4">
      <c r="A731" s="89"/>
      <c r="D731" s="229"/>
    </row>
    <row r="732" ht="15.75" customHeight="1" spans="1:4">
      <c r="A732" s="89"/>
      <c r="D732" s="229"/>
    </row>
    <row r="733" ht="15.75" customHeight="1" spans="1:4">
      <c r="A733" s="89"/>
      <c r="D733" s="229"/>
    </row>
    <row r="734" ht="15.75" customHeight="1" spans="1:4">
      <c r="A734" s="89"/>
      <c r="D734" s="229"/>
    </row>
    <row r="735" ht="15.75" customHeight="1" spans="1:4">
      <c r="A735" s="89"/>
      <c r="D735" s="229"/>
    </row>
    <row r="736" ht="15.75" customHeight="1" spans="1:4">
      <c r="A736" s="89"/>
      <c r="D736" s="229"/>
    </row>
    <row r="737" ht="15.75" customHeight="1" spans="1:4">
      <c r="A737" s="89"/>
      <c r="D737" s="229"/>
    </row>
    <row r="738" ht="15.75" customHeight="1" spans="1:4">
      <c r="A738" s="89"/>
      <c r="D738" s="229"/>
    </row>
    <row r="739" ht="15.75" customHeight="1" spans="1:4">
      <c r="A739" s="89"/>
      <c r="D739" s="229"/>
    </row>
    <row r="740" ht="15.75" customHeight="1" spans="1:4">
      <c r="A740" s="89"/>
      <c r="D740" s="229"/>
    </row>
    <row r="741" ht="15.75" customHeight="1" spans="1:4">
      <c r="A741" s="89"/>
      <c r="D741" s="229"/>
    </row>
    <row r="742" ht="15.75" customHeight="1" spans="1:4">
      <c r="A742" s="89"/>
      <c r="D742" s="229"/>
    </row>
    <row r="743" ht="15.75" customHeight="1" spans="1:4">
      <c r="A743" s="89"/>
      <c r="D743" s="229"/>
    </row>
    <row r="744" ht="15.75" customHeight="1" spans="1:4">
      <c r="A744" s="89"/>
      <c r="D744" s="229"/>
    </row>
    <row r="745" ht="15.75" customHeight="1" spans="1:4">
      <c r="A745" s="89"/>
      <c r="D745" s="229"/>
    </row>
    <row r="746" ht="15.75" customHeight="1" spans="1:4">
      <c r="A746" s="89"/>
      <c r="D746" s="229"/>
    </row>
    <row r="747" ht="15.75" customHeight="1" spans="1:4">
      <c r="A747" s="89"/>
      <c r="D747" s="229"/>
    </row>
    <row r="748" ht="15.75" customHeight="1" spans="1:4">
      <c r="A748" s="89"/>
      <c r="D748" s="229"/>
    </row>
    <row r="749" ht="15.75" customHeight="1" spans="1:4">
      <c r="A749" s="89"/>
      <c r="D749" s="229"/>
    </row>
    <row r="750" ht="15.75" customHeight="1" spans="1:4">
      <c r="A750" s="89"/>
      <c r="D750" s="229"/>
    </row>
    <row r="751" ht="15.75" customHeight="1" spans="1:4">
      <c r="A751" s="89"/>
      <c r="D751" s="229"/>
    </row>
    <row r="752" ht="15.75" customHeight="1" spans="1:4">
      <c r="A752" s="89"/>
      <c r="D752" s="229"/>
    </row>
    <row r="753" ht="15.75" customHeight="1" spans="1:4">
      <c r="A753" s="89"/>
      <c r="D753" s="229"/>
    </row>
    <row r="754" ht="15.75" customHeight="1" spans="1:4">
      <c r="A754" s="89"/>
      <c r="D754" s="229"/>
    </row>
    <row r="755" ht="15.75" customHeight="1" spans="1:4">
      <c r="A755" s="89"/>
      <c r="D755" s="229"/>
    </row>
    <row r="756" ht="15.75" customHeight="1" spans="1:4">
      <c r="A756" s="89"/>
      <c r="D756" s="229"/>
    </row>
    <row r="757" ht="15.75" customHeight="1" spans="1:4">
      <c r="A757" s="89"/>
      <c r="D757" s="229"/>
    </row>
    <row r="758" ht="15.75" customHeight="1" spans="1:4">
      <c r="A758" s="89"/>
      <c r="D758" s="229"/>
    </row>
    <row r="759" ht="15.75" customHeight="1" spans="1:4">
      <c r="A759" s="89"/>
      <c r="D759" s="229"/>
    </row>
    <row r="760" ht="15.75" customHeight="1" spans="1:4">
      <c r="A760" s="89"/>
      <c r="D760" s="229"/>
    </row>
    <row r="761" ht="15.75" customHeight="1" spans="1:4">
      <c r="A761" s="89"/>
      <c r="D761" s="229"/>
    </row>
    <row r="762" ht="15.75" customHeight="1" spans="1:4">
      <c r="A762" s="89"/>
      <c r="D762" s="229"/>
    </row>
    <row r="763" ht="15.75" customHeight="1" spans="1:4">
      <c r="A763" s="89"/>
      <c r="D763" s="229"/>
    </row>
    <row r="764" ht="15.75" customHeight="1" spans="1:4">
      <c r="A764" s="89"/>
      <c r="D764" s="229"/>
    </row>
    <row r="765" ht="15.75" customHeight="1" spans="1:4">
      <c r="A765" s="89"/>
      <c r="D765" s="229"/>
    </row>
    <row r="766" ht="15.75" customHeight="1" spans="1:4">
      <c r="A766" s="89"/>
      <c r="D766" s="229"/>
    </row>
    <row r="767" ht="15.75" customHeight="1" spans="1:4">
      <c r="A767" s="89"/>
      <c r="D767" s="229"/>
    </row>
    <row r="768" ht="15.75" customHeight="1" spans="1:4">
      <c r="A768" s="89"/>
      <c r="D768" s="229"/>
    </row>
    <row r="769" ht="15.75" customHeight="1" spans="1:4">
      <c r="A769" s="89"/>
      <c r="D769" s="229"/>
    </row>
    <row r="770" ht="15.75" customHeight="1" spans="1:4">
      <c r="A770" s="89"/>
      <c r="D770" s="229"/>
    </row>
    <row r="771" ht="15.75" customHeight="1" spans="1:4">
      <c r="A771" s="89"/>
      <c r="D771" s="229"/>
    </row>
    <row r="772" ht="15.75" customHeight="1" spans="1:4">
      <c r="A772" s="89"/>
      <c r="D772" s="229"/>
    </row>
    <row r="773" ht="15.75" customHeight="1" spans="1:4">
      <c r="A773" s="89"/>
      <c r="D773" s="229"/>
    </row>
    <row r="774" ht="15.75" customHeight="1" spans="1:4">
      <c r="A774" s="89"/>
      <c r="D774" s="229"/>
    </row>
    <row r="775" ht="15.75" customHeight="1" spans="1:4">
      <c r="A775" s="89"/>
      <c r="D775" s="229"/>
    </row>
    <row r="776" ht="15.75" customHeight="1" spans="1:4">
      <c r="A776" s="89"/>
      <c r="D776" s="229"/>
    </row>
    <row r="777" ht="15.75" customHeight="1" spans="1:4">
      <c r="A777" s="89"/>
      <c r="D777" s="229"/>
    </row>
    <row r="778" ht="15.75" customHeight="1" spans="1:4">
      <c r="A778" s="89"/>
      <c r="D778" s="229"/>
    </row>
    <row r="779" ht="15.75" customHeight="1" spans="1:4">
      <c r="A779" s="89"/>
      <c r="D779" s="229"/>
    </row>
    <row r="780" ht="15.75" customHeight="1" spans="1:4">
      <c r="A780" s="89"/>
      <c r="D780" s="229"/>
    </row>
    <row r="781" ht="15.75" customHeight="1" spans="1:4">
      <c r="A781" s="89"/>
      <c r="D781" s="229"/>
    </row>
    <row r="782" ht="15.75" customHeight="1" spans="1:4">
      <c r="A782" s="89"/>
      <c r="D782" s="229"/>
    </row>
    <row r="783" ht="15.75" customHeight="1" spans="1:4">
      <c r="A783" s="89"/>
      <c r="D783" s="229"/>
    </row>
    <row r="784" ht="15.75" customHeight="1" spans="1:4">
      <c r="A784" s="89"/>
      <c r="D784" s="229"/>
    </row>
    <row r="785" ht="15.75" customHeight="1" spans="1:4">
      <c r="A785" s="89"/>
      <c r="D785" s="229"/>
    </row>
    <row r="786" ht="15.75" customHeight="1" spans="1:4">
      <c r="A786" s="89"/>
      <c r="D786" s="229"/>
    </row>
    <row r="787" ht="15.75" customHeight="1" spans="1:4">
      <c r="A787" s="89"/>
      <c r="D787" s="229"/>
    </row>
    <row r="788" ht="15.75" customHeight="1" spans="1:4">
      <c r="A788" s="89"/>
      <c r="D788" s="229"/>
    </row>
    <row r="789" ht="15.75" customHeight="1" spans="1:4">
      <c r="A789" s="89"/>
      <c r="D789" s="229"/>
    </row>
    <row r="790" ht="15.75" customHeight="1" spans="1:4">
      <c r="A790" s="89"/>
      <c r="D790" s="229"/>
    </row>
    <row r="791" ht="15.75" customHeight="1" spans="1:4">
      <c r="A791" s="89"/>
      <c r="D791" s="229"/>
    </row>
    <row r="792" ht="15.75" customHeight="1" spans="1:4">
      <c r="A792" s="89"/>
      <c r="D792" s="229"/>
    </row>
    <row r="793" ht="15.75" customHeight="1" spans="1:4">
      <c r="A793" s="89"/>
      <c r="D793" s="229"/>
    </row>
    <row r="794" ht="15.75" customHeight="1" spans="1:4">
      <c r="A794" s="89"/>
      <c r="D794" s="229"/>
    </row>
    <row r="795" ht="15.75" customHeight="1" spans="1:4">
      <c r="A795" s="89"/>
      <c r="D795" s="229"/>
    </row>
    <row r="796" ht="15.75" customHeight="1" spans="1:4">
      <c r="A796" s="89"/>
      <c r="D796" s="229"/>
    </row>
    <row r="797" ht="15.75" customHeight="1" spans="1:4">
      <c r="A797" s="89"/>
      <c r="D797" s="229"/>
    </row>
    <row r="798" ht="15.75" customHeight="1" spans="1:4">
      <c r="A798" s="89"/>
      <c r="D798" s="229"/>
    </row>
    <row r="799" ht="15.75" customHeight="1" spans="1:4">
      <c r="A799" s="89"/>
      <c r="D799" s="229"/>
    </row>
    <row r="800" ht="15.75" customHeight="1" spans="1:4">
      <c r="A800" s="89"/>
      <c r="D800" s="229"/>
    </row>
    <row r="801" ht="15.75" customHeight="1" spans="1:4">
      <c r="A801" s="89"/>
      <c r="D801" s="229"/>
    </row>
    <row r="802" ht="15.75" customHeight="1" spans="1:4">
      <c r="A802" s="89"/>
      <c r="D802" s="229"/>
    </row>
    <row r="803" ht="15.75" customHeight="1" spans="1:4">
      <c r="A803" s="89"/>
      <c r="D803" s="229"/>
    </row>
    <row r="804" ht="15.75" customHeight="1" spans="1:4">
      <c r="A804" s="89"/>
      <c r="D804" s="229"/>
    </row>
    <row r="805" ht="15.75" customHeight="1" spans="1:4">
      <c r="A805" s="89"/>
      <c r="D805" s="229"/>
    </row>
    <row r="806" ht="15.75" customHeight="1" spans="1:4">
      <c r="A806" s="89"/>
      <c r="D806" s="229"/>
    </row>
    <row r="807" ht="15.75" customHeight="1" spans="1:4">
      <c r="A807" s="89"/>
      <c r="D807" s="229"/>
    </row>
    <row r="808" ht="15.75" customHeight="1" spans="1:4">
      <c r="A808" s="89"/>
      <c r="D808" s="229"/>
    </row>
    <row r="809" ht="15.75" customHeight="1" spans="1:4">
      <c r="A809" s="89"/>
      <c r="D809" s="229"/>
    </row>
    <row r="810" ht="15.75" customHeight="1" spans="1:4">
      <c r="A810" s="89"/>
      <c r="D810" s="229"/>
    </row>
    <row r="811" ht="15.75" customHeight="1" spans="1:4">
      <c r="A811" s="89"/>
      <c r="D811" s="229"/>
    </row>
    <row r="812" ht="15.75" customHeight="1" spans="1:4">
      <c r="A812" s="89"/>
      <c r="D812" s="229"/>
    </row>
    <row r="813" ht="15.75" customHeight="1" spans="1:4">
      <c r="A813" s="89"/>
      <c r="D813" s="229"/>
    </row>
    <row r="814" ht="15.75" customHeight="1" spans="1:4">
      <c r="A814" s="89"/>
      <c r="D814" s="229"/>
    </row>
    <row r="815" ht="15.75" customHeight="1" spans="1:4">
      <c r="A815" s="89"/>
      <c r="D815" s="229"/>
    </row>
    <row r="816" ht="15.75" customHeight="1" spans="1:4">
      <c r="A816" s="89"/>
      <c r="D816" s="229"/>
    </row>
    <row r="817" ht="15.75" customHeight="1" spans="1:4">
      <c r="A817" s="89"/>
      <c r="D817" s="229"/>
    </row>
    <row r="818" ht="15.75" customHeight="1" spans="1:4">
      <c r="A818" s="89"/>
      <c r="D818" s="229"/>
    </row>
    <row r="819" ht="15.75" customHeight="1" spans="1:4">
      <c r="A819" s="89"/>
      <c r="D819" s="229"/>
    </row>
    <row r="820" ht="15.75" customHeight="1" spans="1:4">
      <c r="A820" s="89"/>
      <c r="D820" s="229"/>
    </row>
    <row r="821" ht="15.75" customHeight="1" spans="1:4">
      <c r="A821" s="89"/>
      <c r="D821" s="229"/>
    </row>
    <row r="822" ht="15.75" customHeight="1" spans="1:4">
      <c r="A822" s="89"/>
      <c r="D822" s="229"/>
    </row>
    <row r="823" ht="15.75" customHeight="1" spans="1:4">
      <c r="A823" s="89"/>
      <c r="D823" s="229"/>
    </row>
    <row r="824" ht="15.75" customHeight="1" spans="1:4">
      <c r="A824" s="89"/>
      <c r="D824" s="229"/>
    </row>
    <row r="825" ht="15.75" customHeight="1" spans="1:4">
      <c r="A825" s="89"/>
      <c r="D825" s="229"/>
    </row>
    <row r="826" ht="15.75" customHeight="1" spans="1:4">
      <c r="A826" s="89"/>
      <c r="D826" s="229"/>
    </row>
    <row r="827" ht="15.75" customHeight="1" spans="1:4">
      <c r="A827" s="89"/>
      <c r="D827" s="229"/>
    </row>
    <row r="828" ht="15.75" customHeight="1" spans="1:4">
      <c r="A828" s="89"/>
      <c r="D828" s="229"/>
    </row>
    <row r="829" ht="15.75" customHeight="1" spans="1:4">
      <c r="A829" s="89"/>
      <c r="D829" s="229"/>
    </row>
    <row r="830" ht="15.75" customHeight="1" spans="1:4">
      <c r="A830" s="89"/>
      <c r="D830" s="229"/>
    </row>
    <row r="831" ht="15.75" customHeight="1" spans="1:4">
      <c r="A831" s="89"/>
      <c r="D831" s="229"/>
    </row>
    <row r="832" ht="15.75" customHeight="1" spans="1:4">
      <c r="A832" s="89"/>
      <c r="D832" s="229"/>
    </row>
    <row r="833" ht="15.75" customHeight="1" spans="1:4">
      <c r="A833" s="89"/>
      <c r="D833" s="229"/>
    </row>
    <row r="834" ht="15.75" customHeight="1" spans="1:4">
      <c r="A834" s="89"/>
      <c r="D834" s="229"/>
    </row>
    <row r="835" ht="15.75" customHeight="1" spans="1:4">
      <c r="A835" s="89"/>
      <c r="D835" s="229"/>
    </row>
    <row r="836" ht="15.75" customHeight="1" spans="1:4">
      <c r="A836" s="89"/>
      <c r="D836" s="229"/>
    </row>
    <row r="837" ht="15.75" customHeight="1" spans="1:4">
      <c r="A837" s="89"/>
      <c r="D837" s="229"/>
    </row>
    <row r="838" ht="15.75" customHeight="1" spans="1:4">
      <c r="A838" s="89"/>
      <c r="D838" s="229"/>
    </row>
    <row r="839" ht="15.75" customHeight="1" spans="1:4">
      <c r="A839" s="89"/>
      <c r="D839" s="229"/>
    </row>
    <row r="840" ht="15.75" customHeight="1" spans="1:4">
      <c r="A840" s="89"/>
      <c r="D840" s="229"/>
    </row>
    <row r="841" ht="15.75" customHeight="1" spans="1:4">
      <c r="A841" s="89"/>
      <c r="D841" s="229"/>
    </row>
    <row r="842" ht="15.75" customHeight="1" spans="1:4">
      <c r="A842" s="89"/>
      <c r="D842" s="229"/>
    </row>
    <row r="843" ht="15.75" customHeight="1" spans="1:4">
      <c r="A843" s="89"/>
      <c r="D843" s="229"/>
    </row>
    <row r="844" ht="15.75" customHeight="1" spans="1:4">
      <c r="A844" s="89"/>
      <c r="D844" s="229"/>
    </row>
    <row r="845" ht="15.75" customHeight="1" spans="1:4">
      <c r="A845" s="89"/>
      <c r="D845" s="229"/>
    </row>
    <row r="846" ht="15.75" customHeight="1" spans="1:4">
      <c r="A846" s="89"/>
      <c r="D846" s="229"/>
    </row>
    <row r="847" ht="15.75" customHeight="1" spans="1:4">
      <c r="A847" s="89"/>
      <c r="D847" s="229"/>
    </row>
    <row r="848" ht="15.75" customHeight="1" spans="1:4">
      <c r="A848" s="89"/>
      <c r="D848" s="229"/>
    </row>
    <row r="849" ht="15.75" customHeight="1" spans="1:4">
      <c r="A849" s="89"/>
      <c r="D849" s="229"/>
    </row>
    <row r="850" ht="15.75" customHeight="1" spans="1:4">
      <c r="A850" s="89"/>
      <c r="D850" s="229"/>
    </row>
    <row r="851" ht="15.75" customHeight="1" spans="1:4">
      <c r="A851" s="89"/>
      <c r="D851" s="229"/>
    </row>
    <row r="852" ht="15.75" customHeight="1" spans="1:4">
      <c r="A852" s="89"/>
      <c r="D852" s="229"/>
    </row>
    <row r="853" ht="15.75" customHeight="1" spans="1:4">
      <c r="A853" s="89"/>
      <c r="D853" s="229"/>
    </row>
    <row r="854" ht="15.75" customHeight="1" spans="1:4">
      <c r="A854" s="89"/>
      <c r="D854" s="229"/>
    </row>
    <row r="855" ht="15.75" customHeight="1" spans="1:4">
      <c r="A855" s="89"/>
      <c r="D855" s="229"/>
    </row>
    <row r="856" ht="15.75" customHeight="1" spans="1:4">
      <c r="A856" s="89"/>
      <c r="D856" s="229"/>
    </row>
    <row r="857" ht="15.75" customHeight="1" spans="1:4">
      <c r="A857" s="89"/>
      <c r="D857" s="229"/>
    </row>
    <row r="858" ht="15.75" customHeight="1" spans="1:4">
      <c r="A858" s="89"/>
      <c r="D858" s="229"/>
    </row>
    <row r="859" ht="15.75" customHeight="1" spans="1:4">
      <c r="A859" s="89"/>
      <c r="D859" s="229"/>
    </row>
    <row r="860" ht="15.75" customHeight="1" spans="1:4">
      <c r="A860" s="89"/>
      <c r="D860" s="229"/>
    </row>
    <row r="861" ht="15.75" customHeight="1" spans="1:4">
      <c r="A861" s="89"/>
      <c r="D861" s="229"/>
    </row>
    <row r="862" ht="15.75" customHeight="1" spans="1:4">
      <c r="A862" s="89"/>
      <c r="D862" s="229"/>
    </row>
    <row r="863" ht="15.75" customHeight="1" spans="1:4">
      <c r="A863" s="89"/>
      <c r="D863" s="229"/>
    </row>
    <row r="864" ht="15.75" customHeight="1" spans="1:4">
      <c r="A864" s="89"/>
      <c r="D864" s="229"/>
    </row>
    <row r="865" ht="15.75" customHeight="1" spans="1:4">
      <c r="A865" s="89"/>
      <c r="D865" s="229"/>
    </row>
    <row r="866" ht="15.75" customHeight="1" spans="1:4">
      <c r="A866" s="89"/>
      <c r="D866" s="229"/>
    </row>
    <row r="867" ht="15.75" customHeight="1" spans="1:4">
      <c r="A867" s="89"/>
      <c r="D867" s="229"/>
    </row>
    <row r="868" ht="15.75" customHeight="1" spans="1:4">
      <c r="A868" s="89"/>
      <c r="D868" s="229"/>
    </row>
    <row r="869" ht="15.75" customHeight="1" spans="1:4">
      <c r="A869" s="89"/>
      <c r="D869" s="229"/>
    </row>
    <row r="870" ht="15.75" customHeight="1" spans="1:4">
      <c r="A870" s="89"/>
      <c r="D870" s="229"/>
    </row>
    <row r="871" ht="15.75" customHeight="1" spans="1:4">
      <c r="A871" s="89"/>
      <c r="D871" s="229"/>
    </row>
    <row r="872" ht="15.75" customHeight="1" spans="1:4">
      <c r="A872" s="89"/>
      <c r="D872" s="229"/>
    </row>
    <row r="873" ht="15.75" customHeight="1" spans="1:4">
      <c r="A873" s="89"/>
      <c r="D873" s="229"/>
    </row>
    <row r="874" ht="15.75" customHeight="1" spans="1:4">
      <c r="A874" s="89"/>
      <c r="D874" s="229"/>
    </row>
    <row r="875" ht="15.75" customHeight="1" spans="1:4">
      <c r="A875" s="89"/>
      <c r="D875" s="229"/>
    </row>
    <row r="876" ht="15.75" customHeight="1" spans="1:4">
      <c r="A876" s="89"/>
      <c r="D876" s="229"/>
    </row>
    <row r="877" ht="15.75" customHeight="1" spans="1:4">
      <c r="A877" s="89"/>
      <c r="D877" s="229"/>
    </row>
    <row r="878" ht="15.75" customHeight="1" spans="1:4">
      <c r="A878" s="89"/>
      <c r="D878" s="229"/>
    </row>
    <row r="879" ht="15.75" customHeight="1" spans="1:4">
      <c r="A879" s="89"/>
      <c r="D879" s="229"/>
    </row>
    <row r="880" ht="15.75" customHeight="1" spans="1:4">
      <c r="A880" s="89"/>
      <c r="D880" s="229"/>
    </row>
    <row r="881" ht="15.75" customHeight="1" spans="1:4">
      <c r="A881" s="89"/>
      <c r="D881" s="229"/>
    </row>
    <row r="882" ht="15.75" customHeight="1" spans="1:4">
      <c r="A882" s="89"/>
      <c r="D882" s="229"/>
    </row>
    <row r="883" ht="15.75" customHeight="1" spans="1:4">
      <c r="A883" s="89"/>
      <c r="D883" s="229"/>
    </row>
    <row r="884" ht="15.75" customHeight="1" spans="1:4">
      <c r="A884" s="89"/>
      <c r="D884" s="229"/>
    </row>
    <row r="885" ht="15.75" customHeight="1" spans="1:4">
      <c r="A885" s="89"/>
      <c r="D885" s="229"/>
    </row>
    <row r="886" ht="15.75" customHeight="1" spans="1:4">
      <c r="A886" s="89"/>
      <c r="D886" s="229"/>
    </row>
    <row r="887" ht="15.75" customHeight="1" spans="1:4">
      <c r="A887" s="89"/>
      <c r="D887" s="229"/>
    </row>
    <row r="888" ht="15.75" customHeight="1" spans="1:4">
      <c r="A888" s="89"/>
      <c r="D888" s="229"/>
    </row>
    <row r="889" ht="15.75" customHeight="1" spans="1:4">
      <c r="A889" s="89"/>
      <c r="D889" s="229"/>
    </row>
    <row r="890" ht="15.75" customHeight="1" spans="1:4">
      <c r="A890" s="89"/>
      <c r="D890" s="229"/>
    </row>
    <row r="891" ht="15.75" customHeight="1" spans="1:4">
      <c r="A891" s="89"/>
      <c r="D891" s="229"/>
    </row>
    <row r="892" ht="15.75" customHeight="1" spans="1:4">
      <c r="A892" s="89"/>
      <c r="D892" s="229"/>
    </row>
    <row r="893" ht="15.75" customHeight="1" spans="1:4">
      <c r="A893" s="89"/>
      <c r="D893" s="229"/>
    </row>
    <row r="894" ht="15.75" customHeight="1" spans="1:4">
      <c r="A894" s="89"/>
      <c r="D894" s="229"/>
    </row>
    <row r="895" ht="15.75" customHeight="1" spans="1:4">
      <c r="A895" s="89"/>
      <c r="D895" s="229"/>
    </row>
    <row r="896" ht="15.75" customHeight="1" spans="1:4">
      <c r="A896" s="89"/>
      <c r="D896" s="229"/>
    </row>
    <row r="897" ht="15.75" customHeight="1" spans="1:4">
      <c r="A897" s="89"/>
      <c r="D897" s="229"/>
    </row>
    <row r="898" ht="15.75" customHeight="1" spans="1:4">
      <c r="A898" s="89"/>
      <c r="D898" s="229"/>
    </row>
    <row r="899" ht="15.75" customHeight="1" spans="1:4">
      <c r="A899" s="89"/>
      <c r="D899" s="229"/>
    </row>
    <row r="900" ht="15.75" customHeight="1" spans="1:4">
      <c r="A900" s="89"/>
      <c r="D900" s="229"/>
    </row>
    <row r="901" ht="15.75" customHeight="1" spans="1:4">
      <c r="A901" s="89"/>
      <c r="D901" s="229"/>
    </row>
    <row r="902" ht="15.75" customHeight="1" spans="1:4">
      <c r="A902" s="89"/>
      <c r="D902" s="229"/>
    </row>
    <row r="903" ht="15.75" customHeight="1" spans="1:4">
      <c r="A903" s="89"/>
      <c r="D903" s="229"/>
    </row>
    <row r="904" ht="15.75" customHeight="1" spans="1:4">
      <c r="A904" s="89"/>
      <c r="D904" s="229"/>
    </row>
    <row r="905" ht="15.75" customHeight="1" spans="1:4">
      <c r="A905" s="89"/>
      <c r="D905" s="229"/>
    </row>
    <row r="906" ht="15.75" customHeight="1" spans="1:4">
      <c r="A906" s="89"/>
      <c r="D906" s="229"/>
    </row>
    <row r="907" ht="15.75" customHeight="1" spans="1:4">
      <c r="A907" s="89"/>
      <c r="D907" s="229"/>
    </row>
    <row r="908" ht="15.75" customHeight="1" spans="1:4">
      <c r="A908" s="89"/>
      <c r="D908" s="229"/>
    </row>
    <row r="909" ht="15.75" customHeight="1" spans="1:4">
      <c r="A909" s="89"/>
      <c r="D909" s="229"/>
    </row>
    <row r="910" ht="15.75" customHeight="1" spans="1:4">
      <c r="A910" s="89"/>
      <c r="D910" s="229"/>
    </row>
    <row r="911" ht="15.75" customHeight="1" spans="1:4">
      <c r="A911" s="89"/>
      <c r="D911" s="229"/>
    </row>
    <row r="912" ht="15.75" customHeight="1" spans="1:4">
      <c r="A912" s="89"/>
      <c r="D912" s="229"/>
    </row>
    <row r="913" ht="15.75" customHeight="1" spans="1:4">
      <c r="A913" s="89"/>
      <c r="D913" s="229"/>
    </row>
    <row r="914" ht="15.75" customHeight="1" spans="1:4">
      <c r="A914" s="89"/>
      <c r="D914" s="229"/>
    </row>
    <row r="915" ht="15.75" customHeight="1" spans="1:4">
      <c r="A915" s="89"/>
      <c r="D915" s="229"/>
    </row>
    <row r="916" ht="15.75" customHeight="1" spans="1:4">
      <c r="A916" s="89"/>
      <c r="D916" s="229"/>
    </row>
    <row r="917" ht="15.75" customHeight="1" spans="1:4">
      <c r="A917" s="89"/>
      <c r="D917" s="229"/>
    </row>
    <row r="918" ht="15.75" customHeight="1" spans="1:4">
      <c r="A918" s="89"/>
      <c r="D918" s="229"/>
    </row>
    <row r="919" ht="15.75" customHeight="1" spans="1:4">
      <c r="A919" s="89"/>
      <c r="D919" s="229"/>
    </row>
    <row r="920" ht="15.75" customHeight="1" spans="1:4">
      <c r="A920" s="89"/>
      <c r="D920" s="229"/>
    </row>
    <row r="921" ht="15.75" customHeight="1" spans="1:4">
      <c r="A921" s="89"/>
      <c r="D921" s="229"/>
    </row>
    <row r="922" ht="15.75" customHeight="1" spans="1:4">
      <c r="A922" s="89"/>
      <c r="D922" s="229"/>
    </row>
    <row r="923" ht="15.75" customHeight="1" spans="1:4">
      <c r="A923" s="89"/>
      <c r="D923" s="229"/>
    </row>
    <row r="924" ht="15.75" customHeight="1" spans="1:4">
      <c r="A924" s="89"/>
      <c r="D924" s="229"/>
    </row>
    <row r="925" ht="15.75" customHeight="1" spans="1:4">
      <c r="A925" s="89"/>
      <c r="D925" s="229"/>
    </row>
    <row r="926" ht="15.75" customHeight="1" spans="1:4">
      <c r="A926" s="89"/>
      <c r="D926" s="229"/>
    </row>
    <row r="927" ht="15.75" customHeight="1" spans="1:4">
      <c r="A927" s="89"/>
      <c r="D927" s="229"/>
    </row>
    <row r="928" ht="15.75" customHeight="1" spans="1:4">
      <c r="A928" s="89"/>
      <c r="D928" s="229"/>
    </row>
    <row r="929" ht="15.75" customHeight="1" spans="1:4">
      <c r="A929" s="89"/>
      <c r="D929" s="229"/>
    </row>
    <row r="930" ht="15.75" customHeight="1" spans="1:4">
      <c r="A930" s="89"/>
      <c r="D930" s="229"/>
    </row>
    <row r="931" ht="15.75" customHeight="1" spans="1:4">
      <c r="A931" s="89"/>
      <c r="D931" s="229"/>
    </row>
    <row r="932" ht="15.75" customHeight="1" spans="1:4">
      <c r="A932" s="89"/>
      <c r="D932" s="229"/>
    </row>
    <row r="933" ht="15.75" customHeight="1" spans="1:4">
      <c r="A933" s="89"/>
      <c r="D933" s="229"/>
    </row>
    <row r="934" ht="15.75" customHeight="1" spans="1:4">
      <c r="A934" s="89"/>
      <c r="D934" s="229"/>
    </row>
    <row r="935" ht="15.75" customHeight="1" spans="1:4">
      <c r="A935" s="89"/>
      <c r="D935" s="229"/>
    </row>
    <row r="936" ht="15.75" customHeight="1" spans="1:4">
      <c r="A936" s="89"/>
      <c r="D936" s="229"/>
    </row>
    <row r="937" ht="15.75" customHeight="1" spans="1:4">
      <c r="A937" s="89"/>
      <c r="D937" s="229"/>
    </row>
    <row r="938" ht="15.75" customHeight="1" spans="1:4">
      <c r="A938" s="89"/>
      <c r="D938" s="229"/>
    </row>
    <row r="939" ht="15.75" customHeight="1" spans="1:4">
      <c r="A939" s="89"/>
      <c r="D939" s="229"/>
    </row>
    <row r="940" ht="15.75" customHeight="1" spans="1:4">
      <c r="A940" s="89"/>
      <c r="D940" s="229"/>
    </row>
    <row r="941" ht="15.75" customHeight="1" spans="1:4">
      <c r="A941" s="89"/>
      <c r="D941" s="229"/>
    </row>
    <row r="942" ht="15.75" customHeight="1" spans="1:4">
      <c r="A942" s="89"/>
      <c r="D942" s="229"/>
    </row>
    <row r="943" ht="15.75" customHeight="1" spans="1:4">
      <c r="A943" s="89"/>
      <c r="D943" s="229"/>
    </row>
    <row r="944" ht="15.75" customHeight="1" spans="1:4">
      <c r="A944" s="89"/>
      <c r="D944" s="229"/>
    </row>
    <row r="945" ht="15.75" customHeight="1" spans="1:4">
      <c r="A945" s="89"/>
      <c r="D945" s="229"/>
    </row>
    <row r="946" ht="15.75" customHeight="1" spans="1:4">
      <c r="A946" s="89"/>
      <c r="D946" s="229"/>
    </row>
    <row r="947" ht="15.75" customHeight="1" spans="1:4">
      <c r="A947" s="89"/>
      <c r="D947" s="229"/>
    </row>
    <row r="948" ht="15.75" customHeight="1" spans="1:4">
      <c r="A948" s="89"/>
      <c r="D948" s="229"/>
    </row>
    <row r="949" ht="15.75" customHeight="1" spans="1:4">
      <c r="A949" s="89"/>
      <c r="D949" s="229"/>
    </row>
    <row r="950" ht="15.75" customHeight="1" spans="1:4">
      <c r="A950" s="89"/>
      <c r="D950" s="229"/>
    </row>
    <row r="951" ht="15.75" customHeight="1" spans="1:4">
      <c r="A951" s="89"/>
      <c r="D951" s="229"/>
    </row>
    <row r="952" ht="15.75" customHeight="1" spans="1:4">
      <c r="A952" s="89"/>
      <c r="D952" s="229"/>
    </row>
    <row r="953" ht="15.75" customHeight="1" spans="1:4">
      <c r="A953" s="89"/>
      <c r="D953" s="229"/>
    </row>
    <row r="954" ht="15.75" customHeight="1" spans="1:4">
      <c r="A954" s="89"/>
      <c r="D954" s="229"/>
    </row>
    <row r="955" ht="15.75" customHeight="1" spans="1:4">
      <c r="A955" s="89"/>
      <c r="D955" s="229"/>
    </row>
    <row r="956" ht="15.75" customHeight="1" spans="1:4">
      <c r="A956" s="89"/>
      <c r="D956" s="229"/>
    </row>
    <row r="957" ht="15.75" customHeight="1" spans="1:4">
      <c r="A957" s="89"/>
      <c r="D957" s="229"/>
    </row>
    <row r="958" ht="15.75" customHeight="1" spans="1:4">
      <c r="A958" s="89"/>
      <c r="D958" s="229"/>
    </row>
    <row r="959" ht="15.75" customHeight="1" spans="1:4">
      <c r="A959" s="89"/>
      <c r="D959" s="229"/>
    </row>
    <row r="960" ht="15.75" customHeight="1" spans="1:4">
      <c r="A960" s="89"/>
      <c r="D960" s="229"/>
    </row>
    <row r="961" ht="15.75" customHeight="1" spans="1:4">
      <c r="A961" s="89"/>
      <c r="D961" s="229"/>
    </row>
    <row r="962" ht="15.75" customHeight="1" spans="1:4">
      <c r="A962" s="89"/>
      <c r="D962" s="229"/>
    </row>
    <row r="963" ht="15.75" customHeight="1" spans="1:4">
      <c r="A963" s="89"/>
      <c r="D963" s="229"/>
    </row>
    <row r="964" ht="15.75" customHeight="1" spans="1:4">
      <c r="A964" s="89"/>
      <c r="D964" s="229"/>
    </row>
    <row r="965" ht="15.75" customHeight="1" spans="1:4">
      <c r="A965" s="89"/>
      <c r="D965" s="229"/>
    </row>
    <row r="966" ht="15.75" customHeight="1" spans="1:4">
      <c r="A966" s="89"/>
      <c r="D966" s="229"/>
    </row>
    <row r="967" ht="15.75" customHeight="1" spans="1:4">
      <c r="A967" s="89"/>
      <c r="D967" s="229"/>
    </row>
    <row r="968" ht="15.75" customHeight="1" spans="1:4">
      <c r="A968" s="89"/>
      <c r="D968" s="229"/>
    </row>
    <row r="969" ht="15.75" customHeight="1" spans="1:4">
      <c r="A969" s="89"/>
      <c r="D969" s="229"/>
    </row>
    <row r="970" ht="15.75" customHeight="1" spans="1:4">
      <c r="A970" s="89"/>
      <c r="D970" s="229"/>
    </row>
    <row r="971" ht="15.75" customHeight="1" spans="1:4">
      <c r="A971" s="89"/>
      <c r="D971" s="229"/>
    </row>
    <row r="972" ht="15.75" customHeight="1" spans="1:4">
      <c r="A972" s="89"/>
      <c r="D972" s="229"/>
    </row>
    <row r="973" ht="15.75" customHeight="1" spans="1:4">
      <c r="A973" s="89"/>
      <c r="D973" s="229"/>
    </row>
    <row r="974" ht="15.75" customHeight="1" spans="1:4">
      <c r="A974" s="89"/>
      <c r="D974" s="229"/>
    </row>
    <row r="975" ht="15.75" customHeight="1" spans="1:4">
      <c r="A975" s="89"/>
      <c r="D975" s="229"/>
    </row>
    <row r="976" ht="15.75" customHeight="1" spans="1:4">
      <c r="A976" s="89"/>
      <c r="D976" s="229"/>
    </row>
    <row r="977" ht="15.75" customHeight="1" spans="1:4">
      <c r="A977" s="89"/>
      <c r="D977" s="229"/>
    </row>
    <row r="978" ht="15.75" customHeight="1" spans="1:4">
      <c r="A978" s="89"/>
      <c r="D978" s="229"/>
    </row>
    <row r="979" ht="15.75" customHeight="1" spans="1:4">
      <c r="A979" s="89"/>
      <c r="D979" s="229"/>
    </row>
    <row r="980" ht="15.75" customHeight="1" spans="1:4">
      <c r="A980" s="89"/>
      <c r="D980" s="229"/>
    </row>
    <row r="981" ht="15.75" customHeight="1" spans="1:4">
      <c r="A981" s="89"/>
      <c r="D981" s="229"/>
    </row>
    <row r="982" ht="15.75" customHeight="1" spans="1:4">
      <c r="A982" s="89"/>
      <c r="D982" s="229"/>
    </row>
    <row r="983" ht="15.75" customHeight="1" spans="1:4">
      <c r="A983" s="89"/>
      <c r="D983" s="229"/>
    </row>
    <row r="984" ht="15.75" customHeight="1" spans="1:4">
      <c r="A984" s="89"/>
      <c r="D984" s="229"/>
    </row>
    <row r="985" ht="15.75" customHeight="1" spans="1:4">
      <c r="A985" s="89"/>
      <c r="D985" s="229"/>
    </row>
    <row r="986" ht="15.75" customHeight="1" spans="1:4">
      <c r="A986" s="89"/>
      <c r="D986" s="229"/>
    </row>
    <row r="987" ht="15.75" customHeight="1" spans="1:4">
      <c r="A987" s="89"/>
      <c r="D987" s="229"/>
    </row>
    <row r="988" ht="15.75" customHeight="1" spans="1:4">
      <c r="A988" s="89"/>
      <c r="D988" s="229"/>
    </row>
    <row r="989" ht="15.75" customHeight="1" spans="1:4">
      <c r="A989" s="89"/>
      <c r="D989" s="229"/>
    </row>
    <row r="990" ht="15.75" customHeight="1" spans="1:4">
      <c r="A990" s="89"/>
      <c r="D990" s="229"/>
    </row>
    <row r="991" ht="15.75" customHeight="1" spans="1:4">
      <c r="A991" s="89"/>
      <c r="D991" s="229"/>
    </row>
    <row r="992" ht="15.75" customHeight="1" spans="1:4">
      <c r="A992" s="89"/>
      <c r="D992" s="229"/>
    </row>
  </sheetData>
  <mergeCells count="5">
    <mergeCell ref="A1:D1"/>
    <mergeCell ref="A2:D2"/>
    <mergeCell ref="A4:D4"/>
    <mergeCell ref="A5:D5"/>
    <mergeCell ref="A12:B12"/>
  </mergeCells>
  <pageMargins left="0.511805555555556" right="0.511805555555556" top="0.869444444444444" bottom="0.786805555555556" header="0" footer="0"/>
  <pageSetup paperSize="9" scale="84" orientation="portrait" horizontalDpi="600"/>
  <headerFooter>
    <oddHeader>&amp;CNegrito itálico"Processo 23069.177733/2024-28
PE 90.056/2024</oddHeader>
    <oddFooter>&amp;L&amp;A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7"/>
  <sheetViews>
    <sheetView view="pageLayout" zoomScaleNormal="90" workbookViewId="0">
      <selection activeCell="A1" sqref="A1:H1"/>
    </sheetView>
  </sheetViews>
  <sheetFormatPr defaultColWidth="14.4285714285714" defaultRowHeight="15"/>
  <cols>
    <col min="1" max="1" width="7.14285714285714" customWidth="1"/>
    <col min="2" max="2" width="34.7142857142857" customWidth="1"/>
    <col min="3" max="3" width="6" customWidth="1"/>
    <col min="4" max="4" width="16.2857142857143" customWidth="1"/>
    <col min="5" max="5" width="16" customWidth="1"/>
    <col min="6" max="6" width="15.1428571428571" customWidth="1"/>
    <col min="7" max="7" width="12.8571428571429" customWidth="1"/>
    <col min="8" max="8" width="18" customWidth="1"/>
    <col min="9" max="10" width="19.5714285714286" customWidth="1"/>
    <col min="11" max="11" width="7.14285714285714" customWidth="1"/>
    <col min="12" max="12" width="8.57142857142857" customWidth="1"/>
    <col min="13" max="13" width="7.71428571428571" customWidth="1"/>
    <col min="14" max="14" width="8.28571428571429" customWidth="1"/>
    <col min="15" max="15" width="8.71428571428571" customWidth="1"/>
    <col min="16" max="16" width="8" customWidth="1"/>
    <col min="17" max="17" width="7.28571428571429" customWidth="1"/>
    <col min="18" max="18" width="7.71428571428571" customWidth="1"/>
    <col min="19" max="20" width="6" customWidth="1"/>
    <col min="21" max="21" width="8.28571428571429" customWidth="1"/>
    <col min="22" max="28" width="8.71428571428571" customWidth="1"/>
  </cols>
  <sheetData>
    <row r="1" ht="15.75" spans="1:28">
      <c r="A1" s="198" t="s">
        <v>0</v>
      </c>
      <c r="I1" s="223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</row>
    <row r="2" ht="15.75" spans="1:21">
      <c r="A2" s="199" t="s">
        <v>1</v>
      </c>
      <c r="I2" s="225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</row>
    <row r="3" spans="1:21">
      <c r="A3" s="200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</row>
    <row r="4" spans="1:10">
      <c r="A4" s="201" t="s">
        <v>36</v>
      </c>
      <c r="I4" s="226"/>
      <c r="J4" s="226"/>
    </row>
    <row r="5" ht="35.25" customHeight="1" spans="1:10">
      <c r="A5" s="5" t="s">
        <v>2</v>
      </c>
      <c r="I5" s="227"/>
      <c r="J5" s="227"/>
    </row>
    <row r="7" spans="1:6">
      <c r="A7" s="202"/>
      <c r="F7" s="89"/>
    </row>
    <row r="8" spans="1:28">
      <c r="A8" s="203"/>
      <c r="B8" s="203"/>
      <c r="C8" s="203"/>
      <c r="D8" s="203"/>
      <c r="E8" s="203"/>
      <c r="F8" s="203"/>
      <c r="G8" s="204"/>
      <c r="H8" s="205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</row>
    <row r="9" ht="31.5" customHeight="1" spans="1:8">
      <c r="A9" s="206" t="s">
        <v>37</v>
      </c>
      <c r="B9" s="55"/>
      <c r="C9" s="55"/>
      <c r="D9" s="55"/>
      <c r="E9" s="55"/>
      <c r="F9" s="55"/>
      <c r="G9" s="55"/>
      <c r="H9" s="53"/>
    </row>
    <row r="10" ht="30" spans="1:8">
      <c r="A10" s="207" t="s">
        <v>6</v>
      </c>
      <c r="B10" s="207" t="s">
        <v>38</v>
      </c>
      <c r="C10" s="207" t="s">
        <v>6</v>
      </c>
      <c r="D10" s="207" t="s">
        <v>39</v>
      </c>
      <c r="E10" s="207" t="s">
        <v>40</v>
      </c>
      <c r="F10" s="207" t="s">
        <v>41</v>
      </c>
      <c r="G10" s="207" t="s">
        <v>42</v>
      </c>
      <c r="H10" s="207" t="s">
        <v>43</v>
      </c>
    </row>
    <row r="11" ht="60" spans="1:8">
      <c r="A11" s="208">
        <v>1</v>
      </c>
      <c r="B11" s="209" t="s">
        <v>44</v>
      </c>
      <c r="C11" s="209" t="s">
        <v>45</v>
      </c>
      <c r="D11" s="177">
        <v>3</v>
      </c>
      <c r="E11" s="177">
        <v>3</v>
      </c>
      <c r="F11" s="177">
        <f t="shared" ref="F11:F12" si="0">D11+E11</f>
        <v>6</v>
      </c>
      <c r="G11" s="210">
        <v>42.68</v>
      </c>
      <c r="H11" s="210">
        <f t="shared" ref="H11:H12" si="1">G11*F11</f>
        <v>256.08</v>
      </c>
    </row>
    <row r="12" ht="30" spans="1:28">
      <c r="A12" s="208">
        <v>2</v>
      </c>
      <c r="B12" s="209" t="s">
        <v>46</v>
      </c>
      <c r="C12" s="211" t="s">
        <v>45</v>
      </c>
      <c r="D12" s="177">
        <v>1</v>
      </c>
      <c r="E12" s="177">
        <v>0</v>
      </c>
      <c r="F12" s="177">
        <f t="shared" si="0"/>
        <v>1</v>
      </c>
      <c r="G12" s="210">
        <v>5.7</v>
      </c>
      <c r="H12" s="210">
        <f t="shared" si="1"/>
        <v>5.7</v>
      </c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</row>
    <row r="13" ht="15.75" spans="1:8">
      <c r="A13" s="212"/>
      <c r="B13" s="213" t="s">
        <v>47</v>
      </c>
      <c r="C13" s="107"/>
      <c r="D13" s="177"/>
      <c r="E13" s="177"/>
      <c r="F13" s="214"/>
      <c r="G13" s="210"/>
      <c r="H13" s="215">
        <f>SUM(H11:H12)</f>
        <v>261.78</v>
      </c>
    </row>
    <row r="14" ht="15.75" spans="1:8">
      <c r="A14" s="216"/>
      <c r="B14" s="213" t="s">
        <v>48</v>
      </c>
      <c r="C14" s="213"/>
      <c r="D14" s="217"/>
      <c r="E14" s="218"/>
      <c r="F14" s="219"/>
      <c r="G14" s="217"/>
      <c r="H14" s="220">
        <f>H13/12</f>
        <v>21.815</v>
      </c>
    </row>
    <row r="15" spans="1:8">
      <c r="A15" s="221"/>
      <c r="B15" s="222"/>
      <c r="H15" s="33"/>
    </row>
    <row r="16" spans="1:8">
      <c r="A16" s="202"/>
      <c r="B16" s="33"/>
      <c r="C16" s="33"/>
      <c r="D16" s="33"/>
      <c r="E16" s="33"/>
      <c r="F16" s="89"/>
      <c r="G16" s="33"/>
      <c r="H16" s="33"/>
    </row>
    <row r="17" spans="1:6">
      <c r="A17" s="202"/>
      <c r="F17" s="89"/>
    </row>
    <row r="18" spans="1:6">
      <c r="A18" s="202"/>
      <c r="F18" s="89"/>
    </row>
    <row r="19" spans="1:6">
      <c r="A19" s="202"/>
      <c r="F19" s="89"/>
    </row>
    <row r="20" spans="1:6">
      <c r="A20" s="202"/>
      <c r="F20" s="89"/>
    </row>
    <row r="21" spans="1:6">
      <c r="A21" s="202"/>
      <c r="F21" s="89"/>
    </row>
    <row r="22" spans="1:6">
      <c r="A22" s="202"/>
      <c r="F22" s="89"/>
    </row>
    <row r="23" spans="1:6">
      <c r="A23" s="202"/>
      <c r="F23" s="89"/>
    </row>
    <row r="24" spans="1:6">
      <c r="A24" s="202"/>
      <c r="F24" s="89"/>
    </row>
    <row r="25" spans="1:6">
      <c r="A25" s="202"/>
      <c r="F25" s="89"/>
    </row>
    <row r="26" spans="1:6">
      <c r="A26" s="202"/>
      <c r="F26" s="89"/>
    </row>
    <row r="27" spans="1:6">
      <c r="A27" s="202"/>
      <c r="F27" s="89"/>
    </row>
    <row r="28" spans="1:6">
      <c r="A28" s="202"/>
      <c r="F28" s="89"/>
    </row>
    <row r="29" spans="1:6">
      <c r="A29" s="202"/>
      <c r="F29" s="89"/>
    </row>
    <row r="30" spans="1:6">
      <c r="A30" s="202"/>
      <c r="F30" s="89"/>
    </row>
    <row r="31" spans="1:6">
      <c r="A31" s="202"/>
      <c r="F31" s="89"/>
    </row>
    <row r="32" spans="1:6">
      <c r="A32" s="202"/>
      <c r="F32" s="89"/>
    </row>
    <row r="33" spans="1:6">
      <c r="A33" s="202"/>
      <c r="F33" s="89"/>
    </row>
    <row r="34" spans="1:6">
      <c r="A34" s="202"/>
      <c r="F34" s="89"/>
    </row>
    <row r="35" spans="1:6">
      <c r="A35" s="202"/>
      <c r="F35" s="89"/>
    </row>
    <row r="36" spans="1:6">
      <c r="A36" s="202"/>
      <c r="F36" s="89"/>
    </row>
    <row r="37" spans="1:6">
      <c r="A37" s="202"/>
      <c r="F37" s="89"/>
    </row>
    <row r="38" spans="1:6">
      <c r="A38" s="202"/>
      <c r="F38" s="89"/>
    </row>
    <row r="39" spans="1:6">
      <c r="A39" s="202"/>
      <c r="F39" s="89"/>
    </row>
    <row r="40" spans="1:6">
      <c r="A40" s="202"/>
      <c r="F40" s="89"/>
    </row>
    <row r="41" spans="1:6">
      <c r="A41" s="202"/>
      <c r="F41" s="89"/>
    </row>
    <row r="42" spans="1:6">
      <c r="A42" s="202"/>
      <c r="F42" s="89"/>
    </row>
    <row r="43" spans="1:6">
      <c r="A43" s="202"/>
      <c r="F43" s="89"/>
    </row>
    <row r="44" spans="1:6">
      <c r="A44" s="202"/>
      <c r="F44" s="89"/>
    </row>
    <row r="45" spans="1:6">
      <c r="A45" s="202"/>
      <c r="F45" s="89"/>
    </row>
    <row r="46" spans="1:6">
      <c r="A46" s="202"/>
      <c r="F46" s="89"/>
    </row>
    <row r="47" spans="1:6">
      <c r="A47" s="202"/>
      <c r="F47" s="89"/>
    </row>
  </sheetData>
  <mergeCells count="6">
    <mergeCell ref="A1:H1"/>
    <mergeCell ref="A2:H2"/>
    <mergeCell ref="A4:H4"/>
    <mergeCell ref="A5:H5"/>
    <mergeCell ref="A9:H9"/>
    <mergeCell ref="B15:G15"/>
  </mergeCells>
  <pageMargins left="0.511805555555556" right="0.511805555555556" top="0.869444444444444" bottom="0.786805555555556" header="0" footer="0"/>
  <pageSetup paperSize="9" scale="84" orientation="landscape" horizontalDpi="600"/>
  <headerFooter>
    <oddHeader>&amp;CNegrito itálico"Processo 23069.177733/2024-28
PE 90.056/2024</oddHeader>
    <oddFooter>&amp;L&amp;A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97"/>
  <sheetViews>
    <sheetView view="pageLayout" zoomScaleNormal="100" topLeftCell="A58" workbookViewId="0">
      <selection activeCell="D67" sqref="D67"/>
    </sheetView>
  </sheetViews>
  <sheetFormatPr defaultColWidth="14.4285714285714" defaultRowHeight="15" customHeight="1"/>
  <cols>
    <col min="1" max="1" width="9.57142857142857" customWidth="1"/>
    <col min="2" max="2" width="52.1428571428571" customWidth="1"/>
    <col min="3" max="3" width="7.71428571428571" customWidth="1"/>
    <col min="4" max="6" width="12.1428571428571" customWidth="1"/>
    <col min="7" max="7" width="13.2857142857143" customWidth="1"/>
    <col min="8" max="9" width="13.7142857142857" customWidth="1"/>
    <col min="10" max="10" width="10.5714285714286" customWidth="1"/>
    <col min="11" max="25" width="8.85714285714286" customWidth="1"/>
  </cols>
  <sheetData>
    <row r="1" ht="18" customHeight="1" spans="1:25">
      <c r="A1" s="32" t="s">
        <v>0</v>
      </c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</row>
    <row r="2" ht="18.75" spans="1:25">
      <c r="A2" s="34" t="s">
        <v>1</v>
      </c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</row>
    <row r="3" spans="1: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</row>
    <row r="4" ht="14.25" customHeight="1" spans="1:25">
      <c r="A4" s="35" t="s">
        <v>49</v>
      </c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</row>
    <row r="5" ht="51" customHeight="1" spans="1:25">
      <c r="A5" s="36" t="s">
        <v>2</v>
      </c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</row>
    <row r="6" customHeight="1" spans="1:25">
      <c r="A6" s="37" t="s">
        <v>50</v>
      </c>
      <c r="B6" s="38"/>
      <c r="C6" s="38"/>
      <c r="D6" s="38"/>
      <c r="E6" s="38"/>
      <c r="F6" s="38"/>
      <c r="G6" s="38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</row>
    <row r="7" ht="15.75" customHeight="1" spans="1:25">
      <c r="A7" s="37" t="s">
        <v>51</v>
      </c>
      <c r="B7" s="38"/>
      <c r="C7" s="38"/>
      <c r="D7" s="38"/>
      <c r="E7" s="38"/>
      <c r="F7" s="38"/>
      <c r="G7" s="38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spans="1:25">
      <c r="A8" s="39" t="s">
        <v>52</v>
      </c>
      <c r="B8" s="40"/>
      <c r="C8" s="41" t="s">
        <v>53</v>
      </c>
      <c r="D8" s="42"/>
      <c r="E8" s="42"/>
      <c r="F8" s="42"/>
      <c r="G8" s="4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ht="15.75" spans="1:25">
      <c r="A9" s="44"/>
      <c r="B9" s="45"/>
      <c r="C9" s="46"/>
      <c r="D9" s="47"/>
      <c r="E9" s="47"/>
      <c r="F9" s="47"/>
      <c r="G9" s="48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</row>
    <row r="10" ht="15.75" spans="1:25">
      <c r="A10" s="8"/>
      <c r="B10" s="49"/>
      <c r="C10" s="50"/>
      <c r="D10" s="50"/>
      <c r="E10" s="50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</row>
    <row r="11" spans="1:25">
      <c r="A11" s="51" t="s">
        <v>54</v>
      </c>
      <c r="B11" s="42"/>
      <c r="C11" s="42"/>
      <c r="D11" s="42"/>
      <c r="E11" s="42"/>
      <c r="F11" s="42"/>
      <c r="G11" s="4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</row>
    <row r="12" spans="1:25">
      <c r="A12" s="52" t="s">
        <v>55</v>
      </c>
      <c r="B12" s="53"/>
      <c r="C12" s="54"/>
      <c r="D12" s="55"/>
      <c r="E12" s="55"/>
      <c r="F12" s="55"/>
      <c r="G12" s="56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</row>
    <row r="13" spans="1:25">
      <c r="A13" s="52" t="s">
        <v>56</v>
      </c>
      <c r="B13" s="53"/>
      <c r="C13" s="54"/>
      <c r="D13" s="55"/>
      <c r="E13" s="55"/>
      <c r="F13" s="55"/>
      <c r="G13" s="56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</row>
    <row r="14" spans="1:25">
      <c r="A14" s="57" t="s">
        <v>57</v>
      </c>
      <c r="B14" s="53"/>
      <c r="C14" s="54"/>
      <c r="D14" s="55"/>
      <c r="E14" s="55"/>
      <c r="F14" s="55"/>
      <c r="G14" s="56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</row>
    <row r="15" spans="1:25">
      <c r="A15" s="52" t="s">
        <v>58</v>
      </c>
      <c r="B15" s="53"/>
      <c r="C15" s="54"/>
      <c r="D15" s="55"/>
      <c r="E15" s="55"/>
      <c r="F15" s="55"/>
      <c r="G15" s="56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</row>
    <row r="16" ht="15.75" spans="1:25">
      <c r="A16" s="58" t="s">
        <v>59</v>
      </c>
      <c r="B16" s="45"/>
      <c r="C16" s="59"/>
      <c r="D16" s="47"/>
      <c r="E16" s="47"/>
      <c r="F16" s="47"/>
      <c r="G16" s="48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</row>
    <row r="17" ht="15.75" spans="1:25">
      <c r="A17" s="8"/>
      <c r="B17" s="49"/>
      <c r="C17" s="50"/>
      <c r="D17" s="50"/>
      <c r="E17" s="50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</row>
    <row r="18" spans="1:25">
      <c r="A18" s="60" t="s">
        <v>60</v>
      </c>
      <c r="B18" s="61"/>
      <c r="C18" s="61"/>
      <c r="D18" s="62"/>
      <c r="E18" s="63"/>
      <c r="F18" s="63"/>
      <c r="G18" s="6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</row>
    <row r="19" spans="1:25">
      <c r="A19" s="64" t="s">
        <v>61</v>
      </c>
      <c r="B19" s="64" t="s">
        <v>62</v>
      </c>
      <c r="C19" s="64" t="s">
        <v>63</v>
      </c>
      <c r="D19" s="64" t="s">
        <v>64</v>
      </c>
      <c r="E19" s="50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</row>
    <row r="20" ht="15.75" customHeight="1" spans="1:25">
      <c r="A20" s="65">
        <v>20.88</v>
      </c>
      <c r="B20" s="66" t="s">
        <v>31</v>
      </c>
      <c r="C20" s="67">
        <v>3172</v>
      </c>
      <c r="D20" s="68">
        <f>'Anexo II-B Salários'!D8</f>
        <v>1900</v>
      </c>
      <c r="E20" s="50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</row>
    <row r="21" ht="15.75" customHeight="1" spans="1:25">
      <c r="A21" s="65">
        <v>20.88</v>
      </c>
      <c r="B21" s="69" t="s">
        <v>32</v>
      </c>
      <c r="C21" s="67">
        <v>2124</v>
      </c>
      <c r="D21" s="68">
        <f>'Anexo II-B Salários'!D9</f>
        <v>2500</v>
      </c>
      <c r="E21" s="50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</row>
    <row r="22" ht="30" spans="1:25">
      <c r="A22" s="65">
        <v>20.88</v>
      </c>
      <c r="B22" s="70" t="s">
        <v>33</v>
      </c>
      <c r="C22" s="19">
        <v>3171</v>
      </c>
      <c r="D22" s="71">
        <f>'Anexo II-B Salários'!D10</f>
        <v>3500</v>
      </c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</row>
    <row r="23" ht="15.75" customHeight="1" spans="1:25">
      <c r="A23" s="65">
        <v>20.88</v>
      </c>
      <c r="B23" s="66" t="s">
        <v>34</v>
      </c>
      <c r="C23" s="67">
        <v>2124</v>
      </c>
      <c r="D23" s="68">
        <f>'Anexo II-B Salários'!D11</f>
        <v>5500</v>
      </c>
      <c r="E23" s="9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</row>
    <row r="24" ht="15.75" customHeight="1" spans="1:25">
      <c r="A24" s="8"/>
      <c r="B24" s="8"/>
      <c r="C24" s="9"/>
      <c r="D24" s="9"/>
      <c r="E24" s="9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</row>
    <row r="25" ht="48.75" customHeight="1" spans="1:23">
      <c r="A25" s="72" t="s">
        <v>65</v>
      </c>
      <c r="B25" s="11"/>
      <c r="C25" s="11"/>
      <c r="D25" s="73" t="s">
        <v>66</v>
      </c>
      <c r="E25" s="73" t="s">
        <v>67</v>
      </c>
      <c r="F25" s="73" t="s">
        <v>68</v>
      </c>
      <c r="G25" s="73" t="s">
        <v>69</v>
      </c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</row>
    <row r="26" ht="15.75" customHeight="1" spans="1:23">
      <c r="A26" s="74">
        <v>1</v>
      </c>
      <c r="B26" s="75" t="s">
        <v>70</v>
      </c>
      <c r="C26" s="76"/>
      <c r="D26" s="77" t="s">
        <v>71</v>
      </c>
      <c r="E26" s="77" t="s">
        <v>71</v>
      </c>
      <c r="F26" s="77" t="s">
        <v>71</v>
      </c>
      <c r="G26" s="77" t="s">
        <v>71</v>
      </c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</row>
    <row r="27" ht="15.75" customHeight="1" spans="1:23">
      <c r="A27" s="78" t="s">
        <v>72</v>
      </c>
      <c r="B27" s="79" t="s">
        <v>73</v>
      </c>
      <c r="C27" s="76"/>
      <c r="D27" s="80">
        <f>D20</f>
        <v>1900</v>
      </c>
      <c r="E27" s="80">
        <f>D21</f>
        <v>2500</v>
      </c>
      <c r="F27" s="80">
        <f>D22</f>
        <v>3500</v>
      </c>
      <c r="G27" s="80">
        <f>D23</f>
        <v>5500</v>
      </c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</row>
    <row r="28" ht="15.75" customHeight="1" spans="1:23">
      <c r="A28" s="78" t="s">
        <v>74</v>
      </c>
      <c r="B28" s="81" t="s">
        <v>75</v>
      </c>
      <c r="C28" s="76"/>
      <c r="D28" s="80"/>
      <c r="E28" s="80"/>
      <c r="F28" s="80"/>
      <c r="G28" s="80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</row>
    <row r="29" ht="15.75" customHeight="1" spans="1:23">
      <c r="A29" s="78" t="s">
        <v>76</v>
      </c>
      <c r="B29" s="79" t="s">
        <v>77</v>
      </c>
      <c r="C29" s="76"/>
      <c r="D29" s="82"/>
      <c r="E29" s="83"/>
      <c r="F29" s="83"/>
      <c r="G29" s="8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</row>
    <row r="30" ht="15.75" customHeight="1" spans="1:23">
      <c r="A30" s="78" t="s">
        <v>78</v>
      </c>
      <c r="B30" s="84" t="s">
        <v>79</v>
      </c>
      <c r="C30" s="76"/>
      <c r="D30" s="83"/>
      <c r="E30" s="20"/>
      <c r="F30" s="20"/>
      <c r="G30" s="20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</row>
    <row r="31" ht="15.75" customHeight="1" spans="1:23">
      <c r="A31" s="78" t="s">
        <v>80</v>
      </c>
      <c r="B31" s="84" t="s">
        <v>81</v>
      </c>
      <c r="C31" s="76"/>
      <c r="D31" s="83"/>
      <c r="E31" s="83"/>
      <c r="F31" s="83"/>
      <c r="G31" s="8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</row>
    <row r="32" ht="15.75" customHeight="1" spans="1:23">
      <c r="A32" s="78" t="s">
        <v>82</v>
      </c>
      <c r="B32" s="85" t="s">
        <v>83</v>
      </c>
      <c r="C32" s="76"/>
      <c r="D32" s="80"/>
      <c r="E32" s="80"/>
      <c r="F32" s="80"/>
      <c r="G32" s="80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</row>
    <row r="33" ht="15.75" customHeight="1" spans="1:23">
      <c r="A33" s="86"/>
      <c r="B33" s="87" t="s">
        <v>84</v>
      </c>
      <c r="C33" s="26"/>
      <c r="D33" s="88">
        <f t="shared" ref="D33:G33" si="0">SUM(D27:D32)</f>
        <v>1900</v>
      </c>
      <c r="E33" s="88">
        <f t="shared" si="0"/>
        <v>2500</v>
      </c>
      <c r="F33" s="88">
        <f t="shared" si="0"/>
        <v>3500</v>
      </c>
      <c r="G33" s="88">
        <f t="shared" si="0"/>
        <v>5500</v>
      </c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</row>
    <row r="34" ht="15.75" customHeight="1" spans="1:25">
      <c r="A34" s="8"/>
      <c r="B34" s="89"/>
      <c r="E34" s="9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</row>
    <row r="35" ht="56.25" customHeight="1" spans="1:23">
      <c r="A35" s="90" t="s">
        <v>85</v>
      </c>
      <c r="B35" s="42"/>
      <c r="C35" s="40"/>
      <c r="D35" s="73" t="s">
        <v>66</v>
      </c>
      <c r="E35" s="73" t="s">
        <v>67</v>
      </c>
      <c r="F35" s="73" t="s">
        <v>68</v>
      </c>
      <c r="G35" s="73" t="s">
        <v>69</v>
      </c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</row>
    <row r="36" ht="40.5" customHeight="1" spans="1:23">
      <c r="A36" s="91" t="s">
        <v>86</v>
      </c>
      <c r="B36" s="92"/>
      <c r="C36" s="93"/>
      <c r="D36" s="93" t="s">
        <v>71</v>
      </c>
      <c r="E36" s="93" t="s">
        <v>71</v>
      </c>
      <c r="F36" s="94" t="s">
        <v>71</v>
      </c>
      <c r="G36" s="94" t="s">
        <v>71</v>
      </c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</row>
    <row r="37" ht="15.75" customHeight="1" spans="1:23">
      <c r="A37" s="95" t="s">
        <v>72</v>
      </c>
      <c r="B37" s="96" t="s">
        <v>87</v>
      </c>
      <c r="C37" s="96"/>
      <c r="D37" s="97">
        <f>D33*8.33%</f>
        <v>158.27</v>
      </c>
      <c r="E37" s="97">
        <f>E33*8.33%</f>
        <v>208.25</v>
      </c>
      <c r="F37" s="98">
        <f>F33*8.33%</f>
        <v>291.55</v>
      </c>
      <c r="G37" s="98">
        <f>G33*8.33%</f>
        <v>458.15</v>
      </c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</row>
    <row r="38" ht="15.75" customHeight="1" spans="1:23">
      <c r="A38" s="95" t="s">
        <v>74</v>
      </c>
      <c r="B38" s="96" t="s">
        <v>88</v>
      </c>
      <c r="C38" s="96"/>
      <c r="D38" s="97">
        <f>D33*12.1%</f>
        <v>229.9</v>
      </c>
      <c r="E38" s="97">
        <f>E33*12.1%</f>
        <v>302.5</v>
      </c>
      <c r="F38" s="98">
        <f>F33*12.1%</f>
        <v>423.5</v>
      </c>
      <c r="G38" s="98">
        <f>G33*12.1%</f>
        <v>665.5</v>
      </c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</row>
    <row r="39" ht="15.75" customHeight="1" spans="1:23">
      <c r="A39" s="95"/>
      <c r="B39" s="93" t="s">
        <v>89</v>
      </c>
      <c r="C39" s="93"/>
      <c r="D39" s="99">
        <f t="shared" ref="D39:G39" si="1">SUM(D37:D38)</f>
        <v>388.17</v>
      </c>
      <c r="E39" s="99">
        <f t="shared" si="1"/>
        <v>510.75</v>
      </c>
      <c r="F39" s="100">
        <f t="shared" si="1"/>
        <v>715.05</v>
      </c>
      <c r="G39" s="100">
        <f t="shared" si="1"/>
        <v>1123.65</v>
      </c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</row>
    <row r="40" ht="48.75" customHeight="1" spans="1:23">
      <c r="A40" s="101" t="s">
        <v>76</v>
      </c>
      <c r="B40" s="102" t="s">
        <v>90</v>
      </c>
      <c r="C40" s="102"/>
      <c r="D40" s="103">
        <f>D33*7.82%</f>
        <v>148.58</v>
      </c>
      <c r="E40" s="103">
        <f>E33*7.82%</f>
        <v>195.5</v>
      </c>
      <c r="F40" s="104">
        <f>F33*7.82%</f>
        <v>273.7</v>
      </c>
      <c r="G40" s="104">
        <f>G33*7.82%</f>
        <v>430.1</v>
      </c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</row>
    <row r="41" ht="15.75" customHeight="1" spans="1:25">
      <c r="A41" s="8"/>
      <c r="B41" s="8"/>
      <c r="C41" s="8"/>
      <c r="D41" s="8"/>
      <c r="E41" s="9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</row>
    <row r="42" ht="53.25" customHeight="1" spans="1:23">
      <c r="A42" s="39" t="s">
        <v>91</v>
      </c>
      <c r="B42" s="42"/>
      <c r="C42" s="40"/>
      <c r="D42" s="73" t="s">
        <v>66</v>
      </c>
      <c r="E42" s="73" t="s">
        <v>67</v>
      </c>
      <c r="F42" s="73" t="s">
        <v>68</v>
      </c>
      <c r="G42" s="73" t="s">
        <v>69</v>
      </c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</row>
    <row r="43" ht="15.75" customHeight="1" spans="1:23">
      <c r="A43" s="105" t="s">
        <v>92</v>
      </c>
      <c r="B43" s="106" t="s">
        <v>93</v>
      </c>
      <c r="C43" s="107" t="s">
        <v>94</v>
      </c>
      <c r="D43" s="108" t="s">
        <v>71</v>
      </c>
      <c r="E43" s="108" t="s">
        <v>71</v>
      </c>
      <c r="F43" s="109" t="s">
        <v>71</v>
      </c>
      <c r="G43" s="109" t="s">
        <v>71</v>
      </c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</row>
    <row r="44" ht="15.75" customHeight="1" spans="1:23">
      <c r="A44" s="95" t="s">
        <v>72</v>
      </c>
      <c r="B44" s="110" t="s">
        <v>95</v>
      </c>
      <c r="C44" s="111">
        <v>20</v>
      </c>
      <c r="D44" s="97">
        <f>(D33*($C$44/100))</f>
        <v>380</v>
      </c>
      <c r="E44" s="97">
        <f>(E33*($C$44/100))</f>
        <v>500</v>
      </c>
      <c r="F44" s="98">
        <f>(F33*($C$44/100))</f>
        <v>700</v>
      </c>
      <c r="G44" s="98">
        <f>(G33*($C$44/100))</f>
        <v>1100</v>
      </c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</row>
    <row r="45" ht="15.75" customHeight="1" spans="1:23">
      <c r="A45" s="95" t="s">
        <v>74</v>
      </c>
      <c r="B45" s="112" t="s">
        <v>96</v>
      </c>
      <c r="C45" s="113">
        <v>2.5</v>
      </c>
      <c r="D45" s="114">
        <f>(D33*($C$45/100))</f>
        <v>47.5</v>
      </c>
      <c r="E45" s="114">
        <f>(E33*($C$45/100))</f>
        <v>62.5</v>
      </c>
      <c r="F45" s="115">
        <f>(F33*($C$45/100))</f>
        <v>87.5</v>
      </c>
      <c r="G45" s="115">
        <f>(G33*($C$45/100))</f>
        <v>137.5</v>
      </c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</row>
    <row r="46" ht="15.75" customHeight="1" spans="1:23">
      <c r="A46" s="95" t="s">
        <v>76</v>
      </c>
      <c r="B46" s="110" t="s">
        <v>97</v>
      </c>
      <c r="C46" s="111">
        <v>6</v>
      </c>
      <c r="D46" s="97">
        <f>(D$33*($C$46/100))</f>
        <v>114</v>
      </c>
      <c r="E46" s="97">
        <f>(E$33*($C$46/100))</f>
        <v>150</v>
      </c>
      <c r="F46" s="98">
        <f>(F$33*($C$46/100))</f>
        <v>210</v>
      </c>
      <c r="G46" s="98">
        <f>(G$33*($C$46/100))</f>
        <v>330</v>
      </c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</row>
    <row r="47" ht="15.75" customHeight="1" spans="1:23">
      <c r="A47" s="95" t="s">
        <v>78</v>
      </c>
      <c r="B47" s="112" t="s">
        <v>98</v>
      </c>
      <c r="C47" s="113">
        <v>1.5</v>
      </c>
      <c r="D47" s="97">
        <f>(D$33*($C$47/100))</f>
        <v>28.5</v>
      </c>
      <c r="E47" s="97">
        <f>(E$33*($C$47/100))</f>
        <v>37.5</v>
      </c>
      <c r="F47" s="98">
        <f>(F$33*($C$47/100))</f>
        <v>52.5</v>
      </c>
      <c r="G47" s="98">
        <f>(G$33*($C$47/100))</f>
        <v>82.5</v>
      </c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</row>
    <row r="48" ht="15.75" customHeight="1" spans="1:23">
      <c r="A48" s="95" t="s">
        <v>80</v>
      </c>
      <c r="B48" s="112" t="s">
        <v>99</v>
      </c>
      <c r="C48" s="113">
        <v>1</v>
      </c>
      <c r="D48" s="97">
        <f>(D$33*($C$48/100))</f>
        <v>19</v>
      </c>
      <c r="E48" s="97">
        <f>(E$33*($C$48/100))</f>
        <v>25</v>
      </c>
      <c r="F48" s="98">
        <f>(F$33*($C$48/100))</f>
        <v>35</v>
      </c>
      <c r="G48" s="98">
        <f>(G$33*($C$48/100))</f>
        <v>55</v>
      </c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</row>
    <row r="49" ht="15.75" customHeight="1" spans="1:23">
      <c r="A49" s="95" t="s">
        <v>82</v>
      </c>
      <c r="B49" s="112" t="s">
        <v>100</v>
      </c>
      <c r="C49" s="113">
        <v>0.6</v>
      </c>
      <c r="D49" s="97">
        <f>(D$33*($C$49/100))</f>
        <v>11.4</v>
      </c>
      <c r="E49" s="97">
        <f>(E$33*($C$49/100))</f>
        <v>15</v>
      </c>
      <c r="F49" s="98">
        <f>(F$33*($C$49/100))</f>
        <v>21</v>
      </c>
      <c r="G49" s="98">
        <f>(G$33*($C$49/100))</f>
        <v>33</v>
      </c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</row>
    <row r="50" ht="15.75" customHeight="1" spans="1:23">
      <c r="A50" s="95" t="s">
        <v>101</v>
      </c>
      <c r="B50" s="112" t="s">
        <v>102</v>
      </c>
      <c r="C50" s="113">
        <v>0.2</v>
      </c>
      <c r="D50" s="97">
        <f>(D$33*($C$50/100))</f>
        <v>3.8</v>
      </c>
      <c r="E50" s="97">
        <f>(E$33*($C$50/100))</f>
        <v>5</v>
      </c>
      <c r="F50" s="98">
        <f>(F$33*($C$50/100))</f>
        <v>7</v>
      </c>
      <c r="G50" s="98">
        <f>(G$33*($C$50/100))</f>
        <v>11</v>
      </c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</row>
    <row r="51" ht="15.75" customHeight="1" spans="1:23">
      <c r="A51" s="95" t="s">
        <v>103</v>
      </c>
      <c r="B51" s="110" t="s">
        <v>104</v>
      </c>
      <c r="C51" s="111">
        <v>8</v>
      </c>
      <c r="D51" s="97">
        <f>(D$33*($C$51/100))</f>
        <v>152</v>
      </c>
      <c r="E51" s="97">
        <f>(E$33*($C$51/100))</f>
        <v>200</v>
      </c>
      <c r="F51" s="98">
        <f>(F$33*($C$51/100))</f>
        <v>280</v>
      </c>
      <c r="G51" s="98">
        <f>(G$33*($C$51/100))</f>
        <v>440</v>
      </c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</row>
    <row r="52" ht="15.75" customHeight="1" spans="1:23">
      <c r="A52" s="116"/>
      <c r="B52" s="117" t="s">
        <v>35</v>
      </c>
      <c r="C52" s="118">
        <f t="shared" ref="C52:G52" si="2">SUM(C44:C51)</f>
        <v>39.8</v>
      </c>
      <c r="D52" s="119">
        <f t="shared" si="2"/>
        <v>756.2</v>
      </c>
      <c r="E52" s="119">
        <f t="shared" si="2"/>
        <v>995</v>
      </c>
      <c r="F52" s="120">
        <f t="shared" si="2"/>
        <v>1393</v>
      </c>
      <c r="G52" s="120">
        <f t="shared" si="2"/>
        <v>2189</v>
      </c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</row>
    <row r="53" ht="15.75" customHeight="1" spans="1:25">
      <c r="A53" s="8"/>
      <c r="B53" s="121" t="s">
        <v>105</v>
      </c>
      <c r="C53" s="8"/>
      <c r="D53" s="8"/>
      <c r="E53" s="9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</row>
    <row r="54" ht="15.75" customHeight="1" spans="1:25">
      <c r="A54" s="8"/>
      <c r="B54" s="121"/>
      <c r="C54" s="8"/>
      <c r="D54" s="8"/>
      <c r="E54" s="9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</row>
    <row r="55" ht="51" customHeight="1" spans="1:23">
      <c r="A55" s="122" t="s">
        <v>106</v>
      </c>
      <c r="B55" s="11"/>
      <c r="C55" s="11"/>
      <c r="D55" s="73" t="s">
        <v>66</v>
      </c>
      <c r="E55" s="73" t="s">
        <v>67</v>
      </c>
      <c r="F55" s="73" t="s">
        <v>68</v>
      </c>
      <c r="G55" s="73" t="s">
        <v>69</v>
      </c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</row>
    <row r="56" ht="15.75" customHeight="1" spans="1:23">
      <c r="A56" s="74" t="s">
        <v>107</v>
      </c>
      <c r="B56" s="75" t="s">
        <v>108</v>
      </c>
      <c r="C56" s="76"/>
      <c r="D56" s="77" t="s">
        <v>71</v>
      </c>
      <c r="E56" s="77" t="s">
        <v>71</v>
      </c>
      <c r="F56" s="77" t="s">
        <v>71</v>
      </c>
      <c r="G56" s="77" t="s">
        <v>71</v>
      </c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</row>
    <row r="57" ht="30" customHeight="1" spans="1:23">
      <c r="A57" s="78" t="s">
        <v>72</v>
      </c>
      <c r="B57" s="123" t="s">
        <v>109</v>
      </c>
      <c r="C57" s="76"/>
      <c r="D57" s="124">
        <f>(8.55*2*A20)-(6%*D20)</f>
        <v>243.048</v>
      </c>
      <c r="E57" s="124">
        <f>(8.55*2*A21)-(6%*D21)</f>
        <v>207.048</v>
      </c>
      <c r="F57" s="124"/>
      <c r="G57" s="124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</row>
    <row r="58" ht="15.75" customHeight="1" spans="1:23">
      <c r="A58" s="78" t="s">
        <v>74</v>
      </c>
      <c r="B58" s="79" t="s">
        <v>110</v>
      </c>
      <c r="C58" s="76"/>
      <c r="D58" s="125">
        <f>(23.5*A20)-(23.5*A20*10%)</f>
        <v>441.612</v>
      </c>
      <c r="E58" s="125">
        <f>(23.5*A21)-(23.5*A21*10%)</f>
        <v>441.612</v>
      </c>
      <c r="F58" s="125">
        <f>(23.5*A22)-(23.5*A22*10%)</f>
        <v>441.612</v>
      </c>
      <c r="G58" s="125">
        <f>(23.5*A23)-(23.5*A23*10%)</f>
        <v>441.612</v>
      </c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</row>
    <row r="59" ht="15.75" customHeight="1" spans="1:23">
      <c r="A59" s="78" t="s">
        <v>76</v>
      </c>
      <c r="B59" s="126" t="s">
        <v>111</v>
      </c>
      <c r="C59" s="127"/>
      <c r="D59" s="128">
        <f>F53</f>
        <v>0</v>
      </c>
      <c r="E59" s="128">
        <f>G53</f>
        <v>0</v>
      </c>
      <c r="F59" s="128"/>
      <c r="G59" s="128">
        <f>H53</f>
        <v>0</v>
      </c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</row>
    <row r="60" ht="15.75" customHeight="1" spans="1:23">
      <c r="A60" s="78" t="s">
        <v>78</v>
      </c>
      <c r="B60" s="79" t="s">
        <v>112</v>
      </c>
      <c r="C60" s="76"/>
      <c r="D60" s="124">
        <v>20.15</v>
      </c>
      <c r="E60" s="124">
        <v>20.15</v>
      </c>
      <c r="F60" s="124">
        <v>20.15</v>
      </c>
      <c r="G60" s="124">
        <v>20.15</v>
      </c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</row>
    <row r="61" ht="15.75" customHeight="1" spans="1:23">
      <c r="A61" s="86"/>
      <c r="B61" s="87" t="s">
        <v>113</v>
      </c>
      <c r="C61" s="26"/>
      <c r="D61" s="88">
        <f>SUM(D57:D60)</f>
        <v>704.81</v>
      </c>
      <c r="E61" s="88">
        <f>SUM(E57:E60)</f>
        <v>668.81</v>
      </c>
      <c r="F61" s="88">
        <f>SUM(F57:F60)</f>
        <v>461.762</v>
      </c>
      <c r="G61" s="88">
        <f>SUM(G57:G60)</f>
        <v>461.762</v>
      </c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</row>
    <row r="62" ht="15.75" customHeight="1" spans="1:25">
      <c r="A62" s="8"/>
      <c r="B62" s="129"/>
      <c r="C62" s="130"/>
      <c r="D62" s="130"/>
      <c r="E62" s="9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</row>
    <row r="63" ht="54.75" customHeight="1" spans="1:23">
      <c r="A63" s="90" t="s">
        <v>114</v>
      </c>
      <c r="B63" s="42"/>
      <c r="C63" s="40"/>
      <c r="D63" s="73" t="s">
        <v>66</v>
      </c>
      <c r="E63" s="73" t="s">
        <v>67</v>
      </c>
      <c r="F63" s="73" t="s">
        <v>68</v>
      </c>
      <c r="G63" s="73" t="s">
        <v>69</v>
      </c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</row>
    <row r="64" ht="15.75" customHeight="1" spans="1:23">
      <c r="A64" s="131">
        <v>2</v>
      </c>
      <c r="B64" s="132" t="s">
        <v>115</v>
      </c>
      <c r="C64" s="53"/>
      <c r="D64" s="133" t="s">
        <v>116</v>
      </c>
      <c r="E64" s="133" t="s">
        <v>116</v>
      </c>
      <c r="F64" s="134" t="s">
        <v>116</v>
      </c>
      <c r="G64" s="134" t="s">
        <v>116</v>
      </c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</row>
    <row r="65" ht="15.75" customHeight="1" spans="1:23">
      <c r="A65" s="131" t="s">
        <v>117</v>
      </c>
      <c r="B65" s="135" t="s">
        <v>118</v>
      </c>
      <c r="C65" s="53"/>
      <c r="D65" s="136">
        <f>D39</f>
        <v>388.17</v>
      </c>
      <c r="E65" s="136">
        <f>E39</f>
        <v>510.75</v>
      </c>
      <c r="F65" s="137">
        <f>F39</f>
        <v>715.05</v>
      </c>
      <c r="G65" s="137">
        <f>G39</f>
        <v>1123.65</v>
      </c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</row>
    <row r="66" ht="15.75" customHeight="1" spans="1:23">
      <c r="A66" s="131" t="s">
        <v>92</v>
      </c>
      <c r="B66" s="135" t="s">
        <v>93</v>
      </c>
      <c r="C66" s="53"/>
      <c r="D66" s="136">
        <f>D52+D40</f>
        <v>904.78</v>
      </c>
      <c r="E66" s="136">
        <f>E52+E40</f>
        <v>1190.5</v>
      </c>
      <c r="F66" s="137">
        <f>F52+F40</f>
        <v>1666.7</v>
      </c>
      <c r="G66" s="137">
        <f>G52+G40</f>
        <v>2619.1</v>
      </c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</row>
    <row r="67" ht="15.75" customHeight="1" spans="1:23">
      <c r="A67" s="131" t="s">
        <v>107</v>
      </c>
      <c r="B67" s="135" t="s">
        <v>108</v>
      </c>
      <c r="C67" s="53"/>
      <c r="D67" s="136">
        <f>D61</f>
        <v>704.81</v>
      </c>
      <c r="E67" s="136">
        <f>E61</f>
        <v>668.81</v>
      </c>
      <c r="F67" s="137">
        <f>F61</f>
        <v>461.762</v>
      </c>
      <c r="G67" s="137">
        <f>G61</f>
        <v>461.762</v>
      </c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</row>
    <row r="68" ht="15.75" customHeight="1" spans="1:23">
      <c r="A68" s="138"/>
      <c r="B68" s="139" t="s">
        <v>89</v>
      </c>
      <c r="C68" s="45"/>
      <c r="D68" s="140">
        <f t="shared" ref="D68:G68" si="3">SUM(D65:D67)</f>
        <v>1997.76</v>
      </c>
      <c r="E68" s="140">
        <f t="shared" si="3"/>
        <v>2370.06</v>
      </c>
      <c r="F68" s="141">
        <f t="shared" si="3"/>
        <v>2843.512</v>
      </c>
      <c r="G68" s="141">
        <f t="shared" si="3"/>
        <v>4204.512</v>
      </c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</row>
    <row r="69" ht="15.75" customHeight="1" spans="1:25">
      <c r="A69" s="8"/>
      <c r="B69" s="142"/>
      <c r="C69" s="130"/>
      <c r="D69" s="130"/>
      <c r="E69" s="9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</row>
    <row r="70" ht="57.75" customHeight="1" spans="1:23">
      <c r="A70" s="90" t="s">
        <v>119</v>
      </c>
      <c r="B70" s="42"/>
      <c r="C70" s="40"/>
      <c r="D70" s="73" t="s">
        <v>66</v>
      </c>
      <c r="E70" s="73" t="s">
        <v>67</v>
      </c>
      <c r="F70" s="73" t="s">
        <v>68</v>
      </c>
      <c r="G70" s="73" t="s">
        <v>69</v>
      </c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</row>
    <row r="71" ht="15.75" customHeight="1" spans="1:23">
      <c r="A71" s="105">
        <v>3</v>
      </c>
      <c r="B71" s="143" t="s">
        <v>120</v>
      </c>
      <c r="C71" s="53"/>
      <c r="D71" s="108" t="s">
        <v>71</v>
      </c>
      <c r="E71" s="108" t="s">
        <v>71</v>
      </c>
      <c r="F71" s="109" t="s">
        <v>71</v>
      </c>
      <c r="G71" s="109" t="s">
        <v>71</v>
      </c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</row>
    <row r="72" ht="15.75" customHeight="1" spans="1:23">
      <c r="A72" s="95" t="s">
        <v>72</v>
      </c>
      <c r="B72" s="144" t="s">
        <v>121</v>
      </c>
      <c r="C72" s="53"/>
      <c r="D72" s="145">
        <f>((D33+D37+D38)/12)*5%</f>
        <v>9.53404166666667</v>
      </c>
      <c r="E72" s="145">
        <f>((E33+E37+E38)/12)*5%</f>
        <v>12.5447916666667</v>
      </c>
      <c r="F72" s="146">
        <f>((F33+F37+F38)/12)*5%</f>
        <v>17.5627083333333</v>
      </c>
      <c r="G72" s="146">
        <f>((G33+G37+G38)/12)*5%</f>
        <v>27.5985416666667</v>
      </c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</row>
    <row r="73" ht="15.75" customHeight="1" spans="1:23">
      <c r="A73" s="95" t="s">
        <v>74</v>
      </c>
      <c r="B73" s="144" t="s">
        <v>122</v>
      </c>
      <c r="C73" s="53"/>
      <c r="D73" s="147">
        <f>((D33+D37)/12)*5%*8%</f>
        <v>0.68609</v>
      </c>
      <c r="E73" s="147">
        <f>((E33+E37)/12)*5%*8%</f>
        <v>0.90275</v>
      </c>
      <c r="F73" s="148">
        <f>((F33+F37)/12)*5%*8%</f>
        <v>1.26385</v>
      </c>
      <c r="G73" s="148">
        <f>((G33+G37)/12)*5%*8%</f>
        <v>1.98605</v>
      </c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</row>
    <row r="74" ht="15.75" customHeight="1" spans="1:23">
      <c r="A74" s="95" t="s">
        <v>76</v>
      </c>
      <c r="B74" s="144" t="s">
        <v>123</v>
      </c>
      <c r="C74" s="53"/>
      <c r="D74" s="147">
        <v>0</v>
      </c>
      <c r="E74" s="147">
        <v>0</v>
      </c>
      <c r="F74" s="148">
        <v>0</v>
      </c>
      <c r="G74" s="148">
        <v>0</v>
      </c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</row>
    <row r="75" ht="15.75" customHeight="1" spans="1:23">
      <c r="A75" s="95" t="s">
        <v>78</v>
      </c>
      <c r="B75" s="144" t="s">
        <v>124</v>
      </c>
      <c r="C75" s="53"/>
      <c r="D75" s="147">
        <f>(((D33+D59)/30/12)*7)</f>
        <v>36.9444444444444</v>
      </c>
      <c r="E75" s="147">
        <f>(((E33+E59)/30/12)*7)</f>
        <v>48.6111111111111</v>
      </c>
      <c r="F75" s="148">
        <f>(((F33+F59)/30/12)*7)</f>
        <v>68.0555555555556</v>
      </c>
      <c r="G75" s="148">
        <f>(((G33+G59)/30/12)*7)</f>
        <v>106.944444444444</v>
      </c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</row>
    <row r="76" ht="27.75" customHeight="1" spans="1:23">
      <c r="A76" s="95" t="s">
        <v>80</v>
      </c>
      <c r="B76" s="144" t="s">
        <v>125</v>
      </c>
      <c r="C76" s="53"/>
      <c r="D76" s="149">
        <f>(D33/30/12*7)*8%</f>
        <v>2.95555555555556</v>
      </c>
      <c r="E76" s="149">
        <f>(E33/30/12*7)*8%</f>
        <v>3.88888888888889</v>
      </c>
      <c r="F76" s="150">
        <f>(F33/30/12*7)*8%</f>
        <v>5.44444444444444</v>
      </c>
      <c r="G76" s="150">
        <f>(G33/30/12*7)*8%</f>
        <v>8.55555555555556</v>
      </c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</row>
    <row r="77" ht="27.75" customHeight="1" spans="1:23">
      <c r="A77" s="95" t="s">
        <v>82</v>
      </c>
      <c r="B77" s="144" t="s">
        <v>126</v>
      </c>
      <c r="C77" s="53"/>
      <c r="D77" s="147">
        <f>D33*4%</f>
        <v>76</v>
      </c>
      <c r="E77" s="147">
        <f>E33*4%</f>
        <v>100</v>
      </c>
      <c r="F77" s="148">
        <f>F33*4%</f>
        <v>140</v>
      </c>
      <c r="G77" s="148">
        <f>G33*4%</f>
        <v>220</v>
      </c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</row>
    <row r="78" ht="15.75" customHeight="1" spans="1:23">
      <c r="A78" s="116"/>
      <c r="B78" s="151" t="s">
        <v>35</v>
      </c>
      <c r="C78" s="45"/>
      <c r="D78" s="119">
        <f t="shared" ref="D78:G78" si="4">SUM(D72:D77)</f>
        <v>126.120131666667</v>
      </c>
      <c r="E78" s="119">
        <f t="shared" si="4"/>
        <v>165.947541666667</v>
      </c>
      <c r="F78" s="120">
        <f t="shared" si="4"/>
        <v>232.326558333333</v>
      </c>
      <c r="G78" s="120">
        <f t="shared" si="4"/>
        <v>365.084591666667</v>
      </c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</row>
    <row r="79" ht="15.75" customHeight="1" spans="1:25">
      <c r="A79" s="8"/>
      <c r="B79" s="8"/>
      <c r="C79" s="8"/>
      <c r="D79" s="8"/>
      <c r="E79" s="9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</row>
    <row r="80" ht="51" customHeight="1" spans="1:23">
      <c r="A80" s="90" t="s">
        <v>127</v>
      </c>
      <c r="B80" s="42"/>
      <c r="C80" s="40"/>
      <c r="D80" s="73" t="s">
        <v>66</v>
      </c>
      <c r="E80" s="73" t="s">
        <v>67</v>
      </c>
      <c r="F80" s="73" t="s">
        <v>68</v>
      </c>
      <c r="G80" s="73" t="s">
        <v>69</v>
      </c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</row>
    <row r="81" ht="15.75" customHeight="1" spans="1:23">
      <c r="A81" s="105" t="s">
        <v>128</v>
      </c>
      <c r="B81" s="143" t="s">
        <v>129</v>
      </c>
      <c r="C81" s="53"/>
      <c r="D81" s="108" t="s">
        <v>71</v>
      </c>
      <c r="E81" s="108" t="s">
        <v>71</v>
      </c>
      <c r="F81" s="109" t="s">
        <v>71</v>
      </c>
      <c r="G81" s="109" t="s">
        <v>71</v>
      </c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</row>
    <row r="82" ht="15.75" customHeight="1" spans="1:23">
      <c r="A82" s="95" t="s">
        <v>72</v>
      </c>
      <c r="B82" s="144" t="s">
        <v>130</v>
      </c>
      <c r="C82" s="53"/>
      <c r="D82" s="147">
        <v>0</v>
      </c>
      <c r="E82" s="147">
        <v>0</v>
      </c>
      <c r="F82" s="148">
        <v>0</v>
      </c>
      <c r="G82" s="148">
        <v>0</v>
      </c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</row>
    <row r="83" ht="15.75" customHeight="1" spans="1:23">
      <c r="A83" s="95" t="s">
        <v>74</v>
      </c>
      <c r="B83" s="144" t="s">
        <v>131</v>
      </c>
      <c r="C83" s="53"/>
      <c r="D83" s="147">
        <f>(((D33+D68+D78+D86+D107)-(D57-D58-D104-D105))/30*2.96)/12</f>
        <v>34.9722643772469</v>
      </c>
      <c r="E83" s="147">
        <f>(((E33+E68+E78+E86+E107)-(E57-E58-E104-E105))/30*2.96)/12</f>
        <v>43.6137165536319</v>
      </c>
      <c r="F83" s="148">
        <f>(((F33+F68+F78+F86+F107)-(F57-F58-F104-F105))/30*2.96)/12</f>
        <v>58.0161368476068</v>
      </c>
      <c r="G83" s="148">
        <f>(((G33+G68+G78+G86+G107)-(G57-G58-G104-G105))/30*2.96)/12</f>
        <v>86.8209774355568</v>
      </c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</row>
    <row r="84" ht="15.75" customHeight="1" spans="1:23">
      <c r="A84" s="95" t="s">
        <v>76</v>
      </c>
      <c r="B84" s="144" t="s">
        <v>132</v>
      </c>
      <c r="C84" s="53"/>
      <c r="D84" s="147">
        <f>(((D33+D68+D78+D86+D107)-(D57-D58-D104-D105))/30*5*1.5%)/12</f>
        <v>0.886121563612675</v>
      </c>
      <c r="E84" s="147">
        <f>(((E33+E68+E78+E86+E107)-(E57-E58-E104-E105))/30*5*1.5%)/12</f>
        <v>1.10507727754135</v>
      </c>
      <c r="F84" s="148">
        <f>(((F33+F68+F78+F86+F107)-(F57-F58-F104-F105))/30*5*1.5%)/12</f>
        <v>1.47000346742247</v>
      </c>
      <c r="G84" s="148">
        <f>(((G33+G68+G78+G86+G107)-(G57-G58-G104-G105))/30*5*1.5%)/12</f>
        <v>2.19985584718472</v>
      </c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</row>
    <row r="85" ht="15.75" customHeight="1" spans="1:23">
      <c r="A85" s="95" t="s">
        <v>78</v>
      </c>
      <c r="B85" s="144" t="s">
        <v>133</v>
      </c>
      <c r="C85" s="53"/>
      <c r="D85" s="147">
        <f>(((D33+D68+D78+D86+D107)-(D57-D58-D104-D105))/30*15*0.78%)/12</f>
        <v>1.38234963923577</v>
      </c>
      <c r="E85" s="147">
        <f>(((E33+E68+E78+E86+E107)-(E57-E58-E104-E105))/30*15*0.78%)/12</f>
        <v>1.7239205529645</v>
      </c>
      <c r="F85" s="148">
        <f>(((F33+F68+F78+F86+F107)-(F57-F58-F104-F105))/30*15*0.78%)/12</f>
        <v>2.29320540917905</v>
      </c>
      <c r="G85" s="148">
        <f>(((G33+G68+G78+G86+G107)-(G57-G58-G104-G105))/30*15*0.78%)/12</f>
        <v>3.43177512160816</v>
      </c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</row>
    <row r="86" ht="15.75" customHeight="1" spans="1:23">
      <c r="A86" s="95" t="s">
        <v>80</v>
      </c>
      <c r="B86" s="144" t="s">
        <v>134</v>
      </c>
      <c r="C86" s="53"/>
      <c r="D86" s="147">
        <f>(((D38*3.95/12)+(D60*3.95*1.02%))/12+((D33+D37)*39.8%*3.95)*1.02%/12)</f>
        <v>9.12437367417222</v>
      </c>
      <c r="E86" s="147">
        <f t="shared" ref="E86:G86" si="5">(((E38*3.95/12)+(E60*3.95*1.02%))/12+((E33+E37)*39.8%*3.95)*1.02%/12)</f>
        <v>11.9843905318056</v>
      </c>
      <c r="F86" s="147">
        <f t="shared" si="5"/>
        <v>16.7510852945278</v>
      </c>
      <c r="G86" s="147">
        <f t="shared" si="5"/>
        <v>26.2844748199722</v>
      </c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</row>
    <row r="87" ht="15.75" customHeight="1" spans="1:23">
      <c r="A87" s="95" t="s">
        <v>82</v>
      </c>
      <c r="B87" s="144" t="s">
        <v>135</v>
      </c>
      <c r="C87" s="53"/>
      <c r="D87" s="147">
        <v>0</v>
      </c>
      <c r="E87" s="147">
        <v>0</v>
      </c>
      <c r="F87" s="148">
        <v>0</v>
      </c>
      <c r="G87" s="148">
        <v>0</v>
      </c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</row>
    <row r="88" ht="15.75" customHeight="1" spans="1:23">
      <c r="A88" s="116"/>
      <c r="B88" s="151" t="s">
        <v>35</v>
      </c>
      <c r="C88" s="45"/>
      <c r="D88" s="119">
        <f t="shared" ref="D88:G88" si="6">SUM(D82:D87)</f>
        <v>46.3651092542676</v>
      </c>
      <c r="E88" s="119">
        <f t="shared" si="6"/>
        <v>58.4271049159433</v>
      </c>
      <c r="F88" s="120">
        <f t="shared" si="6"/>
        <v>78.5304310187362</v>
      </c>
      <c r="G88" s="120">
        <f t="shared" si="6"/>
        <v>118.737083224322</v>
      </c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</row>
    <row r="89" ht="15.75" customHeight="1" spans="1:25">
      <c r="A89" s="8"/>
      <c r="B89" s="8"/>
      <c r="C89" s="8"/>
      <c r="D89" s="8"/>
      <c r="E89" s="9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</row>
    <row r="90" ht="51" customHeight="1" spans="1:23">
      <c r="A90" s="90" t="s">
        <v>136</v>
      </c>
      <c r="B90" s="42"/>
      <c r="C90" s="40"/>
      <c r="D90" s="73" t="s">
        <v>66</v>
      </c>
      <c r="E90" s="73" t="s">
        <v>67</v>
      </c>
      <c r="F90" s="73" t="s">
        <v>68</v>
      </c>
      <c r="G90" s="73" t="s">
        <v>69</v>
      </c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</row>
    <row r="91" ht="15.75" customHeight="1" spans="1:23">
      <c r="A91" s="105" t="s">
        <v>137</v>
      </c>
      <c r="B91" s="143" t="s">
        <v>138</v>
      </c>
      <c r="C91" s="53"/>
      <c r="D91" s="108" t="s">
        <v>71</v>
      </c>
      <c r="E91" s="108" t="s">
        <v>71</v>
      </c>
      <c r="F91" s="109" t="s">
        <v>71</v>
      </c>
      <c r="G91" s="109" t="s">
        <v>71</v>
      </c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</row>
    <row r="92" ht="15.75" customHeight="1" spans="1:23">
      <c r="A92" s="95" t="s">
        <v>72</v>
      </c>
      <c r="B92" s="152" t="s">
        <v>139</v>
      </c>
      <c r="C92" s="53"/>
      <c r="D92" s="153">
        <v>0</v>
      </c>
      <c r="E92" s="153">
        <v>0</v>
      </c>
      <c r="F92" s="154">
        <v>0</v>
      </c>
      <c r="G92" s="154">
        <v>0</v>
      </c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</row>
    <row r="93" ht="15.75" customHeight="1" spans="1:23">
      <c r="A93" s="101"/>
      <c r="B93" s="151" t="s">
        <v>35</v>
      </c>
      <c r="C93" s="45"/>
      <c r="D93" s="155">
        <v>0</v>
      </c>
      <c r="E93" s="155">
        <v>0</v>
      </c>
      <c r="F93" s="156">
        <v>0</v>
      </c>
      <c r="G93" s="156">
        <v>0</v>
      </c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</row>
    <row r="94" ht="15.75" customHeight="1" spans="1:25">
      <c r="A94" s="8"/>
      <c r="B94" s="8"/>
      <c r="C94" s="8"/>
      <c r="D94" s="8"/>
      <c r="E94" s="9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</row>
    <row r="95" ht="47.25" customHeight="1" spans="1:23">
      <c r="A95" s="90" t="s">
        <v>140</v>
      </c>
      <c r="B95" s="42"/>
      <c r="C95" s="40"/>
      <c r="D95" s="73" t="s">
        <v>66</v>
      </c>
      <c r="E95" s="73" t="s">
        <v>67</v>
      </c>
      <c r="F95" s="73" t="s">
        <v>68</v>
      </c>
      <c r="G95" s="73" t="s">
        <v>69</v>
      </c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</row>
    <row r="96" ht="15.75" customHeight="1" spans="1:23">
      <c r="A96" s="157">
        <v>4</v>
      </c>
      <c r="B96" s="132" t="s">
        <v>141</v>
      </c>
      <c r="C96" s="53"/>
      <c r="D96" s="133" t="s">
        <v>116</v>
      </c>
      <c r="E96" s="133" t="s">
        <v>116</v>
      </c>
      <c r="F96" s="134" t="s">
        <v>116</v>
      </c>
      <c r="G96" s="134" t="s">
        <v>116</v>
      </c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</row>
    <row r="97" ht="15.75" customHeight="1" spans="1:23">
      <c r="A97" s="131" t="s">
        <v>128</v>
      </c>
      <c r="B97" s="135" t="s">
        <v>142</v>
      </c>
      <c r="C97" s="53"/>
      <c r="D97" s="136">
        <f>D88</f>
        <v>46.3651092542676</v>
      </c>
      <c r="E97" s="136">
        <f>E88</f>
        <v>58.4271049159433</v>
      </c>
      <c r="F97" s="137">
        <f>F88</f>
        <v>78.5304310187362</v>
      </c>
      <c r="G97" s="137">
        <f>G88</f>
        <v>118.737083224322</v>
      </c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</row>
    <row r="98" ht="15.75" customHeight="1" spans="1:23">
      <c r="A98" s="131" t="s">
        <v>137</v>
      </c>
      <c r="B98" s="135" t="s">
        <v>138</v>
      </c>
      <c r="C98" s="53"/>
      <c r="D98" s="136">
        <v>0</v>
      </c>
      <c r="E98" s="136">
        <v>0</v>
      </c>
      <c r="F98" s="137">
        <v>0</v>
      </c>
      <c r="G98" s="137">
        <v>0</v>
      </c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</row>
    <row r="99" ht="15.75" customHeight="1" spans="1:23">
      <c r="A99" s="116"/>
      <c r="B99" s="139" t="s">
        <v>89</v>
      </c>
      <c r="C99" s="45"/>
      <c r="D99" s="140">
        <f t="shared" ref="D99:G99" si="7">SUM(D97:D98)</f>
        <v>46.3651092542676</v>
      </c>
      <c r="E99" s="140">
        <f t="shared" si="7"/>
        <v>58.4271049159433</v>
      </c>
      <c r="F99" s="141">
        <f t="shared" si="7"/>
        <v>78.5304310187362</v>
      </c>
      <c r="G99" s="141">
        <f t="shared" si="7"/>
        <v>118.737083224322</v>
      </c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</row>
    <row r="100" ht="15.75" customHeight="1" spans="1:25">
      <c r="A100" s="8"/>
      <c r="B100" s="8"/>
      <c r="C100" s="8"/>
      <c r="D100" s="8"/>
      <c r="E100" s="8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</row>
    <row r="101" ht="51.75" customHeight="1" spans="1:23">
      <c r="A101" s="90" t="s">
        <v>143</v>
      </c>
      <c r="B101" s="42"/>
      <c r="C101" s="40"/>
      <c r="D101" s="73" t="s">
        <v>66</v>
      </c>
      <c r="E101" s="73" t="s">
        <v>67</v>
      </c>
      <c r="F101" s="73" t="s">
        <v>68</v>
      </c>
      <c r="G101" s="73" t="s">
        <v>69</v>
      </c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</row>
    <row r="102" ht="15.75" customHeight="1" spans="1:23">
      <c r="A102" s="158">
        <v>5</v>
      </c>
      <c r="B102" s="132" t="s">
        <v>144</v>
      </c>
      <c r="C102" s="53"/>
      <c r="D102" s="93" t="s">
        <v>71</v>
      </c>
      <c r="E102" s="93" t="s">
        <v>71</v>
      </c>
      <c r="F102" s="94" t="s">
        <v>71</v>
      </c>
      <c r="G102" s="94" t="s">
        <v>71</v>
      </c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</row>
    <row r="103" ht="15.75" customHeight="1" spans="1:23">
      <c r="A103" s="159" t="s">
        <v>72</v>
      </c>
      <c r="B103" s="135" t="s">
        <v>145</v>
      </c>
      <c r="C103" s="53"/>
      <c r="D103" s="160">
        <f>'Anexo III Uniformes'!H14</f>
        <v>21.815</v>
      </c>
      <c r="E103" s="160">
        <f>'Anexo III Uniformes'!H14</f>
        <v>21.815</v>
      </c>
      <c r="F103" s="161">
        <f>'Anexo III Uniformes'!H14</f>
        <v>21.815</v>
      </c>
      <c r="G103" s="161">
        <f>'Anexo III Uniformes'!H14</f>
        <v>21.815</v>
      </c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</row>
    <row r="104" ht="26.25" customHeight="1" spans="1:23">
      <c r="A104" s="159" t="s">
        <v>74</v>
      </c>
      <c r="B104" s="144" t="s">
        <v>146</v>
      </c>
      <c r="C104" s="53"/>
      <c r="D104" s="160"/>
      <c r="E104" s="160"/>
      <c r="F104" s="161"/>
      <c r="G104" s="161"/>
      <c r="H104" s="162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</row>
    <row r="105" ht="15.75" customHeight="1" spans="1:23">
      <c r="A105" s="159" t="s">
        <v>76</v>
      </c>
      <c r="B105" s="135" t="s">
        <v>147</v>
      </c>
      <c r="C105" s="53"/>
      <c r="D105" s="163"/>
      <c r="E105" s="163"/>
      <c r="F105" s="164"/>
      <c r="G105" s="164"/>
      <c r="H105" s="165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</row>
    <row r="106" ht="15.75" customHeight="1" spans="1:23">
      <c r="A106" s="159" t="s">
        <v>78</v>
      </c>
      <c r="B106" s="135" t="s">
        <v>148</v>
      </c>
      <c r="C106" s="53"/>
      <c r="D106" s="166"/>
      <c r="E106" s="166"/>
      <c r="F106" s="167"/>
      <c r="G106" s="167"/>
      <c r="H106" s="165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</row>
    <row r="107" ht="15.75" customHeight="1" spans="1:23">
      <c r="A107" s="168"/>
      <c r="B107" s="139" t="s">
        <v>149</v>
      </c>
      <c r="C107" s="45"/>
      <c r="D107" s="169">
        <f t="shared" ref="D107:G107" si="8">SUM(D103:D106)</f>
        <v>21.815</v>
      </c>
      <c r="E107" s="169">
        <f t="shared" si="8"/>
        <v>21.815</v>
      </c>
      <c r="F107" s="170">
        <f t="shared" si="8"/>
        <v>21.815</v>
      </c>
      <c r="G107" s="170">
        <f t="shared" si="8"/>
        <v>21.815</v>
      </c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</row>
    <row r="108" ht="15.75" customHeight="1" spans="1:25">
      <c r="A108" s="171"/>
      <c r="B108" s="172"/>
      <c r="C108" s="173"/>
      <c r="D108" s="173"/>
      <c r="E108" s="8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</row>
    <row r="109" ht="49.5" customHeight="1" spans="1:23">
      <c r="A109" s="39" t="s">
        <v>150</v>
      </c>
      <c r="B109" s="174"/>
      <c r="C109" s="175"/>
      <c r="D109" s="73" t="s">
        <v>66</v>
      </c>
      <c r="E109" s="73" t="s">
        <v>67</v>
      </c>
      <c r="F109" s="73" t="s">
        <v>68</v>
      </c>
      <c r="G109" s="73" t="s">
        <v>69</v>
      </c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</row>
    <row r="110" ht="15.75" customHeight="1" spans="1:23">
      <c r="A110" s="158">
        <v>6</v>
      </c>
      <c r="B110" s="106" t="s">
        <v>151</v>
      </c>
      <c r="C110" s="107" t="s">
        <v>94</v>
      </c>
      <c r="D110" s="108" t="s">
        <v>71</v>
      </c>
      <c r="E110" s="108" t="s">
        <v>71</v>
      </c>
      <c r="F110" s="109" t="s">
        <v>71</v>
      </c>
      <c r="G110" s="109" t="s">
        <v>71</v>
      </c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</row>
    <row r="111" ht="15.75" customHeight="1" spans="1:23">
      <c r="A111" s="159" t="s">
        <v>72</v>
      </c>
      <c r="B111" s="110" t="s">
        <v>152</v>
      </c>
      <c r="C111" s="176">
        <v>4.8</v>
      </c>
      <c r="D111" s="97">
        <f>(D128)*$C$111/100</f>
        <v>196.418891564205</v>
      </c>
      <c r="E111" s="97">
        <f>(E128)*$C$111/100</f>
        <v>245.579983035965</v>
      </c>
      <c r="F111" s="98">
        <f>(F128)*$C$111/100</f>
        <v>320.456831488899</v>
      </c>
      <c r="G111" s="98">
        <f>(G128)*$C$111/100</f>
        <v>490.087136394767</v>
      </c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</row>
    <row r="112" ht="15.75" customHeight="1" spans="1:23">
      <c r="A112" s="159" t="s">
        <v>74</v>
      </c>
      <c r="B112" s="110" t="s">
        <v>153</v>
      </c>
      <c r="C112" s="176">
        <v>3.92</v>
      </c>
      <c r="D112" s="97">
        <f>(D128+D111)*$C$112/100</f>
        <v>168.108381993417</v>
      </c>
      <c r="E112" s="97">
        <f>(E128+E111)*$C$112/100</f>
        <v>210.183721481048</v>
      </c>
      <c r="F112" s="98">
        <f>(F128+F111)*$C$112/100</f>
        <v>274.268320176966</v>
      </c>
      <c r="G112" s="98">
        <f>(G128+G111)*$C$112/100</f>
        <v>419.449243802402</v>
      </c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</row>
    <row r="113" ht="15.75" customHeight="1" spans="1:23">
      <c r="A113" s="159" t="s">
        <v>76</v>
      </c>
      <c r="B113" s="110" t="s">
        <v>154</v>
      </c>
      <c r="C113" s="176"/>
      <c r="D113" s="97"/>
      <c r="E113" s="97"/>
      <c r="F113" s="98"/>
      <c r="G113" s="98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</row>
    <row r="114" ht="15.75" customHeight="1" spans="1:23">
      <c r="A114" s="159"/>
      <c r="B114" s="110" t="s">
        <v>155</v>
      </c>
      <c r="C114" s="176">
        <f>3+0.65</f>
        <v>3.65</v>
      </c>
      <c r="D114" s="97">
        <f>((D128+D111+D112)/(1-($C$114+$C$116)/100))*$C$114/100</f>
        <v>178.06835717402</v>
      </c>
      <c r="E114" s="97">
        <f>((E128+E111+E112)/(1-($C$114+$C$116)/100))*$C$114/100</f>
        <v>222.636548785042</v>
      </c>
      <c r="F114" s="98">
        <f>((F128+F111+F112)/(1-($C$114+$C$116)/100))*$C$114/100</f>
        <v>290.517989761527</v>
      </c>
      <c r="G114" s="98">
        <f>((G128+G111+G112)/(1-($C$114+$C$116)/100))*$C$114/100</f>
        <v>444.300497548678</v>
      </c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</row>
    <row r="115" ht="15.75" customHeight="1" spans="1:23">
      <c r="A115" s="159"/>
      <c r="B115" s="110" t="s">
        <v>156</v>
      </c>
      <c r="C115" s="176"/>
      <c r="D115" s="97"/>
      <c r="E115" s="97"/>
      <c r="F115" s="98"/>
      <c r="G115" s="98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</row>
    <row r="116" ht="15.75" customHeight="1" spans="1:23">
      <c r="A116" s="159"/>
      <c r="B116" s="110" t="s">
        <v>157</v>
      </c>
      <c r="C116" s="177">
        <v>5</v>
      </c>
      <c r="D116" s="97">
        <f>((D128+D111+D112)/(1-($C$114+$C$116)/100))*$C$116/100</f>
        <v>243.929256402767</v>
      </c>
      <c r="E116" s="97">
        <f>((E128+E111+E112)/(1-($C$114+$C$116)/100))*$C$116/100</f>
        <v>304.98157367814</v>
      </c>
      <c r="F116" s="98">
        <f>((F128+F111+F112)/(1-($C$114+$C$116)/100))*$C$116/100</f>
        <v>397.969848988393</v>
      </c>
      <c r="G116" s="98">
        <f>((G128+G111+G112)/(1-($C$114+$C$116)/100))*$C$116/100</f>
        <v>608.630818559833</v>
      </c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</row>
    <row r="117" ht="15.75" customHeight="1" spans="1:23">
      <c r="A117" s="159"/>
      <c r="B117" s="110" t="s">
        <v>158</v>
      </c>
      <c r="C117" s="176"/>
      <c r="D117" s="178"/>
      <c r="E117" s="178"/>
      <c r="F117" s="179"/>
      <c r="G117" s="179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</row>
    <row r="118" ht="15.75" customHeight="1" spans="1:23">
      <c r="A118" s="180"/>
      <c r="B118" s="117" t="s">
        <v>35</v>
      </c>
      <c r="C118" s="181">
        <f t="shared" ref="C118:G118" si="9">SUM(C111:C117)</f>
        <v>17.37</v>
      </c>
      <c r="D118" s="119">
        <f t="shared" si="9"/>
        <v>786.52488713441</v>
      </c>
      <c r="E118" s="119">
        <f t="shared" si="9"/>
        <v>983.381826980196</v>
      </c>
      <c r="F118" s="120">
        <f t="shared" si="9"/>
        <v>1283.21299041578</v>
      </c>
      <c r="G118" s="120">
        <f t="shared" si="9"/>
        <v>1962.46769630568</v>
      </c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</row>
    <row r="119" ht="15.75" customHeight="1" spans="1:25">
      <c r="A119" s="171"/>
      <c r="B119" s="172"/>
      <c r="C119" s="173"/>
      <c r="D119" s="173"/>
      <c r="E119" s="8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</row>
    <row r="120" ht="15.75" customHeight="1" spans="1:25">
      <c r="A120" s="182" t="s">
        <v>159</v>
      </c>
      <c r="B120" s="183"/>
      <c r="C120" s="183"/>
      <c r="D120" s="183"/>
      <c r="E120" s="183"/>
      <c r="F120" s="183"/>
      <c r="G120" s="183"/>
      <c r="H120" s="38"/>
      <c r="I120" s="38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</row>
    <row r="121" ht="62.25" customHeight="1" spans="1:23">
      <c r="A121" s="184" t="s">
        <v>160</v>
      </c>
      <c r="B121" s="55"/>
      <c r="C121" s="53"/>
      <c r="D121" s="73" t="s">
        <v>66</v>
      </c>
      <c r="E121" s="73" t="s">
        <v>67</v>
      </c>
      <c r="F121" s="73" t="s">
        <v>68</v>
      </c>
      <c r="G121" s="73" t="s">
        <v>69</v>
      </c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</row>
    <row r="122" ht="15.75" customHeight="1" spans="1:23">
      <c r="A122" s="185"/>
      <c r="B122" s="143" t="s">
        <v>161</v>
      </c>
      <c r="C122" s="53"/>
      <c r="D122" s="108" t="s">
        <v>71</v>
      </c>
      <c r="E122" s="108" t="s">
        <v>71</v>
      </c>
      <c r="F122" s="109" t="s">
        <v>71</v>
      </c>
      <c r="G122" s="109" t="s">
        <v>71</v>
      </c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</row>
    <row r="123" ht="15.75" customHeight="1" spans="1:23">
      <c r="A123" s="185" t="s">
        <v>72</v>
      </c>
      <c r="B123" s="144" t="s">
        <v>162</v>
      </c>
      <c r="C123" s="53"/>
      <c r="D123" s="97">
        <f>D33</f>
        <v>1900</v>
      </c>
      <c r="E123" s="97">
        <f>E33</f>
        <v>2500</v>
      </c>
      <c r="F123" s="98">
        <f>F33</f>
        <v>3500</v>
      </c>
      <c r="G123" s="98">
        <f>G33</f>
        <v>5500</v>
      </c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</row>
    <row r="124" ht="15.75" customHeight="1" spans="1:23">
      <c r="A124" s="185" t="s">
        <v>74</v>
      </c>
      <c r="B124" s="144" t="s">
        <v>163</v>
      </c>
      <c r="C124" s="53"/>
      <c r="D124" s="97">
        <f>D68</f>
        <v>1997.76</v>
      </c>
      <c r="E124" s="97">
        <f>E68</f>
        <v>2370.06</v>
      </c>
      <c r="F124" s="98">
        <f>F68</f>
        <v>2843.512</v>
      </c>
      <c r="G124" s="98">
        <f>G68</f>
        <v>4204.512</v>
      </c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</row>
    <row r="125" ht="15.75" customHeight="1" spans="1:23">
      <c r="A125" s="185" t="s">
        <v>76</v>
      </c>
      <c r="B125" s="144" t="s">
        <v>164</v>
      </c>
      <c r="C125" s="53"/>
      <c r="D125" s="97">
        <f>D78</f>
        <v>126.120131666667</v>
      </c>
      <c r="E125" s="97">
        <f>E78</f>
        <v>165.947541666667</v>
      </c>
      <c r="F125" s="98">
        <f>F78</f>
        <v>232.326558333333</v>
      </c>
      <c r="G125" s="98">
        <f>G78</f>
        <v>365.084591666667</v>
      </c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</row>
    <row r="126" ht="15.75" customHeight="1" spans="1:23">
      <c r="A126" s="185" t="s">
        <v>78</v>
      </c>
      <c r="B126" s="144" t="s">
        <v>165</v>
      </c>
      <c r="C126" s="53"/>
      <c r="D126" s="97">
        <f>D99</f>
        <v>46.3651092542676</v>
      </c>
      <c r="E126" s="97">
        <f>E99</f>
        <v>58.4271049159433</v>
      </c>
      <c r="F126" s="98">
        <f>F99</f>
        <v>78.5304310187362</v>
      </c>
      <c r="G126" s="98">
        <f>G99</f>
        <v>118.737083224322</v>
      </c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</row>
    <row r="127" ht="15.75" customHeight="1" spans="1:23">
      <c r="A127" s="185" t="s">
        <v>80</v>
      </c>
      <c r="B127" s="144" t="s">
        <v>166</v>
      </c>
      <c r="C127" s="53"/>
      <c r="D127" s="97">
        <f>D107</f>
        <v>21.815</v>
      </c>
      <c r="E127" s="97">
        <f>E107</f>
        <v>21.815</v>
      </c>
      <c r="F127" s="98">
        <f>F107</f>
        <v>21.815</v>
      </c>
      <c r="G127" s="98">
        <f>G107</f>
        <v>21.815</v>
      </c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</row>
    <row r="128" ht="15.75" customHeight="1" spans="1:23">
      <c r="A128" s="185"/>
      <c r="B128" s="143" t="s">
        <v>167</v>
      </c>
      <c r="C128" s="53"/>
      <c r="D128" s="99">
        <f t="shared" ref="D128:G128" si="10">SUM(D123:D127)</f>
        <v>4092.06024092093</v>
      </c>
      <c r="E128" s="99">
        <f t="shared" si="10"/>
        <v>5116.24964658261</v>
      </c>
      <c r="F128" s="100">
        <f t="shared" si="10"/>
        <v>6676.18398935207</v>
      </c>
      <c r="G128" s="100">
        <f t="shared" si="10"/>
        <v>10210.148674891</v>
      </c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</row>
    <row r="129" ht="15.75" customHeight="1" spans="1:23">
      <c r="A129" s="185" t="s">
        <v>82</v>
      </c>
      <c r="B129" s="144" t="s">
        <v>168</v>
      </c>
      <c r="C129" s="53"/>
      <c r="D129" s="97">
        <f>D118</f>
        <v>786.52488713441</v>
      </c>
      <c r="E129" s="97">
        <f>E118</f>
        <v>983.381826980196</v>
      </c>
      <c r="F129" s="98">
        <f>F118</f>
        <v>1283.21299041578</v>
      </c>
      <c r="G129" s="98">
        <f>G118</f>
        <v>1962.46769630568</v>
      </c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</row>
    <row r="130" ht="15.75" customHeight="1" spans="1:23">
      <c r="A130" s="185"/>
      <c r="B130" s="143" t="s">
        <v>169</v>
      </c>
      <c r="C130" s="53"/>
      <c r="D130" s="99">
        <f t="shared" ref="D130:G130" si="11">SUM(D128:D129)</f>
        <v>4878.58512805534</v>
      </c>
      <c r="E130" s="99">
        <f t="shared" si="11"/>
        <v>6099.6314735628</v>
      </c>
      <c r="F130" s="100">
        <f t="shared" si="11"/>
        <v>7959.39697976785</v>
      </c>
      <c r="G130" s="100">
        <f t="shared" si="11"/>
        <v>12172.6163711967</v>
      </c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</row>
    <row r="131" ht="15.75" customHeight="1" spans="1:23">
      <c r="A131" s="116"/>
      <c r="B131" s="151" t="s">
        <v>170</v>
      </c>
      <c r="C131" s="45"/>
      <c r="D131" s="118">
        <f>D130/D33</f>
        <v>2.56767638318702</v>
      </c>
      <c r="E131" s="118">
        <f>E130/E33</f>
        <v>2.43985258942512</v>
      </c>
      <c r="F131" s="186">
        <f>F130/F33</f>
        <v>2.27411342279081</v>
      </c>
      <c r="G131" s="186">
        <f>G130/G33</f>
        <v>2.21320297658121</v>
      </c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</row>
    <row r="132" ht="15.75" customHeight="1" spans="1:25">
      <c r="A132" s="8"/>
      <c r="B132" s="187"/>
      <c r="C132" s="8"/>
      <c r="D132" s="8"/>
      <c r="E132" s="8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</row>
    <row r="133" ht="15.75" customHeight="1" spans="1:25">
      <c r="A133" s="8"/>
      <c r="B133" s="8"/>
      <c r="C133" s="8"/>
      <c r="D133" s="8"/>
      <c r="E133" s="8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</row>
    <row r="134" ht="58.5" customHeight="1" spans="1:23">
      <c r="A134" s="90" t="s">
        <v>171</v>
      </c>
      <c r="B134" s="40"/>
      <c r="C134" s="175"/>
      <c r="D134" s="73" t="s">
        <v>66</v>
      </c>
      <c r="E134" s="73" t="s">
        <v>67</v>
      </c>
      <c r="F134" s="73" t="s">
        <v>68</v>
      </c>
      <c r="G134" s="73" t="s">
        <v>69</v>
      </c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</row>
    <row r="135" ht="15.75" customHeight="1" spans="1:23">
      <c r="A135" s="158">
        <v>6</v>
      </c>
      <c r="B135" s="106" t="s">
        <v>151</v>
      </c>
      <c r="C135" s="107" t="s">
        <v>94</v>
      </c>
      <c r="D135" s="108" t="s">
        <v>71</v>
      </c>
      <c r="E135" s="108" t="s">
        <v>71</v>
      </c>
      <c r="F135" s="109" t="s">
        <v>71</v>
      </c>
      <c r="G135" s="109" t="s">
        <v>71</v>
      </c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</row>
    <row r="136" ht="15.75" customHeight="1" spans="1:23">
      <c r="A136" s="159" t="s">
        <v>72</v>
      </c>
      <c r="B136" s="110" t="s">
        <v>152</v>
      </c>
      <c r="C136" s="176">
        <v>4.8</v>
      </c>
      <c r="D136" s="97">
        <f>(D153)*$C$136/100</f>
        <v>196.418891564205</v>
      </c>
      <c r="E136" s="97">
        <f>(E153)*$C$136/100</f>
        <v>245.579983035965</v>
      </c>
      <c r="F136" s="98">
        <f>(F153)*$C$136/100</f>
        <v>320.456831488899</v>
      </c>
      <c r="G136" s="98">
        <f>(G153)*$C$136/100</f>
        <v>490.087136394767</v>
      </c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</row>
    <row r="137" ht="15.75" customHeight="1" spans="1:23">
      <c r="A137" s="159" t="s">
        <v>74</v>
      </c>
      <c r="B137" s="110" t="s">
        <v>153</v>
      </c>
      <c r="C137" s="176">
        <v>3.92</v>
      </c>
      <c r="D137" s="97">
        <f>(D153+D136)*$C$137/100</f>
        <v>168.108381993417</v>
      </c>
      <c r="E137" s="97">
        <f>(E153+E136)*$C$137/100</f>
        <v>210.183721481048</v>
      </c>
      <c r="F137" s="98">
        <f>(F153+F136)*$C$137/100</f>
        <v>274.268320176966</v>
      </c>
      <c r="G137" s="98">
        <f>(G153+G136)*$C$137/100</f>
        <v>419.449243802402</v>
      </c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</row>
    <row r="138" ht="15.75" customHeight="1" spans="1:23">
      <c r="A138" s="159" t="s">
        <v>76</v>
      </c>
      <c r="B138" s="110" t="s">
        <v>154</v>
      </c>
      <c r="C138" s="176"/>
      <c r="D138" s="97"/>
      <c r="E138" s="97"/>
      <c r="F138" s="98"/>
      <c r="G138" s="98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</row>
    <row r="139" ht="15.75" customHeight="1" spans="1:23">
      <c r="A139" s="159"/>
      <c r="B139" s="110" t="s">
        <v>172</v>
      </c>
      <c r="C139" s="111">
        <v>9.25</v>
      </c>
      <c r="D139" s="97">
        <f>((D153+D136+D137)/(1-($C$139+$C$141)/100))*$C$139/100</f>
        <v>480.739761037045</v>
      </c>
      <c r="E139" s="97">
        <f>((E153+E136+E137)/(1-($C$139+$C$141)/100))*$C$139/100</f>
        <v>601.062664695878</v>
      </c>
      <c r="F139" s="98">
        <f>((F153+F136+F137)/(1-($C$139+$C$141)/100))*$C$139/100</f>
        <v>784.325475853246</v>
      </c>
      <c r="G139" s="98">
        <f>((G153+G136+G137)/(1-($C$139+$C$141)/100))*$C$139/100</f>
        <v>1199.49955404741</v>
      </c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</row>
    <row r="140" ht="15.75" customHeight="1" spans="1:23">
      <c r="A140" s="159"/>
      <c r="B140" s="110" t="s">
        <v>156</v>
      </c>
      <c r="C140" s="176"/>
      <c r="D140" s="97"/>
      <c r="E140" s="97"/>
      <c r="F140" s="98"/>
      <c r="G140" s="98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</row>
    <row r="141" ht="15.75" customHeight="1" spans="1:23">
      <c r="A141" s="159"/>
      <c r="B141" s="110" t="s">
        <v>157</v>
      </c>
      <c r="C141" s="177">
        <v>5</v>
      </c>
      <c r="D141" s="97">
        <f>((D153+D136+D137)/(1-($C$139+$C$141)/100))*$C$141/100</f>
        <v>259.859330290295</v>
      </c>
      <c r="E141" s="97">
        <f>((E153+E136+E137)/(1-($C$139+$C$141)/100))*$C$141/100</f>
        <v>324.898737673447</v>
      </c>
      <c r="F141" s="98">
        <f>((F153+F136+F137)/(1-($C$139+$C$141)/100))*$C$141/100</f>
        <v>423.959716677431</v>
      </c>
      <c r="G141" s="98">
        <f>((G153+G136+G137)/(1-($C$139+$C$141)/100))*$C$141/100</f>
        <v>648.378137322925</v>
      </c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</row>
    <row r="142" ht="15.75" customHeight="1" spans="1:23">
      <c r="A142" s="159"/>
      <c r="B142" s="110" t="s">
        <v>158</v>
      </c>
      <c r="C142" s="176"/>
      <c r="D142" s="97"/>
      <c r="E142" s="97"/>
      <c r="F142" s="98"/>
      <c r="G142" s="98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</row>
    <row r="143" ht="15.75" customHeight="1" spans="1:23">
      <c r="A143" s="180"/>
      <c r="B143" s="117" t="s">
        <v>35</v>
      </c>
      <c r="C143" s="181">
        <f t="shared" ref="C143:G143" si="12">SUM(C136:C142)</f>
        <v>22.97</v>
      </c>
      <c r="D143" s="119">
        <f t="shared" si="12"/>
        <v>1105.12636488496</v>
      </c>
      <c r="E143" s="119">
        <f t="shared" si="12"/>
        <v>1381.72510688634</v>
      </c>
      <c r="F143" s="120">
        <f t="shared" si="12"/>
        <v>1803.01034419654</v>
      </c>
      <c r="G143" s="120">
        <f t="shared" si="12"/>
        <v>2757.4140715675</v>
      </c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</row>
    <row r="144" ht="15.75" customHeight="1" spans="1:25">
      <c r="A144" s="8"/>
      <c r="B144" s="8"/>
      <c r="C144" s="8"/>
      <c r="D144" s="8"/>
      <c r="E144" s="8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</row>
    <row r="145" ht="15.75" customHeight="1" spans="1:25">
      <c r="A145" s="183" t="s">
        <v>173</v>
      </c>
      <c r="B145" s="183"/>
      <c r="C145" s="183"/>
      <c r="D145" s="183"/>
      <c r="E145" s="183"/>
      <c r="F145" s="183"/>
      <c r="G145" s="183"/>
      <c r="H145" s="38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</row>
    <row r="146" ht="55.5" customHeight="1" spans="1:23">
      <c r="A146" s="188" t="s">
        <v>174</v>
      </c>
      <c r="B146" s="189"/>
      <c r="C146" s="190"/>
      <c r="D146" s="73" t="s">
        <v>66</v>
      </c>
      <c r="E146" s="73" t="s">
        <v>67</v>
      </c>
      <c r="F146" s="73" t="s">
        <v>68</v>
      </c>
      <c r="G146" s="73" t="s">
        <v>69</v>
      </c>
      <c r="H146" s="191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</row>
    <row r="147" ht="15.75" customHeight="1" spans="1:23">
      <c r="A147" s="192"/>
      <c r="B147" s="143" t="s">
        <v>161</v>
      </c>
      <c r="C147" s="53"/>
      <c r="D147" s="108" t="s">
        <v>71</v>
      </c>
      <c r="E147" s="108" t="s">
        <v>71</v>
      </c>
      <c r="F147" s="179"/>
      <c r="G147" s="179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</row>
    <row r="148" ht="15.75" customHeight="1" spans="1:23">
      <c r="A148" s="192" t="s">
        <v>72</v>
      </c>
      <c r="B148" s="144" t="s">
        <v>162</v>
      </c>
      <c r="C148" s="53"/>
      <c r="D148" s="97">
        <f t="shared" ref="D148:G152" si="13">D123</f>
        <v>1900</v>
      </c>
      <c r="E148" s="97">
        <f t="shared" si="13"/>
        <v>2500</v>
      </c>
      <c r="F148" s="98">
        <f t="shared" si="13"/>
        <v>3500</v>
      </c>
      <c r="G148" s="98">
        <f t="shared" si="13"/>
        <v>5500</v>
      </c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</row>
    <row r="149" ht="15.75" customHeight="1" spans="1:23">
      <c r="A149" s="192" t="s">
        <v>74</v>
      </c>
      <c r="B149" s="144" t="s">
        <v>163</v>
      </c>
      <c r="C149" s="53"/>
      <c r="D149" s="97">
        <f t="shared" si="13"/>
        <v>1997.76</v>
      </c>
      <c r="E149" s="97">
        <f t="shared" si="13"/>
        <v>2370.06</v>
      </c>
      <c r="F149" s="98">
        <f t="shared" si="13"/>
        <v>2843.512</v>
      </c>
      <c r="G149" s="98">
        <f t="shared" si="13"/>
        <v>4204.512</v>
      </c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</row>
    <row r="150" ht="15.75" customHeight="1" spans="1:23">
      <c r="A150" s="192" t="s">
        <v>76</v>
      </c>
      <c r="B150" s="144" t="s">
        <v>164</v>
      </c>
      <c r="C150" s="53"/>
      <c r="D150" s="97">
        <f t="shared" si="13"/>
        <v>126.120131666667</v>
      </c>
      <c r="E150" s="97">
        <f t="shared" si="13"/>
        <v>165.947541666667</v>
      </c>
      <c r="F150" s="98">
        <f t="shared" si="13"/>
        <v>232.326558333333</v>
      </c>
      <c r="G150" s="98">
        <f t="shared" si="13"/>
        <v>365.084591666667</v>
      </c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</row>
    <row r="151" ht="15.75" customHeight="1" spans="1:23">
      <c r="A151" s="192" t="s">
        <v>78</v>
      </c>
      <c r="B151" s="144" t="s">
        <v>165</v>
      </c>
      <c r="C151" s="53"/>
      <c r="D151" s="97">
        <f t="shared" si="13"/>
        <v>46.3651092542676</v>
      </c>
      <c r="E151" s="97">
        <f t="shared" si="13"/>
        <v>58.4271049159433</v>
      </c>
      <c r="F151" s="98">
        <f t="shared" si="13"/>
        <v>78.5304310187362</v>
      </c>
      <c r="G151" s="98">
        <f t="shared" si="13"/>
        <v>118.737083224322</v>
      </c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</row>
    <row r="152" ht="15.75" customHeight="1" spans="1:23">
      <c r="A152" s="192" t="s">
        <v>80</v>
      </c>
      <c r="B152" s="144" t="s">
        <v>166</v>
      </c>
      <c r="C152" s="53"/>
      <c r="D152" s="97">
        <f t="shared" si="13"/>
        <v>21.815</v>
      </c>
      <c r="E152" s="97">
        <f t="shared" si="13"/>
        <v>21.815</v>
      </c>
      <c r="F152" s="98">
        <f t="shared" si="13"/>
        <v>21.815</v>
      </c>
      <c r="G152" s="98">
        <f t="shared" si="13"/>
        <v>21.815</v>
      </c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</row>
    <row r="153" ht="15.75" customHeight="1" spans="1:23">
      <c r="A153" s="192"/>
      <c r="B153" s="143" t="s">
        <v>167</v>
      </c>
      <c r="C153" s="53"/>
      <c r="D153" s="99">
        <f t="shared" ref="D153:G153" si="14">SUM(D148:D152)</f>
        <v>4092.06024092093</v>
      </c>
      <c r="E153" s="99">
        <f t="shared" si="14"/>
        <v>5116.24964658261</v>
      </c>
      <c r="F153" s="100">
        <f t="shared" si="14"/>
        <v>6676.18398935207</v>
      </c>
      <c r="G153" s="100">
        <f t="shared" si="14"/>
        <v>10210.148674891</v>
      </c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</row>
    <row r="154" ht="15.75" customHeight="1" spans="1:23">
      <c r="A154" s="192" t="s">
        <v>82</v>
      </c>
      <c r="B154" s="144" t="s">
        <v>168</v>
      </c>
      <c r="C154" s="53"/>
      <c r="D154" s="97">
        <f>D143</f>
        <v>1105.12636488496</v>
      </c>
      <c r="E154" s="97">
        <f>E143</f>
        <v>1381.72510688634</v>
      </c>
      <c r="F154" s="98">
        <f>F143</f>
        <v>1803.01034419654</v>
      </c>
      <c r="G154" s="98">
        <f>G143</f>
        <v>2757.4140715675</v>
      </c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</row>
    <row r="155" ht="15.75" customHeight="1" spans="1:23">
      <c r="A155" s="192"/>
      <c r="B155" s="143" t="s">
        <v>169</v>
      </c>
      <c r="C155" s="53"/>
      <c r="D155" s="99">
        <f t="shared" ref="D155:G155" si="15">SUM(D153:D154)</f>
        <v>5197.1866058059</v>
      </c>
      <c r="E155" s="99">
        <f t="shared" si="15"/>
        <v>6497.97475346895</v>
      </c>
      <c r="F155" s="100">
        <f t="shared" si="15"/>
        <v>8479.19433354861</v>
      </c>
      <c r="G155" s="100">
        <f t="shared" si="15"/>
        <v>12967.5627464585</v>
      </c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</row>
    <row r="156" ht="15.75" customHeight="1" spans="1:23">
      <c r="A156" s="193"/>
      <c r="B156" s="194" t="s">
        <v>170</v>
      </c>
      <c r="C156" s="195"/>
      <c r="D156" s="196">
        <f>D155/D33</f>
        <v>2.73536137147679</v>
      </c>
      <c r="E156" s="196">
        <f>E155/E33</f>
        <v>2.59918990138758</v>
      </c>
      <c r="F156" s="197">
        <f>F155/F33</f>
        <v>2.42262695244246</v>
      </c>
      <c r="G156" s="197">
        <f>G155/G33</f>
        <v>2.35773868117427</v>
      </c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</row>
    <row r="157" ht="15.75" customHeight="1" spans="1:25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</row>
    <row r="158" ht="15.75" customHeight="1" spans="1:25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</row>
    <row r="159" ht="15.75" customHeight="1" spans="1:25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</row>
    <row r="160" ht="15.75" customHeight="1" spans="1:25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</row>
    <row r="161" ht="15.75" customHeight="1" spans="1:25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</row>
    <row r="162" ht="15.75" customHeight="1" spans="1:25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</row>
    <row r="163" ht="15.75" customHeight="1" spans="1:25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</row>
    <row r="164" ht="15.75" customHeight="1" spans="1:25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</row>
    <row r="165" ht="15.75" customHeight="1" spans="1:25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</row>
    <row r="166" ht="15.75" customHeight="1" spans="1:25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</row>
    <row r="167" ht="15.75" customHeight="1" spans="1:25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</row>
    <row r="168" ht="15.75" customHeight="1" spans="1:25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</row>
    <row r="169" ht="15.75" customHeight="1" spans="1:25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</row>
    <row r="170" ht="15.75" customHeight="1" spans="1:25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</row>
    <row r="171" ht="15.75" customHeight="1" spans="1:25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</row>
    <row r="172" ht="15.75" customHeight="1" spans="1:25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</row>
    <row r="173" ht="15.75" customHeight="1" spans="1:25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</row>
    <row r="174" ht="15.75" customHeight="1" spans="1:25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</row>
    <row r="175" ht="15.75" customHeight="1" spans="1:25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</row>
    <row r="176" ht="15.75" customHeight="1" spans="1:25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</row>
    <row r="177" ht="15.75" customHeight="1" spans="1:25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</row>
    <row r="178" ht="15.75" customHeight="1" spans="1:25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</row>
    <row r="179" ht="15.75" customHeight="1" spans="1:25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</row>
    <row r="180" ht="15.75" customHeight="1" spans="1:25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</row>
    <row r="181" ht="15.75" customHeight="1" spans="1:25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</row>
    <row r="182" ht="15.75" customHeight="1" spans="1:25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</row>
    <row r="183" ht="15.75" customHeight="1" spans="1:25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</row>
    <row r="184" ht="15.75" customHeight="1" spans="1:25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</row>
    <row r="185" ht="15.75" customHeight="1" spans="1:25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</row>
    <row r="186" ht="15.75" customHeight="1" spans="1:25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</row>
    <row r="187" ht="15.75" customHeight="1" spans="1:25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</row>
    <row r="188" ht="15.75" customHeight="1" spans="1:25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</row>
    <row r="189" ht="15.75" customHeight="1" spans="1:25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</row>
    <row r="190" ht="15.75" customHeight="1" spans="1:25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</row>
    <row r="191" ht="15.75" customHeight="1" spans="1:25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</row>
    <row r="192" ht="15.75" customHeight="1" spans="1:25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</row>
    <row r="193" ht="15.75" customHeight="1" spans="1:25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</row>
    <row r="194" ht="15.75" customHeight="1" spans="1:25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</row>
    <row r="195" ht="15.75" customHeight="1" spans="1:25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</row>
    <row r="196" ht="15.75" customHeight="1" spans="1:25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</row>
    <row r="197" ht="15.75" customHeight="1" spans="1:25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</row>
    <row r="198" ht="15.75" customHeight="1" spans="1:25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</row>
    <row r="199" ht="15.75" customHeight="1" spans="1:25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</row>
    <row r="200" ht="15.75" customHeight="1" spans="1:25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</row>
    <row r="201" ht="15.75" customHeight="1" spans="1:25">
      <c r="A201" s="33"/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</row>
    <row r="202" ht="15.75" customHeight="1" spans="1:25">
      <c r="A202" s="33"/>
      <c r="B202" s="33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</row>
    <row r="203" ht="15.75" customHeight="1" spans="1:25">
      <c r="A203" s="33"/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</row>
    <row r="204" ht="15.75" customHeight="1" spans="1:25">
      <c r="A204" s="33"/>
      <c r="B204" s="33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</row>
    <row r="205" ht="15.75" customHeight="1" spans="1:25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</row>
    <row r="206" ht="15.75" customHeight="1" spans="1:25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</row>
    <row r="207" ht="15.75" customHeight="1" spans="1:25">
      <c r="A207" s="33"/>
      <c r="B207" s="33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</row>
    <row r="208" ht="15.75" customHeight="1" spans="1:25">
      <c r="A208" s="33"/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</row>
    <row r="209" ht="15.75" customHeight="1" spans="1:25">
      <c r="A209" s="33"/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</row>
    <row r="210" ht="15.75" customHeight="1" spans="1:25">
      <c r="A210" s="33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</row>
    <row r="211" ht="15.75" customHeight="1" spans="1:25">
      <c r="A211" s="33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</row>
    <row r="212" ht="15.75" customHeight="1" spans="1:25">
      <c r="A212" s="33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</row>
    <row r="213" ht="15.75" customHeight="1" spans="1:25">
      <c r="A213" s="33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</row>
    <row r="214" ht="15.75" customHeight="1" spans="1:25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</row>
    <row r="215" ht="15.75" customHeight="1" spans="1:25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</row>
    <row r="216" ht="15.75" customHeight="1" spans="1:25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</row>
    <row r="217" ht="15.75" customHeight="1" spans="1:25">
      <c r="A217" s="33"/>
      <c r="B217" s="33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</row>
    <row r="218" ht="15.75" customHeight="1" spans="1:25">
      <c r="A218" s="33"/>
      <c r="B218" s="33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</row>
    <row r="219" ht="15.75" customHeight="1" spans="1:25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</row>
    <row r="220" ht="15.75" customHeight="1" spans="1:25">
      <c r="A220" s="33"/>
      <c r="B220" s="33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</row>
    <row r="221" ht="15.75" customHeight="1" spans="1:25">
      <c r="A221" s="33"/>
      <c r="B221" s="33"/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</row>
    <row r="222" ht="15.75" customHeight="1" spans="1:25">
      <c r="A222" s="33"/>
      <c r="B222" s="33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</row>
    <row r="223" ht="15.75" customHeight="1" spans="1:25">
      <c r="A223" s="33"/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</row>
    <row r="224" ht="15.75" customHeight="1" spans="1:25">
      <c r="A224" s="33"/>
      <c r="B224" s="33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</row>
    <row r="225" ht="15.75" customHeight="1" spans="1:25">
      <c r="A225" s="33"/>
      <c r="B225" s="33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</row>
    <row r="226" ht="15.75" customHeight="1" spans="1:25">
      <c r="A226" s="33"/>
      <c r="B226" s="33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</row>
    <row r="227" ht="15.75" customHeight="1" spans="1:25">
      <c r="A227" s="33"/>
      <c r="B227" s="33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</row>
    <row r="228" ht="15.75" customHeight="1" spans="1:25">
      <c r="A228" s="33"/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</row>
    <row r="229" ht="15.75" customHeight="1" spans="1:25">
      <c r="A229" s="33"/>
      <c r="B229" s="33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</row>
    <row r="230" ht="15.75" customHeight="1" spans="1:25">
      <c r="A230" s="33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</row>
    <row r="231" ht="15.75" customHeight="1" spans="1:25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</row>
    <row r="232" ht="15.75" customHeight="1" spans="1:25">
      <c r="A232" s="33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</row>
    <row r="233" ht="15.75" customHeight="1" spans="1:25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</row>
    <row r="234" ht="15.75" customHeight="1" spans="1:25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</row>
    <row r="235" ht="15.75" customHeight="1" spans="1:25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</row>
    <row r="236" ht="15.75" customHeight="1" spans="1:25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</row>
    <row r="237" ht="15.75" customHeight="1" spans="1:25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</row>
    <row r="238" ht="15.75" customHeight="1" spans="1:25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</row>
    <row r="239" ht="15.75" customHeight="1" spans="1:25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</row>
    <row r="240" ht="15.75" customHeight="1" spans="1:25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</row>
    <row r="241" ht="15.75" customHeight="1" spans="1:25">
      <c r="A241" s="33"/>
      <c r="B241" s="33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</row>
    <row r="242" ht="15.75" customHeight="1" spans="1:25">
      <c r="A242" s="33"/>
      <c r="B242" s="33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</row>
    <row r="243" ht="15.75" customHeight="1" spans="1:25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</row>
    <row r="244" ht="15.75" customHeight="1" spans="1:25">
      <c r="A244" s="33"/>
      <c r="B244" s="33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</row>
    <row r="245" ht="15.75" customHeight="1" spans="1:25">
      <c r="A245" s="33"/>
      <c r="B245" s="33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</row>
    <row r="246" ht="15.75" customHeight="1" spans="1:25">
      <c r="A246" s="33"/>
      <c r="B246" s="33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</row>
    <row r="247" ht="15.75" customHeight="1" spans="1:25">
      <c r="A247" s="33"/>
      <c r="B247" s="33"/>
      <c r="C247" s="3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</row>
    <row r="248" ht="15.75" customHeight="1" spans="1:25">
      <c r="A248" s="33"/>
      <c r="B248" s="33"/>
      <c r="C248" s="33"/>
      <c r="D248" s="33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</row>
    <row r="249" ht="15.75" customHeight="1" spans="1:25">
      <c r="A249" s="33"/>
      <c r="B249" s="33"/>
      <c r="C249" s="33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</row>
    <row r="250" ht="15.75" customHeight="1" spans="1:25">
      <c r="A250" s="33"/>
      <c r="B250" s="33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</row>
    <row r="251" ht="15.75" customHeight="1" spans="1:25">
      <c r="A251" s="33"/>
      <c r="B251" s="33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</row>
    <row r="252" ht="15.75" customHeight="1" spans="1:25">
      <c r="A252" s="33"/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</row>
    <row r="253" ht="15.75" customHeight="1" spans="1:25">
      <c r="A253" s="33"/>
      <c r="B253" s="33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</row>
    <row r="254" ht="15.75" customHeight="1" spans="1:25">
      <c r="A254" s="33"/>
      <c r="B254" s="33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</row>
    <row r="255" ht="15.75" customHeight="1" spans="1:25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</row>
    <row r="256" ht="15.75" customHeight="1" spans="1:25">
      <c r="A256" s="33"/>
      <c r="B256" s="33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</row>
    <row r="257" ht="15.75" customHeight="1" spans="1:25">
      <c r="A257" s="33"/>
      <c r="B257" s="33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</row>
    <row r="258" ht="15.75" customHeight="1" spans="1:25">
      <c r="A258" s="33"/>
      <c r="B258" s="33"/>
      <c r="C258" s="33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</row>
    <row r="259" ht="15.75" customHeight="1" spans="1:25">
      <c r="A259" s="33"/>
      <c r="B259" s="33"/>
      <c r="C259" s="33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</row>
    <row r="260" ht="15.75" customHeight="1" spans="1:25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</row>
    <row r="261" ht="15.75" customHeight="1" spans="1:25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</row>
    <row r="262" ht="15.75" customHeight="1" spans="1:25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</row>
    <row r="263" ht="15.75" customHeight="1" spans="1:25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</row>
    <row r="264" ht="15.75" customHeight="1" spans="1:25">
      <c r="A264" s="33"/>
      <c r="B264" s="33"/>
      <c r="C264" s="33"/>
      <c r="D264" s="33"/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</row>
    <row r="265" ht="15.75" customHeight="1" spans="1:25">
      <c r="A265" s="33"/>
      <c r="B265" s="33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</row>
    <row r="266" ht="15.75" customHeight="1" spans="1:25">
      <c r="A266" s="33"/>
      <c r="B266" s="33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</row>
    <row r="267" ht="15.75" customHeight="1" spans="1:25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</row>
    <row r="268" ht="15.75" customHeight="1" spans="1:25">
      <c r="A268" s="33"/>
      <c r="B268" s="33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</row>
    <row r="269" ht="15.75" customHeight="1" spans="1:25">
      <c r="A269" s="33"/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</row>
    <row r="270" ht="15.75" customHeight="1" spans="1:25">
      <c r="A270" s="33"/>
      <c r="B270" s="33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</row>
    <row r="271" ht="15.75" customHeight="1" spans="1:25">
      <c r="A271" s="33"/>
      <c r="B271" s="33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</row>
    <row r="272" ht="15.75" customHeight="1" spans="1:25">
      <c r="A272" s="33"/>
      <c r="B272" s="33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</row>
    <row r="273" ht="15.75" customHeight="1" spans="1:25">
      <c r="A273" s="33"/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</row>
    <row r="274" ht="15.75" customHeight="1" spans="1:25">
      <c r="A274" s="33"/>
      <c r="B274" s="33"/>
      <c r="C274" s="33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</row>
    <row r="275" ht="15.75" customHeight="1" spans="1:25">
      <c r="A275" s="33"/>
      <c r="B275" s="33"/>
      <c r="C275" s="3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</row>
    <row r="276" ht="15.75" customHeight="1" spans="1:25">
      <c r="A276" s="33"/>
      <c r="B276" s="33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</row>
    <row r="277" ht="15.75" customHeight="1" spans="1:25">
      <c r="A277" s="33"/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</row>
    <row r="278" ht="15.75" customHeight="1" spans="1:25">
      <c r="A278" s="33"/>
      <c r="B278" s="33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</row>
    <row r="279" ht="15.75" customHeight="1" spans="1:25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</row>
    <row r="280" ht="15.75" customHeight="1" spans="1:25">
      <c r="A280" s="33"/>
      <c r="B280" s="33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</row>
    <row r="281" ht="15.75" customHeight="1" spans="1:25">
      <c r="A281" s="33"/>
      <c r="B281" s="33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</row>
    <row r="282" ht="15.75" customHeight="1" spans="1:25">
      <c r="A282" s="33"/>
      <c r="B282" s="33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</row>
    <row r="283" ht="15.75" customHeight="1" spans="1:25">
      <c r="A283" s="33"/>
      <c r="B283" s="33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</row>
    <row r="284" ht="15.75" customHeight="1" spans="1:25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</row>
    <row r="285" ht="15.75" customHeight="1" spans="1:25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</row>
    <row r="286" ht="15.75" customHeight="1" spans="1:25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</row>
    <row r="287" ht="15.75" customHeight="1" spans="1:25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</row>
    <row r="288" ht="15.75" customHeight="1" spans="1:25">
      <c r="A288" s="33"/>
      <c r="B288" s="33"/>
      <c r="C288" s="3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</row>
    <row r="289" ht="15.75" customHeight="1" spans="1:25">
      <c r="A289" s="33"/>
      <c r="B289" s="33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</row>
    <row r="290" ht="15.75" customHeight="1" spans="1:25">
      <c r="A290" s="33"/>
      <c r="B290" s="33"/>
      <c r="C290" s="33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</row>
    <row r="291" ht="15.75" customHeight="1" spans="1:25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</row>
    <row r="292" ht="15.75" customHeight="1" spans="1:25">
      <c r="A292" s="33"/>
      <c r="B292" s="33"/>
      <c r="C292" s="3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</row>
    <row r="293" ht="15.75" customHeight="1" spans="1:25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</row>
    <row r="294" ht="15.75" customHeight="1" spans="1:25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</row>
    <row r="295" ht="15.75" customHeight="1" spans="1:25">
      <c r="A295" s="33"/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</row>
    <row r="296" ht="15.75" customHeight="1" spans="1:25">
      <c r="A296" s="33"/>
      <c r="B296" s="33"/>
      <c r="C296" s="3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</row>
    <row r="297" ht="15.75" customHeight="1" spans="1:25">
      <c r="A297" s="33"/>
      <c r="B297" s="33"/>
      <c r="C297" s="33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</row>
    <row r="298" ht="15.75" customHeight="1" spans="1:25">
      <c r="A298" s="33"/>
      <c r="B298" s="33"/>
      <c r="C298" s="3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</row>
    <row r="299" ht="15.75" customHeight="1" spans="1:25">
      <c r="A299" s="33"/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</row>
    <row r="300" ht="15.75" customHeight="1" spans="1:25">
      <c r="A300" s="33"/>
      <c r="B300" s="33"/>
      <c r="C300" s="33"/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</row>
    <row r="301" ht="15.75" customHeight="1" spans="1:25">
      <c r="A301" s="33"/>
      <c r="B301" s="33"/>
      <c r="C301" s="33"/>
      <c r="D301" s="33"/>
      <c r="E301" s="33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</row>
    <row r="302" ht="15.75" customHeight="1" spans="1:25">
      <c r="A302" s="33"/>
      <c r="B302" s="33"/>
      <c r="C302" s="33"/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</row>
    <row r="303" ht="15.75" customHeight="1" spans="1:25">
      <c r="A303" s="33"/>
      <c r="B303" s="33"/>
      <c r="C303" s="33"/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</row>
    <row r="304" ht="15.75" customHeight="1" spans="1:25">
      <c r="A304" s="33"/>
      <c r="B304" s="33"/>
      <c r="C304" s="33"/>
      <c r="D304" s="33"/>
      <c r="E304" s="33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</row>
    <row r="305" ht="15.75" customHeight="1" spans="1:25">
      <c r="A305" s="33"/>
      <c r="B305" s="33"/>
      <c r="C305" s="3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</row>
    <row r="306" ht="15.75" customHeight="1" spans="1:25">
      <c r="A306" s="33"/>
      <c r="B306" s="33"/>
      <c r="C306" s="33"/>
      <c r="D306" s="33"/>
      <c r="E306" s="33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</row>
    <row r="307" ht="15.75" customHeight="1" spans="1:25">
      <c r="A307" s="33"/>
      <c r="B307" s="33"/>
      <c r="C307" s="33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</row>
    <row r="308" ht="15.75" customHeight="1" spans="1:25">
      <c r="A308" s="33"/>
      <c r="B308" s="33"/>
      <c r="C308" s="33"/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</row>
    <row r="309" ht="15.75" customHeight="1" spans="1:25">
      <c r="A309" s="33"/>
      <c r="B309" s="33"/>
      <c r="C309" s="33"/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</row>
    <row r="310" ht="15.75" customHeight="1" spans="1:25">
      <c r="A310" s="33"/>
      <c r="B310" s="33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</row>
    <row r="311" ht="15.75" customHeight="1" spans="1:25">
      <c r="A311" s="33"/>
      <c r="B311" s="33"/>
      <c r="C311" s="3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</row>
    <row r="312" ht="15.75" customHeight="1" spans="1:25">
      <c r="A312" s="33"/>
      <c r="B312" s="33"/>
      <c r="C312" s="33"/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</row>
    <row r="313" ht="15.75" customHeight="1" spans="1:25">
      <c r="A313" s="33"/>
      <c r="B313" s="33"/>
      <c r="C313" s="33"/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</row>
    <row r="314" ht="15.75" customHeight="1" spans="1:25">
      <c r="A314" s="33"/>
      <c r="B314" s="33"/>
      <c r="C314" s="3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</row>
    <row r="315" ht="15.75" customHeight="1" spans="1:25">
      <c r="A315" s="33"/>
      <c r="B315" s="33"/>
      <c r="C315" s="33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</row>
    <row r="316" ht="15.75" customHeight="1" spans="1:25">
      <c r="A316" s="33"/>
      <c r="B316" s="33"/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</row>
    <row r="317" ht="15.75" customHeight="1" spans="1:25">
      <c r="A317" s="33"/>
      <c r="B317" s="33"/>
      <c r="C317" s="3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</row>
    <row r="318" ht="15.75" customHeight="1" spans="1:25">
      <c r="A318" s="33"/>
      <c r="B318" s="33"/>
      <c r="C318" s="3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</row>
    <row r="319" ht="15.75" customHeight="1" spans="1:25">
      <c r="A319" s="33"/>
      <c r="B319" s="33"/>
      <c r="C319" s="3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</row>
    <row r="320" ht="15.75" customHeight="1" spans="1:25">
      <c r="A320" s="33"/>
      <c r="B320" s="33"/>
      <c r="C320" s="33"/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</row>
    <row r="321" ht="15.75" customHeight="1" spans="1:25">
      <c r="A321" s="33"/>
      <c r="B321" s="33"/>
      <c r="C321" s="33"/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</row>
    <row r="322" ht="15.75" customHeight="1" spans="1:25">
      <c r="A322" s="33"/>
      <c r="B322" s="33"/>
      <c r="C322" s="33"/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</row>
    <row r="323" ht="15.75" customHeight="1" spans="1:25">
      <c r="A323" s="33"/>
      <c r="B323" s="33"/>
      <c r="C323" s="33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</row>
    <row r="324" ht="15.75" customHeight="1" spans="1:25">
      <c r="A324" s="33"/>
      <c r="B324" s="33"/>
      <c r="C324" s="33"/>
      <c r="D324" s="33"/>
      <c r="E324" s="33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</row>
    <row r="325" ht="15.75" customHeight="1" spans="1:25">
      <c r="A325" s="33"/>
      <c r="B325" s="33"/>
      <c r="C325" s="33"/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</row>
    <row r="326" ht="15.75" customHeight="1" spans="1:25">
      <c r="A326" s="33"/>
      <c r="B326" s="33"/>
      <c r="C326" s="33"/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</row>
    <row r="327" ht="15.75" customHeight="1" spans="1:25">
      <c r="A327" s="33"/>
      <c r="B327" s="33"/>
      <c r="C327" s="33"/>
      <c r="D327" s="33"/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</row>
    <row r="328" ht="15.75" customHeight="1" spans="1:25">
      <c r="A328" s="33"/>
      <c r="B328" s="33"/>
      <c r="C328" s="3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</row>
    <row r="329" ht="15.75" customHeight="1" spans="1:25">
      <c r="A329" s="33"/>
      <c r="B329" s="33"/>
      <c r="C329" s="33"/>
      <c r="D329" s="33"/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</row>
    <row r="330" ht="15.75" customHeight="1" spans="1:25">
      <c r="A330" s="33"/>
      <c r="B330" s="33"/>
      <c r="C330" s="3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</row>
    <row r="331" ht="15.75" customHeight="1" spans="1:25">
      <c r="A331" s="33"/>
      <c r="B331" s="33"/>
      <c r="C331" s="33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</row>
    <row r="332" ht="15.75" customHeight="1" spans="1:25">
      <c r="A332" s="33"/>
      <c r="B332" s="33"/>
      <c r="C332" s="33"/>
      <c r="D332" s="33"/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</row>
    <row r="333" ht="15.75" customHeight="1" spans="1:25">
      <c r="A333" s="33"/>
      <c r="B333" s="33"/>
      <c r="C333" s="33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</row>
    <row r="334" ht="15.75" customHeight="1" spans="1:25">
      <c r="A334" s="33"/>
      <c r="B334" s="33"/>
      <c r="C334" s="33"/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</row>
    <row r="335" ht="15.75" customHeight="1" spans="1:25">
      <c r="A335" s="33"/>
      <c r="B335" s="33"/>
      <c r="C335" s="33"/>
      <c r="D335" s="33"/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</row>
    <row r="336" ht="15.75" customHeight="1" spans="1:25">
      <c r="A336" s="33"/>
      <c r="B336" s="33"/>
      <c r="C336" s="33"/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</row>
    <row r="337" ht="15.75" customHeight="1" spans="1:25">
      <c r="A337" s="33"/>
      <c r="B337" s="33"/>
      <c r="C337" s="33"/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</row>
    <row r="338" ht="15.75" customHeight="1" spans="1:25">
      <c r="A338" s="33"/>
      <c r="B338" s="33"/>
      <c r="C338" s="3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</row>
    <row r="339" ht="15.75" customHeight="1" spans="1:25">
      <c r="A339" s="33"/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</row>
    <row r="340" ht="15.75" customHeight="1" spans="1:25">
      <c r="A340" s="33"/>
      <c r="B340" s="33"/>
      <c r="C340" s="33"/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</row>
    <row r="341" ht="15.75" customHeight="1" spans="1:25">
      <c r="A341" s="33"/>
      <c r="B341" s="33"/>
      <c r="C341" s="3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</row>
    <row r="342" ht="15.75" customHeight="1" spans="1:25">
      <c r="A342" s="33"/>
      <c r="B342" s="33"/>
      <c r="C342" s="3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</row>
    <row r="343" ht="15.75" customHeight="1" spans="1:25">
      <c r="A343" s="33"/>
      <c r="B343" s="33"/>
      <c r="C343" s="33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</row>
    <row r="344" ht="15.75" customHeight="1" spans="1:25">
      <c r="A344" s="33"/>
      <c r="B344" s="33"/>
      <c r="C344" s="33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</row>
    <row r="345" ht="15.75" customHeight="1" spans="1:25">
      <c r="A345" s="33"/>
      <c r="B345" s="33"/>
      <c r="C345" s="3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</row>
    <row r="346" ht="15.75" customHeight="1" spans="1:25">
      <c r="A346" s="33"/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</row>
    <row r="347" ht="15.75" customHeight="1" spans="1:25">
      <c r="A347" s="33"/>
      <c r="B347" s="33"/>
      <c r="C347" s="33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</row>
    <row r="348" ht="15.75" customHeight="1" spans="1:25">
      <c r="A348" s="33"/>
      <c r="B348" s="33"/>
      <c r="C348" s="3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</row>
    <row r="349" ht="15.75" customHeight="1" spans="1:25">
      <c r="A349" s="33"/>
      <c r="B349" s="33"/>
      <c r="C349" s="33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</row>
    <row r="350" ht="15.75" customHeight="1" spans="1:25">
      <c r="A350" s="33"/>
      <c r="B350" s="33"/>
      <c r="C350" s="3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</row>
    <row r="351" ht="15.75" customHeight="1" spans="1:25">
      <c r="A351" s="33"/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</row>
    <row r="352" ht="15.75" customHeight="1" spans="1:25">
      <c r="A352" s="33"/>
      <c r="B352" s="33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</row>
    <row r="353" ht="15.75" customHeight="1" spans="1:25">
      <c r="A353" s="33"/>
      <c r="B353" s="33"/>
      <c r="C353" s="33"/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</row>
    <row r="354" ht="15.75" customHeight="1" spans="1:25">
      <c r="A354" s="33"/>
      <c r="B354" s="33"/>
      <c r="C354" s="33"/>
      <c r="D354" s="33"/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</row>
    <row r="355" ht="15.75" customHeight="1" spans="1:25">
      <c r="A355" s="33"/>
      <c r="B355" s="33"/>
      <c r="C355" s="33"/>
      <c r="D355" s="33"/>
      <c r="E355" s="33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</row>
    <row r="356" ht="15.75" customHeight="1" spans="1:25">
      <c r="A356" s="33"/>
      <c r="B356" s="33"/>
      <c r="C356" s="33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</row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108">
    <mergeCell ref="A1:G1"/>
    <mergeCell ref="A2:G2"/>
    <mergeCell ref="A4:G4"/>
    <mergeCell ref="A5:G5"/>
    <mergeCell ref="A6:G6"/>
    <mergeCell ref="A7:G7"/>
    <mergeCell ref="A8:B8"/>
    <mergeCell ref="C8:G8"/>
    <mergeCell ref="A9:B9"/>
    <mergeCell ref="C9:G9"/>
    <mergeCell ref="A11:G11"/>
    <mergeCell ref="A12:B12"/>
    <mergeCell ref="C12:G12"/>
    <mergeCell ref="A13:B13"/>
    <mergeCell ref="C13:G13"/>
    <mergeCell ref="A14:B14"/>
    <mergeCell ref="C14:G14"/>
    <mergeCell ref="A15:B15"/>
    <mergeCell ref="C15:G15"/>
    <mergeCell ref="A16:B16"/>
    <mergeCell ref="C16:G16"/>
    <mergeCell ref="A18:D18"/>
    <mergeCell ref="A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D34"/>
    <mergeCell ref="A35:C35"/>
    <mergeCell ref="A36:B36"/>
    <mergeCell ref="A42:C42"/>
    <mergeCell ref="A55:C55"/>
    <mergeCell ref="B56:C56"/>
    <mergeCell ref="B57:C57"/>
    <mergeCell ref="B58:C58"/>
    <mergeCell ref="B59:C59"/>
    <mergeCell ref="B60:C60"/>
    <mergeCell ref="B61:C61"/>
    <mergeCell ref="A63:C63"/>
    <mergeCell ref="B64:C64"/>
    <mergeCell ref="B65:C65"/>
    <mergeCell ref="B66:C66"/>
    <mergeCell ref="B67:C67"/>
    <mergeCell ref="B68:C68"/>
    <mergeCell ref="A70:C70"/>
    <mergeCell ref="B71:C71"/>
    <mergeCell ref="B72:C72"/>
    <mergeCell ref="B73:C73"/>
    <mergeCell ref="B74:C74"/>
    <mergeCell ref="B75:C75"/>
    <mergeCell ref="B76:C76"/>
    <mergeCell ref="B77:C77"/>
    <mergeCell ref="B78:C78"/>
    <mergeCell ref="A80:C80"/>
    <mergeCell ref="B81:C81"/>
    <mergeCell ref="B82:C82"/>
    <mergeCell ref="B83:C83"/>
    <mergeCell ref="B84:C84"/>
    <mergeCell ref="B85:C85"/>
    <mergeCell ref="B86:C86"/>
    <mergeCell ref="B87:C87"/>
    <mergeCell ref="B88:C88"/>
    <mergeCell ref="A90:C90"/>
    <mergeCell ref="B91:C91"/>
    <mergeCell ref="B92:C92"/>
    <mergeCell ref="B93:C93"/>
    <mergeCell ref="A95:C95"/>
    <mergeCell ref="B96:C96"/>
    <mergeCell ref="B97:C97"/>
    <mergeCell ref="B98:C98"/>
    <mergeCell ref="B99:C99"/>
    <mergeCell ref="A101:C101"/>
    <mergeCell ref="B102:C102"/>
    <mergeCell ref="B103:C103"/>
    <mergeCell ref="B104:C104"/>
    <mergeCell ref="B105:C105"/>
    <mergeCell ref="B106:C106"/>
    <mergeCell ref="B107:C107"/>
    <mergeCell ref="A109:B109"/>
    <mergeCell ref="A120:G120"/>
    <mergeCell ref="A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A134:B134"/>
    <mergeCell ref="A145:G145"/>
    <mergeCell ref="A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</mergeCells>
  <pageMargins left="0.511805555555556" right="0.511805555555556" top="0.869444444444444" bottom="0.786805555555556" header="0" footer="0"/>
  <pageSetup paperSize="9" scale="84" orientation="landscape" horizontalDpi="600"/>
  <headerFooter>
    <oddHeader>&amp;CNegrito itálico"Processo 23069.177733/2024-28
PE 90.056/2024</oddHeader>
    <oddFooter>&amp;L&amp;A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91"/>
  <sheetViews>
    <sheetView view="pageLayout" zoomScaleNormal="100" workbookViewId="0">
      <selection activeCell="F18" sqref="F18"/>
    </sheetView>
  </sheetViews>
  <sheetFormatPr defaultColWidth="14.4285714285714" defaultRowHeight="15" customHeight="1"/>
  <cols>
    <col min="1" max="1" width="5.14285714285714" customWidth="1"/>
    <col min="2" max="2" width="41.2857142857143" customWidth="1"/>
    <col min="3" max="3" width="7.71428571428571" customWidth="1"/>
    <col min="4" max="4" width="16.1428571428571" customWidth="1"/>
    <col min="5" max="5" width="17.7142857142857" customWidth="1"/>
    <col min="6" max="6" width="14.5714285714286" customWidth="1"/>
    <col min="7" max="7" width="14.4285714285714" customWidth="1"/>
    <col min="8" max="8" width="15.4285714285714" customWidth="1"/>
    <col min="9" max="26" width="11.4285714285714" customWidth="1"/>
  </cols>
  <sheetData>
    <row r="1" spans="1:26">
      <c r="A1" s="1" t="s">
        <v>175</v>
      </c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2" t="s">
        <v>176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2" t="s">
        <v>177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3" t="s">
        <v>178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24" customHeight="1" spans="1:26">
      <c r="A5" s="4" t="s">
        <v>179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38.25" customHeight="1" spans="1:26">
      <c r="A6" s="5" t="s">
        <v>2</v>
      </c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6" t="s">
        <v>180</v>
      </c>
      <c r="H7" s="7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5.75" spans="1:26">
      <c r="A8" s="8"/>
      <c r="B8" s="9"/>
      <c r="C8" s="8"/>
      <c r="D8" s="8"/>
      <c r="E8" s="8"/>
      <c r="F8" s="8"/>
      <c r="G8" s="9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0" t="s">
        <v>181</v>
      </c>
      <c r="B9" s="11"/>
      <c r="C9" s="11"/>
      <c r="D9" s="11"/>
      <c r="E9" s="11"/>
      <c r="F9" s="11"/>
      <c r="G9" s="11"/>
      <c r="H9" s="12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30" spans="1:26">
      <c r="A10" s="13" t="s">
        <v>6</v>
      </c>
      <c r="B10" s="14" t="s">
        <v>182</v>
      </c>
      <c r="C10" s="14" t="s">
        <v>183</v>
      </c>
      <c r="D10" s="14" t="s">
        <v>184</v>
      </c>
      <c r="E10" s="14" t="s">
        <v>185</v>
      </c>
      <c r="F10" s="14" t="s">
        <v>186</v>
      </c>
      <c r="G10" s="14" t="s">
        <v>187</v>
      </c>
      <c r="H10" s="15" t="s">
        <v>188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6">
        <v>1</v>
      </c>
      <c r="B11" s="17" t="str">
        <f>'Anexo II-B Salários'!B8</f>
        <v>Analista de Suporte Técnico em EAD</v>
      </c>
      <c r="C11" s="18">
        <f>'Anexo II-B Salários'!C8</f>
        <v>3</v>
      </c>
      <c r="D11" s="19">
        <f t="shared" ref="D11:D14" si="0">C11</f>
        <v>3</v>
      </c>
      <c r="E11" s="20">
        <f>'An IV A Custo G1'!D155</f>
        <v>5197.1866058059</v>
      </c>
      <c r="F11" s="20">
        <f t="shared" ref="F11:F14" si="1">E11*C11</f>
        <v>15591.5598174177</v>
      </c>
      <c r="G11" s="20">
        <f t="shared" ref="G11:G15" si="2">12*F11</f>
        <v>187098.717809012</v>
      </c>
      <c r="H11" s="21">
        <f>24*F11</f>
        <v>374197.435618025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6">
        <v>2</v>
      </c>
      <c r="B12" s="22" t="str">
        <f>'Anexo II-B Salários'!B9</f>
        <v>Analista de Gestão de EAD</v>
      </c>
      <c r="C12" s="23">
        <f>'Anexo II-B Salários'!C9</f>
        <v>5</v>
      </c>
      <c r="D12" s="19">
        <f t="shared" si="0"/>
        <v>5</v>
      </c>
      <c r="E12" s="20">
        <f>'An IV A Custo G1'!E155</f>
        <v>6497.97475346895</v>
      </c>
      <c r="F12" s="20">
        <f t="shared" si="1"/>
        <v>32489.8737673447</v>
      </c>
      <c r="G12" s="20">
        <f t="shared" si="2"/>
        <v>389878.485208137</v>
      </c>
      <c r="H12" s="21">
        <f t="shared" ref="H12:H14" si="3">24*F12</f>
        <v>779756.970416274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30" spans="1:26">
      <c r="A13" s="16">
        <v>3</v>
      </c>
      <c r="B13" s="24" t="str">
        <f>'Anexo II-B Salários'!B10</f>
        <v>Analista de Desenvolvimento de Sistemas com ênfase em plataforma EAD</v>
      </c>
      <c r="C13" s="23">
        <f>'Anexo II-B Salários'!C10</f>
        <v>6</v>
      </c>
      <c r="D13" s="19">
        <f t="shared" si="0"/>
        <v>6</v>
      </c>
      <c r="E13" s="20">
        <f>'An IV A Custo G1'!F155</f>
        <v>8479.19433354861</v>
      </c>
      <c r="F13" s="20">
        <f t="shared" si="1"/>
        <v>50875.1660012917</v>
      </c>
      <c r="G13" s="20">
        <f t="shared" si="2"/>
        <v>610501.9920155</v>
      </c>
      <c r="H13" s="21">
        <f t="shared" si="3"/>
        <v>1221003.984031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30" spans="1:26">
      <c r="A14" s="16">
        <v>4</v>
      </c>
      <c r="B14" s="24" t="str">
        <f>'Anexo II-B Salários'!B11</f>
        <v>Analista de Implementação em Soluções de EAD</v>
      </c>
      <c r="C14" s="23">
        <f>'Anexo II-B Salários'!C11</f>
        <v>3</v>
      </c>
      <c r="D14" s="19">
        <f t="shared" si="0"/>
        <v>3</v>
      </c>
      <c r="E14" s="20">
        <f>'An IV A Custo G1'!G155</f>
        <v>12967.5627464585</v>
      </c>
      <c r="F14" s="20">
        <f t="shared" si="1"/>
        <v>38902.6882393755</v>
      </c>
      <c r="G14" s="20">
        <f t="shared" si="2"/>
        <v>466832.258872506</v>
      </c>
      <c r="H14" s="21">
        <f t="shared" si="3"/>
        <v>933664.517745011</v>
      </c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28.5" customHeight="1" spans="1:26">
      <c r="A15" s="25" t="s">
        <v>35</v>
      </c>
      <c r="B15" s="26"/>
      <c r="C15" s="27">
        <f>SUM(C11:C14)</f>
        <v>17</v>
      </c>
      <c r="D15" s="27">
        <f>SUM(D11:D14)</f>
        <v>17</v>
      </c>
      <c r="E15" s="28"/>
      <c r="F15" s="28">
        <f>SUM(F11:F14)</f>
        <v>137859.28782543</v>
      </c>
      <c r="G15" s="28">
        <f t="shared" si="2"/>
        <v>1654311.45390515</v>
      </c>
      <c r="H15" s="29">
        <f>SUM(H11:H14)</f>
        <v>3308622.90781031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75" customHeight="1" spans="1:26">
      <c r="A16" s="8"/>
      <c r="B16" s="9"/>
      <c r="C16" s="8"/>
      <c r="D16" s="8"/>
      <c r="E16" s="8"/>
      <c r="F16" s="8"/>
      <c r="G16" s="9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75" customHeight="1" spans="1:26">
      <c r="A17" s="30"/>
      <c r="B17" s="9"/>
      <c r="C17" s="8"/>
      <c r="D17" s="8"/>
      <c r="E17" s="8"/>
      <c r="F17" s="8"/>
      <c r="G17" s="9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75" customHeight="1" spans="1:26">
      <c r="A18" s="8"/>
      <c r="B18" s="9"/>
      <c r="C18" s="8"/>
      <c r="D18" s="8"/>
      <c r="E18" s="8"/>
      <c r="F18" s="8"/>
      <c r="G18" s="9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75" customHeight="1" spans="1:26">
      <c r="A19" s="8"/>
      <c r="B19" s="9"/>
      <c r="C19" s="8"/>
      <c r="D19" s="8"/>
      <c r="E19" s="8"/>
      <c r="F19" s="8"/>
      <c r="G19" s="9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75" customHeight="1" spans="1:26">
      <c r="A20" s="8"/>
      <c r="B20" s="9"/>
      <c r="C20" s="8"/>
      <c r="D20" s="8"/>
      <c r="E20" s="8"/>
      <c r="F20" s="8"/>
      <c r="G20" s="9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 spans="1:26">
      <c r="A21" s="8"/>
      <c r="B21" s="9"/>
      <c r="C21" s="8"/>
      <c r="D21" s="8"/>
      <c r="E21" s="8"/>
      <c r="F21" s="8"/>
      <c r="G21" s="9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 spans="1:26">
      <c r="A22" s="8"/>
      <c r="B22" s="9"/>
      <c r="C22" s="8"/>
      <c r="D22" s="8"/>
      <c r="E22" s="8"/>
      <c r="F22" s="8"/>
      <c r="G22" s="9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 spans="1:26">
      <c r="A23" s="8"/>
      <c r="B23" s="9"/>
      <c r="C23" s="8"/>
      <c r="D23" s="8"/>
      <c r="E23" s="8"/>
      <c r="F23" s="8"/>
      <c r="G23" s="9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 spans="1:26">
      <c r="A24" s="8"/>
      <c r="B24" s="9"/>
      <c r="C24" s="8"/>
      <c r="D24" s="8"/>
      <c r="E24" s="8"/>
      <c r="F24" s="8"/>
      <c r="G24" s="9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 spans="1:26">
      <c r="A25" s="8"/>
      <c r="B25" s="9"/>
      <c r="C25" s="8"/>
      <c r="D25" s="8"/>
      <c r="E25" s="8"/>
      <c r="F25" s="8"/>
      <c r="G25" s="9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 spans="1:26">
      <c r="A26" s="8"/>
      <c r="B26" s="9"/>
      <c r="C26" s="8"/>
      <c r="D26" s="8"/>
      <c r="E26" s="8"/>
      <c r="F26" s="8"/>
      <c r="G26" s="9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 spans="1:26">
      <c r="A27" s="8"/>
      <c r="B27" s="9"/>
      <c r="C27" s="8"/>
      <c r="D27" s="8"/>
      <c r="E27" s="8"/>
      <c r="F27" s="8"/>
      <c r="G27" s="9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customHeight="1" spans="1:26">
      <c r="A28" s="8"/>
      <c r="B28" s="9"/>
      <c r="C28" s="8"/>
      <c r="D28" s="8"/>
      <c r="E28" s="8"/>
      <c r="F28" s="8"/>
      <c r="G28" s="9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 spans="1:26">
      <c r="A29" s="8"/>
      <c r="B29" s="9"/>
      <c r="C29" s="8"/>
      <c r="D29" s="8"/>
      <c r="E29" s="8"/>
      <c r="F29" s="8"/>
      <c r="G29" s="9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 spans="1:26">
      <c r="A30" s="8"/>
      <c r="B30" s="9"/>
      <c r="C30" s="8"/>
      <c r="D30" s="8"/>
      <c r="E30" s="8"/>
      <c r="F30" s="8"/>
      <c r="G30" s="9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 spans="1:26">
      <c r="A31" s="8"/>
      <c r="B31" s="9"/>
      <c r="C31" s="8"/>
      <c r="D31" s="8"/>
      <c r="E31" s="8"/>
      <c r="F31" s="8"/>
      <c r="G31" s="9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 spans="1:26">
      <c r="A32" s="8"/>
      <c r="B32" s="9"/>
      <c r="C32" s="8"/>
      <c r="D32" s="8"/>
      <c r="E32" s="8"/>
      <c r="F32" s="8"/>
      <c r="G32" s="9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 spans="1:26">
      <c r="A33" s="8"/>
      <c r="B33" s="9"/>
      <c r="C33" s="8"/>
      <c r="D33" s="8"/>
      <c r="E33" s="8"/>
      <c r="F33" s="8"/>
      <c r="G33" s="9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 spans="1:26">
      <c r="A34" s="8"/>
      <c r="B34" s="9"/>
      <c r="C34" s="8"/>
      <c r="D34" s="8"/>
      <c r="E34" s="8"/>
      <c r="F34" s="8"/>
      <c r="G34" s="9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 spans="1:26">
      <c r="A35" s="8"/>
      <c r="B35" s="9"/>
      <c r="C35" s="8"/>
      <c r="D35" s="8"/>
      <c r="E35" s="8"/>
      <c r="F35" s="8"/>
      <c r="G35" s="9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 spans="1:26">
      <c r="A36" s="8"/>
      <c r="B36" s="9"/>
      <c r="C36" s="8"/>
      <c r="D36" s="8"/>
      <c r="E36" s="8"/>
      <c r="F36" s="8"/>
      <c r="G36" s="9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 spans="1:26">
      <c r="A37" s="8"/>
      <c r="B37" s="9"/>
      <c r="C37" s="8"/>
      <c r="D37" s="8"/>
      <c r="E37" s="8"/>
      <c r="F37" s="8"/>
      <c r="G37" s="9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 spans="1:26">
      <c r="A38" s="8"/>
      <c r="B38" s="9"/>
      <c r="C38" s="8"/>
      <c r="D38" s="8"/>
      <c r="E38" s="8"/>
      <c r="F38" s="8"/>
      <c r="G38" s="9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 spans="1:26">
      <c r="A39" s="8"/>
      <c r="B39" s="9"/>
      <c r="C39" s="8"/>
      <c r="D39" s="8"/>
      <c r="E39" s="8"/>
      <c r="F39" s="8"/>
      <c r="G39" s="9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 spans="1:26">
      <c r="A40" s="8"/>
      <c r="B40" s="9"/>
      <c r="C40" s="8"/>
      <c r="D40" s="8"/>
      <c r="E40" s="8"/>
      <c r="F40" s="8"/>
      <c r="G40" s="9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 spans="1:26">
      <c r="A41" s="8"/>
      <c r="B41" s="9"/>
      <c r="C41" s="8"/>
      <c r="D41" s="8"/>
      <c r="E41" s="8"/>
      <c r="F41" s="8"/>
      <c r="G41" s="9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 spans="1:26">
      <c r="A42" s="8"/>
      <c r="B42" s="9"/>
      <c r="C42" s="8"/>
      <c r="D42" s="8"/>
      <c r="E42" s="8"/>
      <c r="F42" s="8"/>
      <c r="G42" s="9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 spans="1:26">
      <c r="A43" s="8"/>
      <c r="B43" s="9"/>
      <c r="C43" s="8"/>
      <c r="D43" s="8"/>
      <c r="E43" s="8"/>
      <c r="F43" s="8"/>
      <c r="G43" s="9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 spans="1:26">
      <c r="A44" s="8"/>
      <c r="B44" s="9"/>
      <c r="C44" s="8"/>
      <c r="D44" s="8"/>
      <c r="E44" s="8"/>
      <c r="F44" s="8"/>
      <c r="G44" s="9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 spans="1:26">
      <c r="A45" s="8"/>
      <c r="B45" s="9"/>
      <c r="C45" s="8"/>
      <c r="D45" s="8"/>
      <c r="E45" s="8"/>
      <c r="F45" s="8"/>
      <c r="G45" s="9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 spans="1:26">
      <c r="A46" s="8"/>
      <c r="B46" s="9"/>
      <c r="C46" s="8"/>
      <c r="D46" s="8"/>
      <c r="E46" s="8"/>
      <c r="F46" s="8"/>
      <c r="G46" s="9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 spans="1:26">
      <c r="A47" s="8"/>
      <c r="B47" s="9"/>
      <c r="C47" s="8"/>
      <c r="D47" s="8"/>
      <c r="E47" s="8"/>
      <c r="F47" s="8"/>
      <c r="G47" s="9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 spans="1:26">
      <c r="A48" s="8"/>
      <c r="B48" s="9"/>
      <c r="C48" s="8"/>
      <c r="D48" s="8"/>
      <c r="E48" s="8"/>
      <c r="F48" s="8"/>
      <c r="G48" s="9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 spans="1:26">
      <c r="A49" s="8"/>
      <c r="B49" s="9"/>
      <c r="C49" s="8"/>
      <c r="D49" s="8"/>
      <c r="E49" s="8"/>
      <c r="F49" s="8"/>
      <c r="G49" s="9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 spans="1:26">
      <c r="A50" s="8"/>
      <c r="B50" s="9"/>
      <c r="C50" s="8"/>
      <c r="D50" s="8"/>
      <c r="E50" s="8"/>
      <c r="F50" s="8"/>
      <c r="G50" s="9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 spans="1:26">
      <c r="A51" s="8"/>
      <c r="B51" s="9"/>
      <c r="C51" s="8"/>
      <c r="D51" s="8"/>
      <c r="E51" s="8"/>
      <c r="F51" s="8"/>
      <c r="G51" s="9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 spans="1:26">
      <c r="A52" s="8"/>
      <c r="B52" s="9"/>
      <c r="C52" s="8"/>
      <c r="D52" s="8"/>
      <c r="E52" s="8"/>
      <c r="F52" s="8"/>
      <c r="G52" s="9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 spans="1:26">
      <c r="A53" s="8"/>
      <c r="B53" s="9"/>
      <c r="C53" s="8"/>
      <c r="D53" s="8"/>
      <c r="E53" s="8"/>
      <c r="F53" s="8"/>
      <c r="G53" s="9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 spans="1:26">
      <c r="A54" s="8"/>
      <c r="B54" s="9"/>
      <c r="C54" s="8"/>
      <c r="D54" s="8"/>
      <c r="E54" s="8"/>
      <c r="F54" s="8"/>
      <c r="G54" s="9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 spans="1:26">
      <c r="A55" s="8"/>
      <c r="B55" s="9"/>
      <c r="C55" s="8"/>
      <c r="D55" s="8"/>
      <c r="E55" s="8"/>
      <c r="F55" s="8"/>
      <c r="G55" s="9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 spans="1:26">
      <c r="A56" s="8"/>
      <c r="B56" s="9"/>
      <c r="C56" s="8"/>
      <c r="D56" s="8"/>
      <c r="E56" s="8"/>
      <c r="F56" s="8"/>
      <c r="G56" s="9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 spans="1:26">
      <c r="A57" s="8"/>
      <c r="B57" s="9"/>
      <c r="C57" s="8"/>
      <c r="D57" s="8"/>
      <c r="E57" s="8"/>
      <c r="F57" s="8"/>
      <c r="G57" s="9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 spans="1:26">
      <c r="A58" s="8"/>
      <c r="B58" s="9"/>
      <c r="C58" s="8"/>
      <c r="D58" s="8"/>
      <c r="E58" s="8"/>
      <c r="F58" s="8"/>
      <c r="G58" s="9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 spans="1:26">
      <c r="A59" s="8"/>
      <c r="B59" s="9"/>
      <c r="C59" s="8"/>
      <c r="D59" s="8"/>
      <c r="E59" s="8"/>
      <c r="F59" s="8"/>
      <c r="G59" s="9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 spans="1:26">
      <c r="A60" s="8"/>
      <c r="B60" s="9"/>
      <c r="C60" s="8"/>
      <c r="D60" s="8"/>
      <c r="E60" s="8"/>
      <c r="F60" s="8"/>
      <c r="G60" s="9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 spans="1:26">
      <c r="A61" s="8"/>
      <c r="B61" s="9"/>
      <c r="C61" s="8"/>
      <c r="D61" s="8"/>
      <c r="E61" s="8"/>
      <c r="F61" s="8"/>
      <c r="G61" s="9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 spans="1:26">
      <c r="A62" s="8"/>
      <c r="B62" s="9"/>
      <c r="C62" s="8"/>
      <c r="D62" s="8"/>
      <c r="E62" s="8"/>
      <c r="F62" s="8"/>
      <c r="G62" s="9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 spans="1:26">
      <c r="A63" s="8"/>
      <c r="B63" s="9"/>
      <c r="C63" s="8"/>
      <c r="D63" s="8"/>
      <c r="E63" s="8"/>
      <c r="F63" s="8"/>
      <c r="G63" s="9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 spans="1:26">
      <c r="A64" s="8"/>
      <c r="B64" s="9"/>
      <c r="C64" s="8"/>
      <c r="D64" s="8"/>
      <c r="E64" s="8"/>
      <c r="F64" s="8"/>
      <c r="G64" s="9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 spans="1:26">
      <c r="A65" s="8"/>
      <c r="B65" s="9"/>
      <c r="C65" s="8"/>
      <c r="D65" s="8"/>
      <c r="E65" s="8"/>
      <c r="F65" s="8"/>
      <c r="G65" s="9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 spans="1:26">
      <c r="A66" s="8"/>
      <c r="B66" s="9"/>
      <c r="C66" s="8"/>
      <c r="D66" s="8"/>
      <c r="E66" s="8"/>
      <c r="F66" s="8"/>
      <c r="G66" s="9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 spans="1:26">
      <c r="A67" s="8"/>
      <c r="B67" s="9"/>
      <c r="C67" s="8"/>
      <c r="D67" s="8"/>
      <c r="E67" s="8"/>
      <c r="F67" s="8"/>
      <c r="G67" s="9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 spans="1:26">
      <c r="A68" s="8"/>
      <c r="B68" s="9"/>
      <c r="C68" s="8"/>
      <c r="D68" s="8"/>
      <c r="E68" s="8"/>
      <c r="F68" s="8"/>
      <c r="G68" s="9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 spans="1:26">
      <c r="A69" s="8"/>
      <c r="B69" s="9"/>
      <c r="C69" s="8"/>
      <c r="D69" s="8"/>
      <c r="E69" s="8"/>
      <c r="F69" s="8"/>
      <c r="G69" s="9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 spans="1:26">
      <c r="A70" s="8"/>
      <c r="B70" s="9"/>
      <c r="C70" s="8"/>
      <c r="D70" s="8"/>
      <c r="E70" s="8"/>
      <c r="F70" s="8"/>
      <c r="G70" s="9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 spans="1:26">
      <c r="A71" s="8"/>
      <c r="B71" s="9"/>
      <c r="C71" s="8"/>
      <c r="D71" s="8"/>
      <c r="E71" s="8"/>
      <c r="F71" s="8"/>
      <c r="G71" s="9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 spans="1:26">
      <c r="A72" s="8"/>
      <c r="B72" s="9"/>
      <c r="C72" s="8"/>
      <c r="D72" s="8"/>
      <c r="E72" s="8"/>
      <c r="F72" s="8"/>
      <c r="G72" s="9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 spans="1:26">
      <c r="A73" s="8"/>
      <c r="B73" s="9"/>
      <c r="C73" s="8"/>
      <c r="D73" s="8"/>
      <c r="E73" s="8"/>
      <c r="F73" s="8"/>
      <c r="G73" s="9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 spans="1:26">
      <c r="A74" s="8"/>
      <c r="B74" s="9"/>
      <c r="C74" s="8"/>
      <c r="D74" s="8"/>
      <c r="E74" s="8"/>
      <c r="F74" s="8"/>
      <c r="G74" s="9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 spans="1:26">
      <c r="A75" s="8"/>
      <c r="B75" s="9"/>
      <c r="C75" s="8"/>
      <c r="D75" s="8"/>
      <c r="E75" s="8"/>
      <c r="F75" s="8"/>
      <c r="G75" s="9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 spans="1:26">
      <c r="A76" s="8"/>
      <c r="B76" s="9"/>
      <c r="C76" s="8"/>
      <c r="D76" s="8"/>
      <c r="E76" s="8"/>
      <c r="F76" s="8"/>
      <c r="G76" s="9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 spans="1:26">
      <c r="A77" s="8"/>
      <c r="B77" s="9"/>
      <c r="C77" s="8"/>
      <c r="D77" s="8"/>
      <c r="E77" s="8"/>
      <c r="F77" s="8"/>
      <c r="G77" s="9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 spans="1:26">
      <c r="A78" s="8"/>
      <c r="B78" s="9"/>
      <c r="C78" s="8"/>
      <c r="D78" s="8"/>
      <c r="E78" s="8"/>
      <c r="F78" s="8"/>
      <c r="G78" s="9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 spans="1:26">
      <c r="A79" s="8"/>
      <c r="B79" s="9"/>
      <c r="C79" s="8"/>
      <c r="D79" s="8"/>
      <c r="E79" s="8"/>
      <c r="F79" s="8"/>
      <c r="G79" s="9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 spans="1:26">
      <c r="A80" s="8"/>
      <c r="B80" s="9"/>
      <c r="C80" s="8"/>
      <c r="D80" s="8"/>
      <c r="E80" s="8"/>
      <c r="F80" s="8"/>
      <c r="G80" s="9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 spans="1:26">
      <c r="A81" s="8"/>
      <c r="B81" s="9"/>
      <c r="C81" s="8"/>
      <c r="D81" s="8"/>
      <c r="E81" s="8"/>
      <c r="F81" s="8"/>
      <c r="G81" s="9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 spans="1:26">
      <c r="A82" s="8"/>
      <c r="B82" s="9"/>
      <c r="C82" s="8"/>
      <c r="D82" s="8"/>
      <c r="E82" s="8"/>
      <c r="F82" s="8"/>
      <c r="G82" s="9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 spans="1:26">
      <c r="A83" s="8"/>
      <c r="B83" s="9"/>
      <c r="C83" s="8"/>
      <c r="D83" s="8"/>
      <c r="E83" s="8"/>
      <c r="F83" s="8"/>
      <c r="G83" s="9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 spans="1:26">
      <c r="A84" s="8"/>
      <c r="B84" s="9"/>
      <c r="C84" s="8"/>
      <c r="D84" s="8"/>
      <c r="E84" s="8"/>
      <c r="F84" s="8"/>
      <c r="G84" s="9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 spans="1:26">
      <c r="A85" s="8"/>
      <c r="B85" s="9"/>
      <c r="C85" s="8"/>
      <c r="D85" s="8"/>
      <c r="E85" s="8"/>
      <c r="F85" s="8"/>
      <c r="G85" s="9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 spans="1:26">
      <c r="A86" s="8"/>
      <c r="B86" s="9"/>
      <c r="C86" s="8"/>
      <c r="D86" s="8"/>
      <c r="E86" s="8"/>
      <c r="F86" s="8"/>
      <c r="G86" s="9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 spans="1:26">
      <c r="A87" s="8"/>
      <c r="B87" s="9"/>
      <c r="C87" s="8"/>
      <c r="D87" s="8"/>
      <c r="E87" s="8"/>
      <c r="F87" s="8"/>
      <c r="G87" s="9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 spans="1:26">
      <c r="A88" s="8"/>
      <c r="B88" s="9"/>
      <c r="C88" s="8"/>
      <c r="D88" s="8"/>
      <c r="E88" s="8"/>
      <c r="F88" s="8"/>
      <c r="G88" s="9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 spans="1:26">
      <c r="A89" s="8"/>
      <c r="B89" s="9"/>
      <c r="C89" s="8"/>
      <c r="D89" s="8"/>
      <c r="E89" s="8"/>
      <c r="F89" s="8"/>
      <c r="G89" s="9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 spans="1:26">
      <c r="A90" s="8"/>
      <c r="B90" s="9"/>
      <c r="C90" s="8"/>
      <c r="D90" s="8"/>
      <c r="E90" s="8"/>
      <c r="F90" s="8"/>
      <c r="G90" s="9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 spans="1:26">
      <c r="A91" s="8"/>
      <c r="B91" s="9"/>
      <c r="C91" s="8"/>
      <c r="D91" s="8"/>
      <c r="E91" s="8"/>
      <c r="F91" s="8"/>
      <c r="G91" s="9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 spans="1:26">
      <c r="A92" s="8"/>
      <c r="B92" s="9"/>
      <c r="C92" s="8"/>
      <c r="D92" s="8"/>
      <c r="E92" s="8"/>
      <c r="F92" s="8"/>
      <c r="G92" s="9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 spans="1:26">
      <c r="A93" s="8"/>
      <c r="B93" s="9"/>
      <c r="C93" s="8"/>
      <c r="D93" s="8"/>
      <c r="E93" s="8"/>
      <c r="F93" s="8"/>
      <c r="G93" s="9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 spans="1:26">
      <c r="A94" s="8"/>
      <c r="B94" s="9"/>
      <c r="C94" s="8"/>
      <c r="D94" s="8"/>
      <c r="E94" s="8"/>
      <c r="F94" s="8"/>
      <c r="G94" s="9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 spans="1:26">
      <c r="A95" s="8"/>
      <c r="B95" s="9"/>
      <c r="C95" s="8"/>
      <c r="D95" s="8"/>
      <c r="E95" s="8"/>
      <c r="F95" s="8"/>
      <c r="G95" s="9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 spans="1:26">
      <c r="A96" s="8"/>
      <c r="B96" s="9"/>
      <c r="C96" s="8"/>
      <c r="D96" s="8"/>
      <c r="E96" s="8"/>
      <c r="F96" s="8"/>
      <c r="G96" s="9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 spans="1:26">
      <c r="A97" s="8"/>
      <c r="B97" s="9"/>
      <c r="C97" s="8"/>
      <c r="D97" s="8"/>
      <c r="E97" s="8"/>
      <c r="F97" s="8"/>
      <c r="G97" s="9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 spans="1:26">
      <c r="A98" s="8"/>
      <c r="B98" s="9"/>
      <c r="C98" s="8"/>
      <c r="D98" s="8"/>
      <c r="E98" s="8"/>
      <c r="F98" s="8"/>
      <c r="G98" s="9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 spans="1:26">
      <c r="A99" s="8"/>
      <c r="B99" s="9"/>
      <c r="C99" s="8"/>
      <c r="D99" s="8"/>
      <c r="E99" s="8"/>
      <c r="F99" s="8"/>
      <c r="G99" s="9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 spans="1:26">
      <c r="A100" s="8"/>
      <c r="B100" s="9"/>
      <c r="C100" s="8"/>
      <c r="D100" s="8"/>
      <c r="E100" s="8"/>
      <c r="F100" s="8"/>
      <c r="G100" s="9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 spans="1:26">
      <c r="A101" s="8"/>
      <c r="B101" s="9"/>
      <c r="C101" s="8"/>
      <c r="D101" s="8"/>
      <c r="E101" s="8"/>
      <c r="F101" s="8"/>
      <c r="G101" s="9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 spans="1:26">
      <c r="A102" s="8"/>
      <c r="B102" s="9"/>
      <c r="C102" s="8"/>
      <c r="D102" s="8"/>
      <c r="E102" s="8"/>
      <c r="F102" s="8"/>
      <c r="G102" s="9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 spans="1:26">
      <c r="A103" s="8"/>
      <c r="B103" s="9"/>
      <c r="C103" s="8"/>
      <c r="D103" s="8"/>
      <c r="E103" s="8"/>
      <c r="F103" s="8"/>
      <c r="G103" s="9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 spans="1:26">
      <c r="A104" s="8"/>
      <c r="B104" s="9"/>
      <c r="C104" s="8"/>
      <c r="D104" s="8"/>
      <c r="E104" s="8"/>
      <c r="F104" s="8"/>
      <c r="G104" s="9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 spans="1:26">
      <c r="A105" s="8"/>
      <c r="B105" s="9"/>
      <c r="C105" s="8"/>
      <c r="D105" s="8"/>
      <c r="E105" s="8"/>
      <c r="F105" s="8"/>
      <c r="G105" s="9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 spans="1:26">
      <c r="A106" s="8"/>
      <c r="B106" s="9"/>
      <c r="C106" s="8"/>
      <c r="D106" s="8"/>
      <c r="E106" s="8"/>
      <c r="F106" s="8"/>
      <c r="G106" s="9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 spans="1:26">
      <c r="A107" s="8"/>
      <c r="B107" s="9"/>
      <c r="C107" s="8"/>
      <c r="D107" s="8"/>
      <c r="E107" s="8"/>
      <c r="F107" s="8"/>
      <c r="G107" s="9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 spans="1:26">
      <c r="A108" s="8"/>
      <c r="B108" s="9"/>
      <c r="C108" s="8"/>
      <c r="D108" s="8"/>
      <c r="E108" s="8"/>
      <c r="F108" s="8"/>
      <c r="G108" s="9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 spans="1:26">
      <c r="A109" s="8"/>
      <c r="B109" s="9"/>
      <c r="C109" s="8"/>
      <c r="D109" s="8"/>
      <c r="E109" s="8"/>
      <c r="F109" s="8"/>
      <c r="G109" s="9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 spans="1:26">
      <c r="A110" s="8"/>
      <c r="B110" s="9"/>
      <c r="C110" s="8"/>
      <c r="D110" s="8"/>
      <c r="E110" s="8"/>
      <c r="F110" s="8"/>
      <c r="G110" s="9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 spans="1:26">
      <c r="A111" s="8"/>
      <c r="B111" s="9"/>
      <c r="C111" s="8"/>
      <c r="D111" s="8"/>
      <c r="E111" s="8"/>
      <c r="F111" s="8"/>
      <c r="G111" s="9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 spans="1:26">
      <c r="A112" s="8"/>
      <c r="B112" s="9"/>
      <c r="C112" s="8"/>
      <c r="D112" s="8"/>
      <c r="E112" s="8"/>
      <c r="F112" s="8"/>
      <c r="G112" s="9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 spans="1:26">
      <c r="A113" s="8"/>
      <c r="B113" s="9"/>
      <c r="C113" s="8"/>
      <c r="D113" s="8"/>
      <c r="E113" s="8"/>
      <c r="F113" s="8"/>
      <c r="G113" s="9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 spans="1:26">
      <c r="A114" s="8"/>
      <c r="B114" s="9"/>
      <c r="C114" s="8"/>
      <c r="D114" s="8"/>
      <c r="E114" s="8"/>
      <c r="F114" s="8"/>
      <c r="G114" s="9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 spans="1:26">
      <c r="A115" s="8"/>
      <c r="B115" s="9"/>
      <c r="C115" s="8"/>
      <c r="D115" s="8"/>
      <c r="E115" s="8"/>
      <c r="F115" s="8"/>
      <c r="G115" s="9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 spans="1:26">
      <c r="A116" s="8"/>
      <c r="B116" s="9"/>
      <c r="C116" s="8"/>
      <c r="D116" s="8"/>
      <c r="E116" s="8"/>
      <c r="F116" s="8"/>
      <c r="G116" s="9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 spans="1:26">
      <c r="A117" s="8"/>
      <c r="B117" s="9"/>
      <c r="C117" s="8"/>
      <c r="D117" s="8"/>
      <c r="E117" s="8"/>
      <c r="F117" s="8"/>
      <c r="G117" s="9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 spans="1:26">
      <c r="A118" s="8"/>
      <c r="B118" s="9"/>
      <c r="C118" s="8"/>
      <c r="D118" s="8"/>
      <c r="E118" s="8"/>
      <c r="F118" s="8"/>
      <c r="G118" s="9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 spans="1:26">
      <c r="A119" s="8"/>
      <c r="B119" s="9"/>
      <c r="C119" s="8"/>
      <c r="D119" s="8"/>
      <c r="E119" s="8"/>
      <c r="F119" s="8"/>
      <c r="G119" s="9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 spans="1:26">
      <c r="A120" s="8"/>
      <c r="B120" s="9"/>
      <c r="C120" s="8"/>
      <c r="D120" s="8"/>
      <c r="E120" s="8"/>
      <c r="F120" s="8"/>
      <c r="G120" s="9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 spans="1:26">
      <c r="A121" s="8"/>
      <c r="B121" s="9"/>
      <c r="C121" s="8"/>
      <c r="D121" s="8"/>
      <c r="E121" s="8"/>
      <c r="F121" s="8"/>
      <c r="G121" s="9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 spans="1:26">
      <c r="A122" s="8"/>
      <c r="B122" s="9"/>
      <c r="C122" s="8"/>
      <c r="D122" s="8"/>
      <c r="E122" s="8"/>
      <c r="F122" s="8"/>
      <c r="G122" s="9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 spans="1:26">
      <c r="A123" s="8"/>
      <c r="B123" s="9"/>
      <c r="C123" s="8"/>
      <c r="D123" s="8"/>
      <c r="E123" s="8"/>
      <c r="F123" s="8"/>
      <c r="G123" s="9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 spans="1:26">
      <c r="A124" s="8"/>
      <c r="B124" s="9"/>
      <c r="C124" s="8"/>
      <c r="D124" s="8"/>
      <c r="E124" s="8"/>
      <c r="F124" s="8"/>
      <c r="G124" s="9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 spans="1:26">
      <c r="A125" s="8"/>
      <c r="B125" s="9"/>
      <c r="C125" s="8"/>
      <c r="D125" s="8"/>
      <c r="E125" s="8"/>
      <c r="F125" s="8"/>
      <c r="G125" s="9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 spans="1:26">
      <c r="A126" s="8"/>
      <c r="B126" s="9"/>
      <c r="C126" s="8"/>
      <c r="D126" s="8"/>
      <c r="E126" s="8"/>
      <c r="F126" s="8"/>
      <c r="G126" s="9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 spans="1:26">
      <c r="A127" s="8"/>
      <c r="B127" s="9"/>
      <c r="C127" s="8"/>
      <c r="D127" s="8"/>
      <c r="E127" s="8"/>
      <c r="F127" s="8"/>
      <c r="G127" s="9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 spans="1:26">
      <c r="A128" s="8"/>
      <c r="B128" s="9"/>
      <c r="C128" s="8"/>
      <c r="D128" s="8"/>
      <c r="E128" s="8"/>
      <c r="F128" s="8"/>
      <c r="G128" s="9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 spans="1:26">
      <c r="A129" s="8"/>
      <c r="B129" s="9"/>
      <c r="C129" s="8"/>
      <c r="D129" s="8"/>
      <c r="E129" s="8"/>
      <c r="F129" s="8"/>
      <c r="G129" s="9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 spans="1:26">
      <c r="A130" s="8"/>
      <c r="B130" s="9"/>
      <c r="C130" s="8"/>
      <c r="D130" s="8"/>
      <c r="E130" s="8"/>
      <c r="F130" s="8"/>
      <c r="G130" s="9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 spans="1:26">
      <c r="A131" s="8"/>
      <c r="B131" s="9"/>
      <c r="C131" s="8"/>
      <c r="D131" s="8"/>
      <c r="E131" s="8"/>
      <c r="F131" s="8"/>
      <c r="G131" s="9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 spans="1:26">
      <c r="A132" s="8"/>
      <c r="B132" s="9"/>
      <c r="C132" s="8"/>
      <c r="D132" s="8"/>
      <c r="E132" s="8"/>
      <c r="F132" s="8"/>
      <c r="G132" s="9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 spans="1:26">
      <c r="A133" s="8"/>
      <c r="B133" s="9"/>
      <c r="C133" s="8"/>
      <c r="D133" s="8"/>
      <c r="E133" s="8"/>
      <c r="F133" s="8"/>
      <c r="G133" s="9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 spans="1:26">
      <c r="A134" s="8"/>
      <c r="B134" s="9"/>
      <c r="C134" s="8"/>
      <c r="D134" s="8"/>
      <c r="E134" s="8"/>
      <c r="F134" s="8"/>
      <c r="G134" s="9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 spans="1:26">
      <c r="A135" s="8"/>
      <c r="B135" s="9"/>
      <c r="C135" s="8"/>
      <c r="D135" s="8"/>
      <c r="E135" s="8"/>
      <c r="F135" s="8"/>
      <c r="G135" s="9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 spans="1:26">
      <c r="A136" s="8"/>
      <c r="B136" s="9"/>
      <c r="C136" s="8"/>
      <c r="D136" s="8"/>
      <c r="E136" s="8"/>
      <c r="F136" s="8"/>
      <c r="G136" s="9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 spans="1:26">
      <c r="A137" s="8"/>
      <c r="B137" s="9"/>
      <c r="C137" s="8"/>
      <c r="D137" s="8"/>
      <c r="E137" s="8"/>
      <c r="F137" s="8"/>
      <c r="G137" s="9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 spans="1:26">
      <c r="A138" s="8"/>
      <c r="B138" s="9"/>
      <c r="C138" s="8"/>
      <c r="D138" s="8"/>
      <c r="E138" s="8"/>
      <c r="F138" s="8"/>
      <c r="G138" s="9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 spans="1:26">
      <c r="A139" s="8"/>
      <c r="B139" s="9"/>
      <c r="C139" s="8"/>
      <c r="D139" s="8"/>
      <c r="E139" s="8"/>
      <c r="F139" s="8"/>
      <c r="G139" s="9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 spans="1:26">
      <c r="A140" s="8"/>
      <c r="B140" s="9"/>
      <c r="C140" s="8"/>
      <c r="D140" s="8"/>
      <c r="E140" s="8"/>
      <c r="F140" s="8"/>
      <c r="G140" s="9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 spans="1:26">
      <c r="A141" s="8"/>
      <c r="B141" s="9"/>
      <c r="C141" s="8"/>
      <c r="D141" s="8"/>
      <c r="E141" s="8"/>
      <c r="F141" s="8"/>
      <c r="G141" s="9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 spans="1:26">
      <c r="A142" s="8"/>
      <c r="B142" s="9"/>
      <c r="C142" s="8"/>
      <c r="D142" s="8"/>
      <c r="E142" s="8"/>
      <c r="F142" s="8"/>
      <c r="G142" s="9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 spans="1:26">
      <c r="A143" s="8"/>
      <c r="B143" s="9"/>
      <c r="C143" s="8"/>
      <c r="D143" s="8"/>
      <c r="E143" s="8"/>
      <c r="F143" s="8"/>
      <c r="G143" s="9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 spans="1:26">
      <c r="A144" s="8"/>
      <c r="B144" s="9"/>
      <c r="C144" s="8"/>
      <c r="D144" s="8"/>
      <c r="E144" s="8"/>
      <c r="F144" s="8"/>
      <c r="G144" s="9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 spans="1:26">
      <c r="A145" s="8"/>
      <c r="B145" s="9"/>
      <c r="C145" s="8"/>
      <c r="D145" s="8"/>
      <c r="E145" s="8"/>
      <c r="F145" s="8"/>
      <c r="G145" s="9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 spans="1:26">
      <c r="A146" s="8"/>
      <c r="B146" s="9"/>
      <c r="C146" s="8"/>
      <c r="D146" s="8"/>
      <c r="E146" s="8"/>
      <c r="F146" s="8"/>
      <c r="G146" s="9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 spans="1:26">
      <c r="A147" s="8"/>
      <c r="B147" s="9"/>
      <c r="C147" s="8"/>
      <c r="D147" s="8"/>
      <c r="E147" s="8"/>
      <c r="F147" s="8"/>
      <c r="G147" s="9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 spans="1:26">
      <c r="A148" s="8"/>
      <c r="B148" s="9"/>
      <c r="C148" s="8"/>
      <c r="D148" s="8"/>
      <c r="E148" s="8"/>
      <c r="F148" s="8"/>
      <c r="G148" s="9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 spans="1:26">
      <c r="A149" s="8"/>
      <c r="B149" s="9"/>
      <c r="C149" s="8"/>
      <c r="D149" s="8"/>
      <c r="E149" s="8"/>
      <c r="F149" s="8"/>
      <c r="G149" s="9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 spans="1:26">
      <c r="A150" s="8"/>
      <c r="B150" s="9"/>
      <c r="C150" s="8"/>
      <c r="D150" s="8"/>
      <c r="E150" s="8"/>
      <c r="F150" s="8"/>
      <c r="G150" s="9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 spans="1:26">
      <c r="A151" s="8"/>
      <c r="B151" s="9"/>
      <c r="C151" s="8"/>
      <c r="D151" s="8"/>
      <c r="E151" s="8"/>
      <c r="F151" s="8"/>
      <c r="G151" s="9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 spans="1:26">
      <c r="A152" s="8"/>
      <c r="B152" s="9"/>
      <c r="C152" s="8"/>
      <c r="D152" s="8"/>
      <c r="E152" s="8"/>
      <c r="F152" s="8"/>
      <c r="G152" s="9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 spans="1:26">
      <c r="A153" s="8"/>
      <c r="B153" s="9"/>
      <c r="C153" s="8"/>
      <c r="D153" s="8"/>
      <c r="E153" s="8"/>
      <c r="F153" s="8"/>
      <c r="G153" s="9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 spans="1:26">
      <c r="A154" s="8"/>
      <c r="B154" s="9"/>
      <c r="C154" s="8"/>
      <c r="D154" s="8"/>
      <c r="E154" s="8"/>
      <c r="F154" s="8"/>
      <c r="G154" s="9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 spans="1:26">
      <c r="A155" s="8"/>
      <c r="B155" s="9"/>
      <c r="C155" s="8"/>
      <c r="D155" s="8"/>
      <c r="E155" s="8"/>
      <c r="F155" s="8"/>
      <c r="G155" s="9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 spans="1:26">
      <c r="A156" s="8"/>
      <c r="B156" s="9"/>
      <c r="C156" s="8"/>
      <c r="D156" s="8"/>
      <c r="E156" s="8"/>
      <c r="F156" s="8"/>
      <c r="G156" s="9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 spans="1:26">
      <c r="A157" s="8"/>
      <c r="B157" s="9"/>
      <c r="C157" s="8"/>
      <c r="D157" s="8"/>
      <c r="E157" s="8"/>
      <c r="F157" s="8"/>
      <c r="G157" s="9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 spans="1:26">
      <c r="A158" s="8"/>
      <c r="B158" s="9"/>
      <c r="C158" s="8"/>
      <c r="D158" s="8"/>
      <c r="E158" s="8"/>
      <c r="F158" s="8"/>
      <c r="G158" s="9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 spans="1:26">
      <c r="A159" s="8"/>
      <c r="B159" s="9"/>
      <c r="C159" s="8"/>
      <c r="D159" s="8"/>
      <c r="E159" s="8"/>
      <c r="F159" s="8"/>
      <c r="G159" s="9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 spans="1:26">
      <c r="A160" s="8"/>
      <c r="B160" s="9"/>
      <c r="C160" s="8"/>
      <c r="D160" s="8"/>
      <c r="E160" s="8"/>
      <c r="F160" s="8"/>
      <c r="G160" s="9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 spans="1:26">
      <c r="A161" s="8"/>
      <c r="B161" s="9"/>
      <c r="C161" s="8"/>
      <c r="D161" s="8"/>
      <c r="E161" s="8"/>
      <c r="F161" s="8"/>
      <c r="G161" s="9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 spans="1:26">
      <c r="A162" s="8"/>
      <c r="B162" s="9"/>
      <c r="C162" s="8"/>
      <c r="D162" s="8"/>
      <c r="E162" s="8"/>
      <c r="F162" s="8"/>
      <c r="G162" s="9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 spans="1:26">
      <c r="A163" s="8"/>
      <c r="B163" s="9"/>
      <c r="C163" s="8"/>
      <c r="D163" s="8"/>
      <c r="E163" s="8"/>
      <c r="F163" s="8"/>
      <c r="G163" s="9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 spans="1:26">
      <c r="A164" s="8"/>
      <c r="B164" s="9"/>
      <c r="C164" s="8"/>
      <c r="D164" s="8"/>
      <c r="E164" s="8"/>
      <c r="F164" s="8"/>
      <c r="G164" s="9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 spans="1:26">
      <c r="A165" s="8"/>
      <c r="B165" s="9"/>
      <c r="C165" s="8"/>
      <c r="D165" s="8"/>
      <c r="E165" s="8"/>
      <c r="F165" s="8"/>
      <c r="G165" s="9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 spans="1:26">
      <c r="A166" s="8"/>
      <c r="B166" s="9"/>
      <c r="C166" s="8"/>
      <c r="D166" s="8"/>
      <c r="E166" s="8"/>
      <c r="F166" s="8"/>
      <c r="G166" s="9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 spans="1:26">
      <c r="A167" s="8"/>
      <c r="B167" s="9"/>
      <c r="C167" s="8"/>
      <c r="D167" s="8"/>
      <c r="E167" s="8"/>
      <c r="F167" s="8"/>
      <c r="G167" s="9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 spans="1:26">
      <c r="A168" s="8"/>
      <c r="B168" s="9"/>
      <c r="C168" s="8"/>
      <c r="D168" s="8"/>
      <c r="E168" s="8"/>
      <c r="F168" s="8"/>
      <c r="G168" s="9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 spans="1:26">
      <c r="A169" s="8"/>
      <c r="B169" s="9"/>
      <c r="C169" s="8"/>
      <c r="D169" s="8"/>
      <c r="E169" s="8"/>
      <c r="F169" s="8"/>
      <c r="G169" s="9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 spans="1:26">
      <c r="A170" s="8"/>
      <c r="B170" s="9"/>
      <c r="C170" s="8"/>
      <c r="D170" s="8"/>
      <c r="E170" s="8"/>
      <c r="F170" s="8"/>
      <c r="G170" s="9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 spans="1:26">
      <c r="A171" s="8"/>
      <c r="B171" s="9"/>
      <c r="C171" s="8"/>
      <c r="D171" s="8"/>
      <c r="E171" s="8"/>
      <c r="F171" s="8"/>
      <c r="G171" s="9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 spans="1:26">
      <c r="A172" s="8"/>
      <c r="B172" s="9"/>
      <c r="C172" s="8"/>
      <c r="D172" s="8"/>
      <c r="E172" s="8"/>
      <c r="F172" s="8"/>
      <c r="G172" s="9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 spans="1:26">
      <c r="A173" s="8"/>
      <c r="B173" s="9"/>
      <c r="C173" s="8"/>
      <c r="D173" s="8"/>
      <c r="E173" s="8"/>
      <c r="F173" s="8"/>
      <c r="G173" s="9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 spans="1:26">
      <c r="A174" s="8"/>
      <c r="B174" s="9"/>
      <c r="C174" s="8"/>
      <c r="D174" s="8"/>
      <c r="E174" s="8"/>
      <c r="F174" s="8"/>
      <c r="G174" s="9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 spans="1:26">
      <c r="A175" s="8"/>
      <c r="B175" s="9"/>
      <c r="C175" s="8"/>
      <c r="D175" s="8"/>
      <c r="E175" s="8"/>
      <c r="F175" s="8"/>
      <c r="G175" s="9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 spans="1:26">
      <c r="A176" s="8"/>
      <c r="B176" s="9"/>
      <c r="C176" s="8"/>
      <c r="D176" s="8"/>
      <c r="E176" s="8"/>
      <c r="F176" s="8"/>
      <c r="G176" s="9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 spans="1:26">
      <c r="A177" s="8"/>
      <c r="B177" s="9"/>
      <c r="C177" s="8"/>
      <c r="D177" s="8"/>
      <c r="E177" s="8"/>
      <c r="F177" s="8"/>
      <c r="G177" s="9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 spans="1:26">
      <c r="A178" s="8"/>
      <c r="B178" s="9"/>
      <c r="C178" s="8"/>
      <c r="D178" s="8"/>
      <c r="E178" s="8"/>
      <c r="F178" s="8"/>
      <c r="G178" s="9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 spans="1:26">
      <c r="A179" s="8"/>
      <c r="B179" s="9"/>
      <c r="C179" s="8"/>
      <c r="D179" s="8"/>
      <c r="E179" s="8"/>
      <c r="F179" s="8"/>
      <c r="G179" s="9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 spans="1:26">
      <c r="A180" s="8"/>
      <c r="B180" s="9"/>
      <c r="C180" s="8"/>
      <c r="D180" s="8"/>
      <c r="E180" s="8"/>
      <c r="F180" s="8"/>
      <c r="G180" s="9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 spans="1:26">
      <c r="A181" s="8"/>
      <c r="B181" s="9"/>
      <c r="C181" s="8"/>
      <c r="D181" s="8"/>
      <c r="E181" s="8"/>
      <c r="F181" s="8"/>
      <c r="G181" s="9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 spans="1:26">
      <c r="A182" s="8"/>
      <c r="B182" s="9"/>
      <c r="C182" s="8"/>
      <c r="D182" s="8"/>
      <c r="E182" s="8"/>
      <c r="F182" s="8"/>
      <c r="G182" s="9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 spans="1:26">
      <c r="A183" s="8"/>
      <c r="B183" s="9"/>
      <c r="C183" s="8"/>
      <c r="D183" s="8"/>
      <c r="E183" s="8"/>
      <c r="F183" s="8"/>
      <c r="G183" s="9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 spans="1:26">
      <c r="A184" s="8"/>
      <c r="B184" s="9"/>
      <c r="C184" s="8"/>
      <c r="D184" s="8"/>
      <c r="E184" s="8"/>
      <c r="F184" s="8"/>
      <c r="G184" s="9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 spans="1:26">
      <c r="A185" s="8"/>
      <c r="B185" s="9"/>
      <c r="C185" s="8"/>
      <c r="D185" s="8"/>
      <c r="E185" s="8"/>
      <c r="F185" s="8"/>
      <c r="G185" s="9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 spans="1:26">
      <c r="A186" s="8"/>
      <c r="B186" s="9"/>
      <c r="C186" s="8"/>
      <c r="D186" s="8"/>
      <c r="E186" s="8"/>
      <c r="F186" s="8"/>
      <c r="G186" s="9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 spans="1:26">
      <c r="A187" s="8"/>
      <c r="B187" s="9"/>
      <c r="C187" s="8"/>
      <c r="D187" s="8"/>
      <c r="E187" s="8"/>
      <c r="F187" s="8"/>
      <c r="G187" s="9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 spans="1:26">
      <c r="A188" s="8"/>
      <c r="B188" s="9"/>
      <c r="C188" s="8"/>
      <c r="D188" s="8"/>
      <c r="E188" s="8"/>
      <c r="F188" s="8"/>
      <c r="G188" s="9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 spans="1:26">
      <c r="A189" s="8"/>
      <c r="B189" s="9"/>
      <c r="C189" s="8"/>
      <c r="D189" s="8"/>
      <c r="E189" s="8"/>
      <c r="F189" s="8"/>
      <c r="G189" s="9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 spans="1:26">
      <c r="A190" s="8"/>
      <c r="B190" s="9"/>
      <c r="C190" s="8"/>
      <c r="D190" s="8"/>
      <c r="E190" s="8"/>
      <c r="F190" s="8"/>
      <c r="G190" s="9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 spans="1:26">
      <c r="A191" s="8"/>
      <c r="B191" s="9"/>
      <c r="C191" s="8"/>
      <c r="D191" s="8"/>
      <c r="E191" s="8"/>
      <c r="F191" s="8"/>
      <c r="G191" s="9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 spans="1:26">
      <c r="A192" s="8"/>
      <c r="B192" s="9"/>
      <c r="C192" s="8"/>
      <c r="D192" s="8"/>
      <c r="E192" s="8"/>
      <c r="F192" s="8"/>
      <c r="G192" s="9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 spans="1:26">
      <c r="A193" s="8"/>
      <c r="B193" s="9"/>
      <c r="C193" s="8"/>
      <c r="D193" s="8"/>
      <c r="E193" s="8"/>
      <c r="F193" s="8"/>
      <c r="G193" s="9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 spans="1:26">
      <c r="A194" s="8"/>
      <c r="B194" s="9"/>
      <c r="C194" s="8"/>
      <c r="D194" s="8"/>
      <c r="E194" s="8"/>
      <c r="F194" s="8"/>
      <c r="G194" s="9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 spans="1:26">
      <c r="A195" s="8"/>
      <c r="B195" s="9"/>
      <c r="C195" s="8"/>
      <c r="D195" s="8"/>
      <c r="E195" s="8"/>
      <c r="F195" s="8"/>
      <c r="G195" s="9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 spans="1:26">
      <c r="A196" s="8"/>
      <c r="B196" s="9"/>
      <c r="C196" s="8"/>
      <c r="D196" s="8"/>
      <c r="E196" s="8"/>
      <c r="F196" s="8"/>
      <c r="G196" s="9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 spans="1:26">
      <c r="A197" s="8"/>
      <c r="B197" s="9"/>
      <c r="C197" s="8"/>
      <c r="D197" s="8"/>
      <c r="E197" s="8"/>
      <c r="F197" s="8"/>
      <c r="G197" s="9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 spans="1:26">
      <c r="A198" s="8"/>
      <c r="B198" s="9"/>
      <c r="C198" s="8"/>
      <c r="D198" s="8"/>
      <c r="E198" s="8"/>
      <c r="F198" s="8"/>
      <c r="G198" s="9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 spans="1:26">
      <c r="A199" s="8"/>
      <c r="B199" s="9"/>
      <c r="C199" s="8"/>
      <c r="D199" s="8"/>
      <c r="E199" s="8"/>
      <c r="F199" s="8"/>
      <c r="G199" s="9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 spans="1:26">
      <c r="A200" s="8"/>
      <c r="B200" s="9"/>
      <c r="C200" s="8"/>
      <c r="D200" s="8"/>
      <c r="E200" s="8"/>
      <c r="F200" s="8"/>
      <c r="G200" s="9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 spans="1:26">
      <c r="A201" s="8"/>
      <c r="B201" s="9"/>
      <c r="C201" s="8"/>
      <c r="D201" s="8"/>
      <c r="E201" s="8"/>
      <c r="F201" s="8"/>
      <c r="G201" s="9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 spans="1:26">
      <c r="A202" s="8"/>
      <c r="B202" s="9"/>
      <c r="C202" s="8"/>
      <c r="D202" s="8"/>
      <c r="E202" s="8"/>
      <c r="F202" s="8"/>
      <c r="G202" s="9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 spans="1:26">
      <c r="A203" s="8"/>
      <c r="B203" s="9"/>
      <c r="C203" s="8"/>
      <c r="D203" s="8"/>
      <c r="E203" s="8"/>
      <c r="F203" s="8"/>
      <c r="G203" s="9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 spans="1:26">
      <c r="A204" s="8"/>
      <c r="B204" s="9"/>
      <c r="C204" s="8"/>
      <c r="D204" s="8"/>
      <c r="E204" s="8"/>
      <c r="F204" s="8"/>
      <c r="G204" s="9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 spans="1:26">
      <c r="A205" s="8"/>
      <c r="B205" s="9"/>
      <c r="C205" s="8"/>
      <c r="D205" s="8"/>
      <c r="E205" s="8"/>
      <c r="F205" s="8"/>
      <c r="G205" s="9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 spans="1:26">
      <c r="A206" s="8"/>
      <c r="B206" s="9"/>
      <c r="C206" s="8"/>
      <c r="D206" s="8"/>
      <c r="E206" s="8"/>
      <c r="F206" s="8"/>
      <c r="G206" s="9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 spans="1:26">
      <c r="A207" s="8"/>
      <c r="B207" s="9"/>
      <c r="C207" s="8"/>
      <c r="D207" s="8"/>
      <c r="E207" s="8"/>
      <c r="F207" s="8"/>
      <c r="G207" s="9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 spans="1:26">
      <c r="A208" s="8"/>
      <c r="B208" s="9"/>
      <c r="C208" s="8"/>
      <c r="D208" s="8"/>
      <c r="E208" s="8"/>
      <c r="F208" s="8"/>
      <c r="G208" s="9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 spans="1:26">
      <c r="A209" s="8"/>
      <c r="B209" s="9"/>
      <c r="C209" s="8"/>
      <c r="D209" s="8"/>
      <c r="E209" s="8"/>
      <c r="F209" s="8"/>
      <c r="G209" s="9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 spans="1:26">
      <c r="A210" s="8"/>
      <c r="B210" s="9"/>
      <c r="C210" s="8"/>
      <c r="D210" s="8"/>
      <c r="E210" s="8"/>
      <c r="F210" s="8"/>
      <c r="G210" s="9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 spans="1:26">
      <c r="A211" s="8"/>
      <c r="B211" s="9"/>
      <c r="C211" s="8"/>
      <c r="D211" s="8"/>
      <c r="E211" s="8"/>
      <c r="F211" s="8"/>
      <c r="G211" s="9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 spans="1:26">
      <c r="A212" s="8"/>
      <c r="B212" s="9"/>
      <c r="C212" s="8"/>
      <c r="D212" s="8"/>
      <c r="E212" s="8"/>
      <c r="F212" s="8"/>
      <c r="G212" s="9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 spans="1:26">
      <c r="A213" s="8"/>
      <c r="B213" s="9"/>
      <c r="C213" s="8"/>
      <c r="D213" s="8"/>
      <c r="E213" s="8"/>
      <c r="F213" s="8"/>
      <c r="G213" s="9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 spans="1:26">
      <c r="A214" s="8"/>
      <c r="B214" s="9"/>
      <c r="C214" s="8"/>
      <c r="D214" s="8"/>
      <c r="E214" s="8"/>
      <c r="F214" s="8"/>
      <c r="G214" s="9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 spans="1:26">
      <c r="A215" s="8"/>
      <c r="B215" s="9"/>
      <c r="C215" s="8"/>
      <c r="D215" s="8"/>
      <c r="E215" s="8"/>
      <c r="F215" s="8"/>
      <c r="G215" s="9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 spans="2:2">
      <c r="B216" s="31"/>
    </row>
    <row r="217" ht="15.75" customHeight="1" spans="2:2">
      <c r="B217" s="31"/>
    </row>
    <row r="218" ht="15.75" customHeight="1" spans="2:2">
      <c r="B218" s="31"/>
    </row>
    <row r="219" ht="15.75" customHeight="1" spans="2:2">
      <c r="B219" s="31"/>
    </row>
    <row r="220" ht="15.75" customHeight="1" spans="2:2">
      <c r="B220" s="31"/>
    </row>
    <row r="221" ht="15.75" customHeight="1" spans="2:2">
      <c r="B221" s="31"/>
    </row>
    <row r="222" ht="15.75" customHeight="1" spans="2:2">
      <c r="B222" s="31"/>
    </row>
    <row r="223" ht="15.75" customHeight="1" spans="2:2">
      <c r="B223" s="31"/>
    </row>
    <row r="224" ht="15.75" customHeight="1" spans="2:2">
      <c r="B224" s="31"/>
    </row>
    <row r="225" ht="15.75" customHeight="1" spans="2:2">
      <c r="B225" s="31"/>
    </row>
    <row r="226" ht="15.75" customHeight="1" spans="2:2">
      <c r="B226" s="31"/>
    </row>
    <row r="227" ht="15.75" customHeight="1" spans="2:2">
      <c r="B227" s="31"/>
    </row>
    <row r="228" ht="15.75" customHeight="1" spans="2:2">
      <c r="B228" s="31"/>
    </row>
    <row r="229" ht="15.75" customHeight="1" spans="2:2">
      <c r="B229" s="31"/>
    </row>
    <row r="230" ht="15.75" customHeight="1" spans="2:2">
      <c r="B230" s="31"/>
    </row>
    <row r="231" ht="15.75" customHeight="1" spans="2:2">
      <c r="B231" s="31"/>
    </row>
    <row r="232" ht="15.75" customHeight="1" spans="2:2">
      <c r="B232" s="31"/>
    </row>
    <row r="233" ht="15.75" customHeight="1" spans="2:2">
      <c r="B233" s="31"/>
    </row>
    <row r="234" ht="15.75" customHeight="1" spans="2:2">
      <c r="B234" s="31"/>
    </row>
    <row r="235" ht="15.75" customHeight="1" spans="2:2">
      <c r="B235" s="31"/>
    </row>
    <row r="236" ht="15.75" customHeight="1" spans="2:2">
      <c r="B236" s="31"/>
    </row>
    <row r="237" ht="15.75" customHeight="1" spans="2:2">
      <c r="B237" s="31"/>
    </row>
    <row r="238" ht="15.75" customHeight="1" spans="2:2">
      <c r="B238" s="31"/>
    </row>
    <row r="239" ht="15.75" customHeight="1" spans="2:2">
      <c r="B239" s="31"/>
    </row>
    <row r="240" ht="15.75" customHeight="1" spans="2:2">
      <c r="B240" s="31"/>
    </row>
    <row r="241" ht="15.75" customHeight="1" spans="2:2">
      <c r="B241" s="31"/>
    </row>
    <row r="242" ht="15.75" customHeight="1" spans="2:2">
      <c r="B242" s="31"/>
    </row>
    <row r="243" ht="15.75" customHeight="1" spans="2:2">
      <c r="B243" s="31"/>
    </row>
    <row r="244" ht="15.75" customHeight="1" spans="2:2">
      <c r="B244" s="31"/>
    </row>
    <row r="245" ht="15.75" customHeight="1" spans="2:2">
      <c r="B245" s="31"/>
    </row>
    <row r="246" ht="15.75" customHeight="1" spans="2:2">
      <c r="B246" s="31"/>
    </row>
    <row r="247" ht="15.75" customHeight="1" spans="2:2">
      <c r="B247" s="31"/>
    </row>
    <row r="248" ht="15.75" customHeight="1" spans="2:2">
      <c r="B248" s="31"/>
    </row>
    <row r="249" ht="15.75" customHeight="1" spans="2:2">
      <c r="B249" s="31"/>
    </row>
    <row r="250" ht="15.75" customHeight="1" spans="2:2">
      <c r="B250" s="31"/>
    </row>
    <row r="251" ht="15.75" customHeight="1" spans="2:2">
      <c r="B251" s="31"/>
    </row>
    <row r="252" ht="15.75" customHeight="1" spans="2:2">
      <c r="B252" s="31"/>
    </row>
    <row r="253" ht="15.75" customHeight="1" spans="2:2">
      <c r="B253" s="31"/>
    </row>
    <row r="254" ht="15.75" customHeight="1" spans="2:2">
      <c r="B254" s="31"/>
    </row>
    <row r="255" ht="15.75" customHeight="1" spans="2:2">
      <c r="B255" s="31"/>
    </row>
    <row r="256" ht="15.75" customHeight="1" spans="2:2">
      <c r="B256" s="31"/>
    </row>
    <row r="257" ht="15.75" customHeight="1" spans="2:2">
      <c r="B257" s="31"/>
    </row>
    <row r="258" ht="15.75" customHeight="1" spans="2:2">
      <c r="B258" s="31"/>
    </row>
    <row r="259" ht="15.75" customHeight="1" spans="2:2">
      <c r="B259" s="31"/>
    </row>
    <row r="260" ht="15.75" customHeight="1" spans="2:2">
      <c r="B260" s="31"/>
    </row>
    <row r="261" ht="15.75" customHeight="1" spans="2:2">
      <c r="B261" s="31"/>
    </row>
    <row r="262" ht="15.75" customHeight="1" spans="2:2">
      <c r="B262" s="31"/>
    </row>
    <row r="263" ht="15.75" customHeight="1" spans="2:2">
      <c r="B263" s="31"/>
    </row>
    <row r="264" ht="15.75" customHeight="1" spans="2:2">
      <c r="B264" s="31"/>
    </row>
    <row r="265" ht="15.75" customHeight="1" spans="2:2">
      <c r="B265" s="31"/>
    </row>
    <row r="266" ht="15.75" customHeight="1" spans="2:2">
      <c r="B266" s="31"/>
    </row>
    <row r="267" ht="15.75" customHeight="1" spans="2:2">
      <c r="B267" s="31"/>
    </row>
    <row r="268" ht="15.75" customHeight="1" spans="2:2">
      <c r="B268" s="31"/>
    </row>
    <row r="269" ht="15.75" customHeight="1" spans="2:2">
      <c r="B269" s="31"/>
    </row>
    <row r="270" ht="15.75" customHeight="1" spans="2:2">
      <c r="B270" s="31"/>
    </row>
    <row r="271" ht="15.75" customHeight="1" spans="2:2">
      <c r="B271" s="31"/>
    </row>
    <row r="272" ht="15.75" customHeight="1" spans="2:2">
      <c r="B272" s="31"/>
    </row>
    <row r="273" ht="15.75" customHeight="1" spans="2:2">
      <c r="B273" s="31"/>
    </row>
    <row r="274" ht="15.75" customHeight="1" spans="2:2">
      <c r="B274" s="31"/>
    </row>
    <row r="275" ht="15.75" customHeight="1" spans="2:2">
      <c r="B275" s="31"/>
    </row>
    <row r="276" ht="15.75" customHeight="1" spans="2:2">
      <c r="B276" s="31"/>
    </row>
    <row r="277" ht="15.75" customHeight="1" spans="2:2">
      <c r="B277" s="31"/>
    </row>
    <row r="278" ht="15.75" customHeight="1" spans="2:2">
      <c r="B278" s="31"/>
    </row>
    <row r="279" ht="15.75" customHeight="1" spans="2:2">
      <c r="B279" s="31"/>
    </row>
    <row r="280" ht="15.75" customHeight="1" spans="2:2">
      <c r="B280" s="31"/>
    </row>
    <row r="281" ht="15.75" customHeight="1" spans="2:2">
      <c r="B281" s="31"/>
    </row>
    <row r="282" ht="15.75" customHeight="1" spans="2:2">
      <c r="B282" s="31"/>
    </row>
    <row r="283" ht="15.75" customHeight="1" spans="2:2">
      <c r="B283" s="31"/>
    </row>
    <row r="284" ht="15.75" customHeight="1" spans="2:2">
      <c r="B284" s="31"/>
    </row>
    <row r="285" ht="15.75" customHeight="1" spans="2:2">
      <c r="B285" s="31"/>
    </row>
    <row r="286" ht="15.75" customHeight="1" spans="2:2">
      <c r="B286" s="31"/>
    </row>
    <row r="287" ht="15.75" customHeight="1" spans="2:2">
      <c r="B287" s="31"/>
    </row>
    <row r="288" ht="15.75" customHeight="1" spans="2:2">
      <c r="B288" s="31"/>
    </row>
    <row r="289" ht="15.75" customHeight="1" spans="2:2">
      <c r="B289" s="31"/>
    </row>
    <row r="290" ht="15.75" customHeight="1" spans="2:2">
      <c r="B290" s="31"/>
    </row>
    <row r="291" ht="15.75" customHeight="1" spans="2:2">
      <c r="B291" s="31"/>
    </row>
    <row r="292" ht="15.75" customHeight="1" spans="2:2">
      <c r="B292" s="31"/>
    </row>
    <row r="293" ht="15.75" customHeight="1" spans="2:2">
      <c r="B293" s="31"/>
    </row>
    <row r="294" ht="15.75" customHeight="1" spans="2:2">
      <c r="B294" s="31"/>
    </row>
    <row r="295" ht="15.75" customHeight="1" spans="2:2">
      <c r="B295" s="31"/>
    </row>
    <row r="296" ht="15.75" customHeight="1" spans="2:2">
      <c r="B296" s="31"/>
    </row>
    <row r="297" ht="15.75" customHeight="1" spans="2:2">
      <c r="B297" s="31"/>
    </row>
    <row r="298" ht="15.75" customHeight="1" spans="2:2">
      <c r="B298" s="31"/>
    </row>
    <row r="299" ht="15.75" customHeight="1" spans="2:2">
      <c r="B299" s="31"/>
    </row>
    <row r="300" ht="15.75" customHeight="1" spans="2:2">
      <c r="B300" s="31"/>
    </row>
    <row r="301" ht="15.75" customHeight="1" spans="2:2">
      <c r="B301" s="31"/>
    </row>
    <row r="302" ht="15.75" customHeight="1" spans="2:2">
      <c r="B302" s="31"/>
    </row>
    <row r="303" ht="15.75" customHeight="1" spans="2:2">
      <c r="B303" s="31"/>
    </row>
    <row r="304" ht="15.75" customHeight="1" spans="2:2">
      <c r="B304" s="31"/>
    </row>
    <row r="305" ht="15.75" customHeight="1" spans="2:2">
      <c r="B305" s="31"/>
    </row>
    <row r="306" ht="15.75" customHeight="1" spans="2:2">
      <c r="B306" s="31"/>
    </row>
    <row r="307" ht="15.75" customHeight="1" spans="2:2">
      <c r="B307" s="31"/>
    </row>
    <row r="308" ht="15.75" customHeight="1" spans="2:2">
      <c r="B308" s="31"/>
    </row>
    <row r="309" ht="15.75" customHeight="1" spans="2:2">
      <c r="B309" s="31"/>
    </row>
    <row r="310" ht="15.75" customHeight="1" spans="2:2">
      <c r="B310" s="31"/>
    </row>
    <row r="311" ht="15.75" customHeight="1" spans="2:2">
      <c r="B311" s="31"/>
    </row>
    <row r="312" ht="15.75" customHeight="1" spans="2:2">
      <c r="B312" s="31"/>
    </row>
    <row r="313" ht="15.75" customHeight="1" spans="2:2">
      <c r="B313" s="31"/>
    </row>
    <row r="314" ht="15.75" customHeight="1" spans="2:2">
      <c r="B314" s="31"/>
    </row>
    <row r="315" ht="15.75" customHeight="1" spans="2:2">
      <c r="B315" s="31"/>
    </row>
    <row r="316" ht="15.75" customHeight="1" spans="2:2">
      <c r="B316" s="31"/>
    </row>
    <row r="317" ht="15.75" customHeight="1" spans="2:2">
      <c r="B317" s="31"/>
    </row>
    <row r="318" ht="15.75" customHeight="1" spans="2:2">
      <c r="B318" s="31"/>
    </row>
    <row r="319" ht="15.75" customHeight="1" spans="2:2">
      <c r="B319" s="31"/>
    </row>
    <row r="320" ht="15.75" customHeight="1" spans="2:2">
      <c r="B320" s="31"/>
    </row>
    <row r="321" ht="15.75" customHeight="1" spans="2:2">
      <c r="B321" s="31"/>
    </row>
    <row r="322" ht="15.75" customHeight="1" spans="2:2">
      <c r="B322" s="31"/>
    </row>
    <row r="323" ht="15.75" customHeight="1" spans="2:2">
      <c r="B323" s="31"/>
    </row>
    <row r="324" ht="15.75" customHeight="1" spans="2:2">
      <c r="B324" s="31"/>
    </row>
    <row r="325" ht="15.75" customHeight="1" spans="2:2">
      <c r="B325" s="31"/>
    </row>
    <row r="326" ht="15.75" customHeight="1" spans="2:2">
      <c r="B326" s="31"/>
    </row>
    <row r="327" ht="15.75" customHeight="1" spans="2:2">
      <c r="B327" s="31"/>
    </row>
    <row r="328" ht="15.75" customHeight="1" spans="2:2">
      <c r="B328" s="31"/>
    </row>
    <row r="329" ht="15.75" customHeight="1" spans="2:2">
      <c r="B329" s="31"/>
    </row>
    <row r="330" ht="15.75" customHeight="1" spans="2:2">
      <c r="B330" s="31"/>
    </row>
    <row r="331" ht="15.75" customHeight="1" spans="2:2">
      <c r="B331" s="31"/>
    </row>
    <row r="332" ht="15.75" customHeight="1" spans="2:2">
      <c r="B332" s="31"/>
    </row>
    <row r="333" ht="15.75" customHeight="1" spans="2:2">
      <c r="B333" s="31"/>
    </row>
    <row r="334" ht="15.75" customHeight="1" spans="2:2">
      <c r="B334" s="31"/>
    </row>
    <row r="335" ht="15.75" customHeight="1" spans="2:2">
      <c r="B335" s="31"/>
    </row>
    <row r="336" ht="15.75" customHeight="1" spans="2:2">
      <c r="B336" s="31"/>
    </row>
    <row r="337" ht="15.75" customHeight="1" spans="2:2">
      <c r="B337" s="31"/>
    </row>
    <row r="338" ht="15.75" customHeight="1" spans="2:2">
      <c r="B338" s="31"/>
    </row>
    <row r="339" ht="15.75" customHeight="1" spans="2:2">
      <c r="B339" s="31"/>
    </row>
    <row r="340" ht="15.75" customHeight="1" spans="2:2">
      <c r="B340" s="31"/>
    </row>
    <row r="341" ht="15.75" customHeight="1" spans="2:2">
      <c r="B341" s="31"/>
    </row>
    <row r="342" ht="15.75" customHeight="1" spans="2:2">
      <c r="B342" s="31"/>
    </row>
    <row r="343" ht="15.75" customHeight="1" spans="2:2">
      <c r="B343" s="31"/>
    </row>
    <row r="344" ht="15.75" customHeight="1" spans="2:2">
      <c r="B344" s="31"/>
    </row>
    <row r="345" ht="15.75" customHeight="1" spans="2:2">
      <c r="B345" s="31"/>
    </row>
    <row r="346" ht="15.75" customHeight="1" spans="2:2">
      <c r="B346" s="31"/>
    </row>
    <row r="347" ht="15.75" customHeight="1" spans="2:2">
      <c r="B347" s="31"/>
    </row>
    <row r="348" ht="15.75" customHeight="1" spans="2:2">
      <c r="B348" s="31"/>
    </row>
    <row r="349" ht="15.75" customHeight="1" spans="2:2">
      <c r="B349" s="31"/>
    </row>
    <row r="350" ht="15.75" customHeight="1" spans="2:2">
      <c r="B350" s="31"/>
    </row>
    <row r="351" ht="15.75" customHeight="1" spans="2:2">
      <c r="B351" s="31"/>
    </row>
    <row r="352" ht="15.75" customHeight="1" spans="2:2">
      <c r="B352" s="31"/>
    </row>
    <row r="353" ht="15.75" customHeight="1" spans="2:2">
      <c r="B353" s="31"/>
    </row>
    <row r="354" ht="15.75" customHeight="1" spans="2:2">
      <c r="B354" s="31"/>
    </row>
    <row r="355" ht="15.75" customHeight="1" spans="2:2">
      <c r="B355" s="31"/>
    </row>
    <row r="356" ht="15.75" customHeight="1" spans="2:2">
      <c r="B356" s="31"/>
    </row>
    <row r="357" ht="15.75" customHeight="1" spans="2:2">
      <c r="B357" s="31"/>
    </row>
    <row r="358" ht="15.75" customHeight="1" spans="2:2">
      <c r="B358" s="31"/>
    </row>
    <row r="359" ht="15.75" customHeight="1" spans="2:2">
      <c r="B359" s="31"/>
    </row>
    <row r="360" ht="15.75" customHeight="1" spans="2:2">
      <c r="B360" s="31"/>
    </row>
    <row r="361" ht="15.75" customHeight="1" spans="2:2">
      <c r="B361" s="31"/>
    </row>
    <row r="362" ht="15.75" customHeight="1" spans="2:2">
      <c r="B362" s="31"/>
    </row>
    <row r="363" ht="15.75" customHeight="1" spans="2:2">
      <c r="B363" s="31"/>
    </row>
    <row r="364" ht="15.75" customHeight="1" spans="2:2">
      <c r="B364" s="31"/>
    </row>
    <row r="365" ht="15.75" customHeight="1" spans="2:2">
      <c r="B365" s="31"/>
    </row>
    <row r="366" ht="15.75" customHeight="1" spans="2:2">
      <c r="B366" s="31"/>
    </row>
    <row r="367" ht="15.75" customHeight="1" spans="2:2">
      <c r="B367" s="31"/>
    </row>
    <row r="368" ht="15.75" customHeight="1" spans="2:2">
      <c r="B368" s="31"/>
    </row>
    <row r="369" ht="15.75" customHeight="1" spans="2:2">
      <c r="B369" s="31"/>
    </row>
    <row r="370" ht="15.75" customHeight="1" spans="2:2">
      <c r="B370" s="31"/>
    </row>
    <row r="371" ht="15.75" customHeight="1" spans="2:2">
      <c r="B371" s="31"/>
    </row>
    <row r="372" ht="15.75" customHeight="1" spans="2:2">
      <c r="B372" s="31"/>
    </row>
    <row r="373" ht="15.75" customHeight="1" spans="2:2">
      <c r="B373" s="31"/>
    </row>
    <row r="374" ht="15.75" customHeight="1" spans="2:2">
      <c r="B374" s="31"/>
    </row>
    <row r="375" ht="15.75" customHeight="1" spans="2:2">
      <c r="B375" s="31"/>
    </row>
    <row r="376" ht="15.75" customHeight="1" spans="2:2">
      <c r="B376" s="31"/>
    </row>
    <row r="377" ht="15.75" customHeight="1" spans="2:2">
      <c r="B377" s="31"/>
    </row>
    <row r="378" ht="15.75" customHeight="1" spans="2:2">
      <c r="B378" s="31"/>
    </row>
    <row r="379" ht="15.75" customHeight="1" spans="2:2">
      <c r="B379" s="31"/>
    </row>
    <row r="380" ht="15.75" customHeight="1" spans="2:2">
      <c r="B380" s="31"/>
    </row>
    <row r="381" ht="15.75" customHeight="1" spans="2:2">
      <c r="B381" s="31"/>
    </row>
    <row r="382" ht="15.75" customHeight="1" spans="2:2">
      <c r="B382" s="31"/>
    </row>
    <row r="383" ht="15.75" customHeight="1" spans="2:2">
      <c r="B383" s="31"/>
    </row>
    <row r="384" ht="15.75" customHeight="1" spans="2:2">
      <c r="B384" s="31"/>
    </row>
    <row r="385" ht="15.75" customHeight="1" spans="2:2">
      <c r="B385" s="31"/>
    </row>
    <row r="386" ht="15.75" customHeight="1" spans="2:2">
      <c r="B386" s="31"/>
    </row>
    <row r="387" ht="15.75" customHeight="1" spans="2:2">
      <c r="B387" s="31"/>
    </row>
    <row r="388" ht="15.75" customHeight="1" spans="2:2">
      <c r="B388" s="31"/>
    </row>
    <row r="389" ht="15.75" customHeight="1" spans="2:2">
      <c r="B389" s="31"/>
    </row>
    <row r="390" ht="15.75" customHeight="1" spans="2:2">
      <c r="B390" s="31"/>
    </row>
    <row r="391" ht="15.75" customHeight="1" spans="2:2">
      <c r="B391" s="31"/>
    </row>
    <row r="392" ht="15.75" customHeight="1" spans="2:2">
      <c r="B392" s="31"/>
    </row>
    <row r="393" ht="15.75" customHeight="1" spans="2:2">
      <c r="B393" s="31"/>
    </row>
    <row r="394" ht="15.75" customHeight="1" spans="2:2">
      <c r="B394" s="31"/>
    </row>
    <row r="395" ht="15.75" customHeight="1" spans="2:2">
      <c r="B395" s="31"/>
    </row>
    <row r="396" ht="15.75" customHeight="1" spans="2:2">
      <c r="B396" s="31"/>
    </row>
    <row r="397" ht="15.75" customHeight="1" spans="2:2">
      <c r="B397" s="31"/>
    </row>
    <row r="398" ht="15.75" customHeight="1" spans="2:2">
      <c r="B398" s="31"/>
    </row>
    <row r="399" ht="15.75" customHeight="1" spans="2:2">
      <c r="B399" s="31"/>
    </row>
    <row r="400" ht="15.75" customHeight="1" spans="2:2">
      <c r="B400" s="31"/>
    </row>
    <row r="401" ht="15.75" customHeight="1" spans="2:2">
      <c r="B401" s="31"/>
    </row>
    <row r="402" ht="15.75" customHeight="1" spans="2:2">
      <c r="B402" s="31"/>
    </row>
    <row r="403" ht="15.75" customHeight="1" spans="2:2">
      <c r="B403" s="31"/>
    </row>
    <row r="404" ht="15.75" customHeight="1" spans="2:2">
      <c r="B404" s="31"/>
    </row>
    <row r="405" ht="15.75" customHeight="1" spans="2:2">
      <c r="B405" s="31"/>
    </row>
    <row r="406" ht="15.75" customHeight="1" spans="2:2">
      <c r="B406" s="31"/>
    </row>
    <row r="407" ht="15.75" customHeight="1" spans="2:2">
      <c r="B407" s="31"/>
    </row>
    <row r="408" ht="15.75" customHeight="1" spans="2:2">
      <c r="B408" s="31"/>
    </row>
    <row r="409" ht="15.75" customHeight="1" spans="2:2">
      <c r="B409" s="31"/>
    </row>
    <row r="410" ht="15.75" customHeight="1" spans="2:2">
      <c r="B410" s="31"/>
    </row>
    <row r="411" ht="15.75" customHeight="1" spans="2:2">
      <c r="B411" s="31"/>
    </row>
    <row r="412" ht="15.75" customHeight="1" spans="2:2">
      <c r="B412" s="31"/>
    </row>
    <row r="413" ht="15.75" customHeight="1" spans="2:2">
      <c r="B413" s="31"/>
    </row>
    <row r="414" ht="15.75" customHeight="1" spans="2:2">
      <c r="B414" s="31"/>
    </row>
    <row r="415" ht="15.75" customHeight="1" spans="2:2">
      <c r="B415" s="31"/>
    </row>
    <row r="416" ht="15.75" customHeight="1" spans="2:2">
      <c r="B416" s="31"/>
    </row>
    <row r="417" ht="15.75" customHeight="1" spans="2:2">
      <c r="B417" s="31"/>
    </row>
    <row r="418" ht="15.75" customHeight="1" spans="2:2">
      <c r="B418" s="31"/>
    </row>
    <row r="419" ht="15.75" customHeight="1" spans="2:2">
      <c r="B419" s="31"/>
    </row>
    <row r="420" ht="15.75" customHeight="1" spans="2:2">
      <c r="B420" s="31"/>
    </row>
    <row r="421" ht="15.75" customHeight="1" spans="2:2">
      <c r="B421" s="31"/>
    </row>
    <row r="422" ht="15.75" customHeight="1" spans="2:2">
      <c r="B422" s="31"/>
    </row>
    <row r="423" ht="15.75" customHeight="1" spans="2:2">
      <c r="B423" s="31"/>
    </row>
    <row r="424" ht="15.75" customHeight="1" spans="2:2">
      <c r="B424" s="31"/>
    </row>
    <row r="425" ht="15.75" customHeight="1" spans="2:2">
      <c r="B425" s="31"/>
    </row>
    <row r="426" ht="15.75" customHeight="1" spans="2:2">
      <c r="B426" s="31"/>
    </row>
    <row r="427" ht="15.75" customHeight="1" spans="2:2">
      <c r="B427" s="31"/>
    </row>
    <row r="428" ht="15.75" customHeight="1" spans="2:2">
      <c r="B428" s="31"/>
    </row>
    <row r="429" ht="15.75" customHeight="1" spans="2:2">
      <c r="B429" s="31"/>
    </row>
    <row r="430" ht="15.75" customHeight="1" spans="2:2">
      <c r="B430" s="31"/>
    </row>
    <row r="431" ht="15.75" customHeight="1" spans="2:2">
      <c r="B431" s="31"/>
    </row>
    <row r="432" ht="15.75" customHeight="1" spans="2:2">
      <c r="B432" s="31"/>
    </row>
    <row r="433" ht="15.75" customHeight="1" spans="2:2">
      <c r="B433" s="31"/>
    </row>
    <row r="434" ht="15.75" customHeight="1" spans="2:2">
      <c r="B434" s="31"/>
    </row>
    <row r="435" ht="15.75" customHeight="1" spans="2:2">
      <c r="B435" s="31"/>
    </row>
    <row r="436" ht="15.75" customHeight="1" spans="2:2">
      <c r="B436" s="31"/>
    </row>
    <row r="437" ht="15.75" customHeight="1" spans="2:2">
      <c r="B437" s="31"/>
    </row>
    <row r="438" ht="15.75" customHeight="1" spans="2:2">
      <c r="B438" s="31"/>
    </row>
    <row r="439" ht="15.75" customHeight="1" spans="2:2">
      <c r="B439" s="31"/>
    </row>
    <row r="440" ht="15.75" customHeight="1" spans="2:2">
      <c r="B440" s="31"/>
    </row>
    <row r="441" ht="15.75" customHeight="1" spans="2:2">
      <c r="B441" s="31"/>
    </row>
    <row r="442" ht="15.75" customHeight="1" spans="2:2">
      <c r="B442" s="31"/>
    </row>
    <row r="443" ht="15.75" customHeight="1" spans="2:2">
      <c r="B443" s="31"/>
    </row>
    <row r="444" ht="15.75" customHeight="1" spans="2:2">
      <c r="B444" s="31"/>
    </row>
    <row r="445" ht="15.75" customHeight="1" spans="2:2">
      <c r="B445" s="31"/>
    </row>
    <row r="446" ht="15.75" customHeight="1" spans="2:2">
      <c r="B446" s="31"/>
    </row>
    <row r="447" ht="15.75" customHeight="1" spans="2:2">
      <c r="B447" s="31"/>
    </row>
    <row r="448" ht="15.75" customHeight="1" spans="2:2">
      <c r="B448" s="31"/>
    </row>
    <row r="449" ht="15.75" customHeight="1" spans="2:2">
      <c r="B449" s="31"/>
    </row>
    <row r="450" ht="15.75" customHeight="1" spans="2:2">
      <c r="B450" s="31"/>
    </row>
    <row r="451" ht="15.75" customHeight="1" spans="2:2">
      <c r="B451" s="31"/>
    </row>
    <row r="452" ht="15.75" customHeight="1" spans="2:2">
      <c r="B452" s="31"/>
    </row>
    <row r="453" ht="15.75" customHeight="1" spans="2:2">
      <c r="B453" s="31"/>
    </row>
    <row r="454" ht="15.75" customHeight="1" spans="2:2">
      <c r="B454" s="31"/>
    </row>
    <row r="455" ht="15.75" customHeight="1" spans="2:2">
      <c r="B455" s="31"/>
    </row>
    <row r="456" ht="15.75" customHeight="1" spans="2:2">
      <c r="B456" s="31"/>
    </row>
    <row r="457" ht="15.75" customHeight="1" spans="2:2">
      <c r="B457" s="31"/>
    </row>
    <row r="458" ht="15.75" customHeight="1" spans="2:2">
      <c r="B458" s="31"/>
    </row>
    <row r="459" ht="15.75" customHeight="1" spans="2:2">
      <c r="B459" s="31"/>
    </row>
    <row r="460" ht="15.75" customHeight="1" spans="2:2">
      <c r="B460" s="31"/>
    </row>
    <row r="461" ht="15.75" customHeight="1" spans="2:2">
      <c r="B461" s="31"/>
    </row>
    <row r="462" ht="15.75" customHeight="1" spans="2:2">
      <c r="B462" s="31"/>
    </row>
    <row r="463" ht="15.75" customHeight="1" spans="2:2">
      <c r="B463" s="31"/>
    </row>
    <row r="464" ht="15.75" customHeight="1" spans="2:2">
      <c r="B464" s="31"/>
    </row>
    <row r="465" ht="15.75" customHeight="1" spans="2:2">
      <c r="B465" s="31"/>
    </row>
    <row r="466" ht="15.75" customHeight="1" spans="2:2">
      <c r="B466" s="31"/>
    </row>
    <row r="467" ht="15.75" customHeight="1" spans="2:2">
      <c r="B467" s="31"/>
    </row>
    <row r="468" ht="15.75" customHeight="1" spans="2:2">
      <c r="B468" s="31"/>
    </row>
    <row r="469" ht="15.75" customHeight="1" spans="2:2">
      <c r="B469" s="31"/>
    </row>
    <row r="470" ht="15.75" customHeight="1" spans="2:2">
      <c r="B470" s="31"/>
    </row>
    <row r="471" ht="15.75" customHeight="1" spans="2:2">
      <c r="B471" s="31"/>
    </row>
    <row r="472" ht="15.75" customHeight="1" spans="2:2">
      <c r="B472" s="31"/>
    </row>
    <row r="473" ht="15.75" customHeight="1" spans="2:2">
      <c r="B473" s="31"/>
    </row>
    <row r="474" ht="15.75" customHeight="1" spans="2:2">
      <c r="B474" s="31"/>
    </row>
    <row r="475" ht="15.75" customHeight="1" spans="2:2">
      <c r="B475" s="31"/>
    </row>
    <row r="476" ht="15.75" customHeight="1" spans="2:2">
      <c r="B476" s="31"/>
    </row>
    <row r="477" ht="15.75" customHeight="1" spans="2:2">
      <c r="B477" s="31"/>
    </row>
    <row r="478" ht="15.75" customHeight="1" spans="2:2">
      <c r="B478" s="31"/>
    </row>
    <row r="479" ht="15.75" customHeight="1" spans="2:2">
      <c r="B479" s="31"/>
    </row>
    <row r="480" ht="15.75" customHeight="1" spans="2:2">
      <c r="B480" s="31"/>
    </row>
    <row r="481" ht="15.75" customHeight="1" spans="2:2">
      <c r="B481" s="31"/>
    </row>
    <row r="482" ht="15.75" customHeight="1" spans="2:2">
      <c r="B482" s="31"/>
    </row>
    <row r="483" ht="15.75" customHeight="1" spans="2:2">
      <c r="B483" s="31"/>
    </row>
    <row r="484" ht="15.75" customHeight="1" spans="2:2">
      <c r="B484" s="31"/>
    </row>
    <row r="485" ht="15.75" customHeight="1" spans="2:2">
      <c r="B485" s="31"/>
    </row>
    <row r="486" ht="15.75" customHeight="1" spans="2:2">
      <c r="B486" s="31"/>
    </row>
    <row r="487" ht="15.75" customHeight="1" spans="2:2">
      <c r="B487" s="31"/>
    </row>
    <row r="488" ht="15.75" customHeight="1" spans="2:2">
      <c r="B488" s="31"/>
    </row>
    <row r="489" ht="15.75" customHeight="1" spans="2:2">
      <c r="B489" s="31"/>
    </row>
    <row r="490" ht="15.75" customHeight="1" spans="2:2">
      <c r="B490" s="31"/>
    </row>
    <row r="491" ht="15.75" customHeight="1" spans="2:2">
      <c r="B491" s="31"/>
    </row>
    <row r="492" ht="15.75" customHeight="1" spans="2:2">
      <c r="B492" s="31"/>
    </row>
    <row r="493" ht="15.75" customHeight="1" spans="2:2">
      <c r="B493" s="31"/>
    </row>
    <row r="494" ht="15.75" customHeight="1" spans="2:2">
      <c r="B494" s="31"/>
    </row>
    <row r="495" ht="15.75" customHeight="1" spans="2:2">
      <c r="B495" s="31"/>
    </row>
    <row r="496" ht="15.75" customHeight="1" spans="2:2">
      <c r="B496" s="31"/>
    </row>
    <row r="497" ht="15.75" customHeight="1" spans="2:2">
      <c r="B497" s="31"/>
    </row>
    <row r="498" ht="15.75" customHeight="1" spans="2:2">
      <c r="B498" s="31"/>
    </row>
    <row r="499" ht="15.75" customHeight="1" spans="2:2">
      <c r="B499" s="31"/>
    </row>
    <row r="500" ht="15.75" customHeight="1" spans="2:2">
      <c r="B500" s="31"/>
    </row>
    <row r="501" ht="15.75" customHeight="1" spans="2:2">
      <c r="B501" s="31"/>
    </row>
    <row r="502" ht="15.75" customHeight="1" spans="2:2">
      <c r="B502" s="31"/>
    </row>
    <row r="503" ht="15.75" customHeight="1" spans="2:2">
      <c r="B503" s="31"/>
    </row>
    <row r="504" ht="15.75" customHeight="1" spans="2:2">
      <c r="B504" s="31"/>
    </row>
    <row r="505" ht="15.75" customHeight="1" spans="2:2">
      <c r="B505" s="31"/>
    </row>
    <row r="506" ht="15.75" customHeight="1" spans="2:2">
      <c r="B506" s="31"/>
    </row>
    <row r="507" ht="15.75" customHeight="1" spans="2:2">
      <c r="B507" s="31"/>
    </row>
    <row r="508" ht="15.75" customHeight="1" spans="2:2">
      <c r="B508" s="31"/>
    </row>
    <row r="509" ht="15.75" customHeight="1" spans="2:2">
      <c r="B509" s="31"/>
    </row>
    <row r="510" ht="15.75" customHeight="1" spans="2:2">
      <c r="B510" s="31"/>
    </row>
    <row r="511" ht="15.75" customHeight="1" spans="2:2">
      <c r="B511" s="31"/>
    </row>
    <row r="512" ht="15.75" customHeight="1" spans="2:2">
      <c r="B512" s="31"/>
    </row>
    <row r="513" ht="15.75" customHeight="1" spans="2:2">
      <c r="B513" s="31"/>
    </row>
    <row r="514" ht="15.75" customHeight="1" spans="2:2">
      <c r="B514" s="31"/>
    </row>
    <row r="515" ht="15.75" customHeight="1" spans="2:2">
      <c r="B515" s="31"/>
    </row>
    <row r="516" ht="15.75" customHeight="1" spans="2:2">
      <c r="B516" s="31"/>
    </row>
    <row r="517" ht="15.75" customHeight="1" spans="2:2">
      <c r="B517" s="31"/>
    </row>
    <row r="518" ht="15.75" customHeight="1" spans="2:2">
      <c r="B518" s="31"/>
    </row>
    <row r="519" ht="15.75" customHeight="1" spans="2:2">
      <c r="B519" s="31"/>
    </row>
    <row r="520" ht="15.75" customHeight="1" spans="2:2">
      <c r="B520" s="31"/>
    </row>
    <row r="521" ht="15.75" customHeight="1" spans="2:2">
      <c r="B521" s="31"/>
    </row>
    <row r="522" ht="15.75" customHeight="1" spans="2:2">
      <c r="B522" s="31"/>
    </row>
    <row r="523" ht="15.75" customHeight="1" spans="2:2">
      <c r="B523" s="31"/>
    </row>
    <row r="524" ht="15.75" customHeight="1" spans="2:2">
      <c r="B524" s="31"/>
    </row>
    <row r="525" ht="15.75" customHeight="1" spans="2:2">
      <c r="B525" s="31"/>
    </row>
    <row r="526" ht="15.75" customHeight="1" spans="2:2">
      <c r="B526" s="31"/>
    </row>
    <row r="527" ht="15.75" customHeight="1" spans="2:2">
      <c r="B527" s="31"/>
    </row>
    <row r="528" ht="15.75" customHeight="1" spans="2:2">
      <c r="B528" s="31"/>
    </row>
    <row r="529" ht="15.75" customHeight="1" spans="2:2">
      <c r="B529" s="31"/>
    </row>
    <row r="530" ht="15.75" customHeight="1" spans="2:2">
      <c r="B530" s="31"/>
    </row>
    <row r="531" ht="15.75" customHeight="1" spans="2:2">
      <c r="B531" s="31"/>
    </row>
    <row r="532" ht="15.75" customHeight="1" spans="2:2">
      <c r="B532" s="31"/>
    </row>
    <row r="533" ht="15.75" customHeight="1" spans="2:2">
      <c r="B533" s="31"/>
    </row>
    <row r="534" ht="15.75" customHeight="1" spans="2:2">
      <c r="B534" s="31"/>
    </row>
    <row r="535" ht="15.75" customHeight="1" spans="2:2">
      <c r="B535" s="31"/>
    </row>
    <row r="536" ht="15.75" customHeight="1" spans="2:2">
      <c r="B536" s="31"/>
    </row>
    <row r="537" ht="15.75" customHeight="1" spans="2:2">
      <c r="B537" s="31"/>
    </row>
    <row r="538" ht="15.75" customHeight="1" spans="2:2">
      <c r="B538" s="31"/>
    </row>
    <row r="539" ht="15.75" customHeight="1" spans="2:2">
      <c r="B539" s="31"/>
    </row>
    <row r="540" ht="15.75" customHeight="1" spans="2:2">
      <c r="B540" s="31"/>
    </row>
    <row r="541" ht="15.75" customHeight="1" spans="2:2">
      <c r="B541" s="31"/>
    </row>
    <row r="542" ht="15.75" customHeight="1" spans="2:2">
      <c r="B542" s="31"/>
    </row>
    <row r="543" ht="15.75" customHeight="1" spans="2:2">
      <c r="B543" s="31"/>
    </row>
    <row r="544" ht="15.75" customHeight="1" spans="2:2">
      <c r="B544" s="31"/>
    </row>
    <row r="545" ht="15.75" customHeight="1" spans="2:2">
      <c r="B545" s="31"/>
    </row>
    <row r="546" ht="15.75" customHeight="1" spans="2:2">
      <c r="B546" s="31"/>
    </row>
    <row r="547" ht="15.75" customHeight="1" spans="2:2">
      <c r="B547" s="31"/>
    </row>
    <row r="548" ht="15.75" customHeight="1" spans="2:2">
      <c r="B548" s="31"/>
    </row>
    <row r="549" ht="15.75" customHeight="1" spans="2:2">
      <c r="B549" s="31"/>
    </row>
    <row r="550" ht="15.75" customHeight="1" spans="2:2">
      <c r="B550" s="31"/>
    </row>
    <row r="551" ht="15.75" customHeight="1" spans="2:2">
      <c r="B551" s="31"/>
    </row>
    <row r="552" ht="15.75" customHeight="1" spans="2:2">
      <c r="B552" s="31"/>
    </row>
    <row r="553" ht="15.75" customHeight="1" spans="2:2">
      <c r="B553" s="31"/>
    </row>
    <row r="554" ht="15.75" customHeight="1" spans="2:2">
      <c r="B554" s="31"/>
    </row>
    <row r="555" ht="15.75" customHeight="1" spans="2:2">
      <c r="B555" s="31"/>
    </row>
    <row r="556" ht="15.75" customHeight="1" spans="2:2">
      <c r="B556" s="31"/>
    </row>
    <row r="557" ht="15.75" customHeight="1" spans="2:2">
      <c r="B557" s="31"/>
    </row>
    <row r="558" ht="15.75" customHeight="1" spans="2:2">
      <c r="B558" s="31"/>
    </row>
    <row r="559" ht="15.75" customHeight="1" spans="2:2">
      <c r="B559" s="31"/>
    </row>
    <row r="560" ht="15.75" customHeight="1" spans="2:2">
      <c r="B560" s="31"/>
    </row>
    <row r="561" ht="15.75" customHeight="1" spans="2:2">
      <c r="B561" s="31"/>
    </row>
    <row r="562" ht="15.75" customHeight="1" spans="2:2">
      <c r="B562" s="31"/>
    </row>
    <row r="563" ht="15.75" customHeight="1" spans="2:2">
      <c r="B563" s="31"/>
    </row>
    <row r="564" ht="15.75" customHeight="1" spans="2:2">
      <c r="B564" s="31"/>
    </row>
    <row r="565" ht="15.75" customHeight="1" spans="2:2">
      <c r="B565" s="31"/>
    </row>
    <row r="566" ht="15.75" customHeight="1" spans="2:2">
      <c r="B566" s="31"/>
    </row>
    <row r="567" ht="15.75" customHeight="1" spans="2:2">
      <c r="B567" s="31"/>
    </row>
    <row r="568" ht="15.75" customHeight="1" spans="2:2">
      <c r="B568" s="31"/>
    </row>
    <row r="569" ht="15.75" customHeight="1" spans="2:2">
      <c r="B569" s="31"/>
    </row>
    <row r="570" ht="15.75" customHeight="1" spans="2:2">
      <c r="B570" s="31"/>
    </row>
    <row r="571" ht="15.75" customHeight="1" spans="2:2">
      <c r="B571" s="31"/>
    </row>
    <row r="572" ht="15.75" customHeight="1" spans="2:2">
      <c r="B572" s="31"/>
    </row>
    <row r="573" ht="15.75" customHeight="1" spans="2:2">
      <c r="B573" s="31"/>
    </row>
    <row r="574" ht="15.75" customHeight="1" spans="2:2">
      <c r="B574" s="31"/>
    </row>
    <row r="575" ht="15.75" customHeight="1" spans="2:2">
      <c r="B575" s="31"/>
    </row>
    <row r="576" ht="15.75" customHeight="1" spans="2:2">
      <c r="B576" s="31"/>
    </row>
    <row r="577" ht="15.75" customHeight="1" spans="2:2">
      <c r="B577" s="31"/>
    </row>
    <row r="578" ht="15.75" customHeight="1" spans="2:2">
      <c r="B578" s="31"/>
    </row>
    <row r="579" ht="15.75" customHeight="1" spans="2:2">
      <c r="B579" s="31"/>
    </row>
    <row r="580" ht="15.75" customHeight="1" spans="2:2">
      <c r="B580" s="31"/>
    </row>
    <row r="581" ht="15.75" customHeight="1" spans="2:2">
      <c r="B581" s="31"/>
    </row>
    <row r="582" ht="15.75" customHeight="1" spans="2:2">
      <c r="B582" s="31"/>
    </row>
    <row r="583" ht="15.75" customHeight="1" spans="2:2">
      <c r="B583" s="31"/>
    </row>
    <row r="584" ht="15.75" customHeight="1" spans="2:2">
      <c r="B584" s="31"/>
    </row>
    <row r="585" ht="15.75" customHeight="1" spans="2:2">
      <c r="B585" s="31"/>
    </row>
    <row r="586" ht="15.75" customHeight="1" spans="2:2">
      <c r="B586" s="31"/>
    </row>
    <row r="587" ht="15.75" customHeight="1" spans="2:2">
      <c r="B587" s="31"/>
    </row>
    <row r="588" ht="15.75" customHeight="1" spans="2:2">
      <c r="B588" s="31"/>
    </row>
    <row r="589" ht="15.75" customHeight="1" spans="2:2">
      <c r="B589" s="31"/>
    </row>
    <row r="590" ht="15.75" customHeight="1" spans="2:2">
      <c r="B590" s="31"/>
    </row>
    <row r="591" ht="15.75" customHeight="1" spans="2:2">
      <c r="B591" s="31"/>
    </row>
    <row r="592" ht="15.75" customHeight="1" spans="2:2">
      <c r="B592" s="31"/>
    </row>
    <row r="593" ht="15.75" customHeight="1" spans="2:2">
      <c r="B593" s="31"/>
    </row>
    <row r="594" ht="15.75" customHeight="1" spans="2:2">
      <c r="B594" s="31"/>
    </row>
    <row r="595" ht="15.75" customHeight="1" spans="2:2">
      <c r="B595" s="31"/>
    </row>
    <row r="596" ht="15.75" customHeight="1" spans="2:2">
      <c r="B596" s="31"/>
    </row>
    <row r="597" ht="15.75" customHeight="1" spans="2:2">
      <c r="B597" s="31"/>
    </row>
    <row r="598" ht="15.75" customHeight="1" spans="2:2">
      <c r="B598" s="31"/>
    </row>
    <row r="599" ht="15.75" customHeight="1" spans="2:2">
      <c r="B599" s="31"/>
    </row>
    <row r="600" ht="15.75" customHeight="1" spans="2:2">
      <c r="B600" s="31"/>
    </row>
    <row r="601" ht="15.75" customHeight="1" spans="2:2">
      <c r="B601" s="31"/>
    </row>
    <row r="602" ht="15.75" customHeight="1" spans="2:2">
      <c r="B602" s="31"/>
    </row>
    <row r="603" ht="15.75" customHeight="1" spans="2:2">
      <c r="B603" s="31"/>
    </row>
    <row r="604" ht="15.75" customHeight="1" spans="2:2">
      <c r="B604" s="31"/>
    </row>
    <row r="605" ht="15.75" customHeight="1" spans="2:2">
      <c r="B605" s="31"/>
    </row>
    <row r="606" ht="15.75" customHeight="1" spans="2:2">
      <c r="B606" s="31"/>
    </row>
    <row r="607" ht="15.75" customHeight="1" spans="2:2">
      <c r="B607" s="31"/>
    </row>
    <row r="608" ht="15.75" customHeight="1" spans="2:2">
      <c r="B608" s="31"/>
    </row>
    <row r="609" ht="15.75" customHeight="1" spans="2:2">
      <c r="B609" s="31"/>
    </row>
    <row r="610" ht="15.75" customHeight="1" spans="2:2">
      <c r="B610" s="31"/>
    </row>
    <row r="611" ht="15.75" customHeight="1" spans="2:2">
      <c r="B611" s="31"/>
    </row>
    <row r="612" ht="15.75" customHeight="1" spans="2:2">
      <c r="B612" s="31"/>
    </row>
    <row r="613" ht="15.75" customHeight="1" spans="2:2">
      <c r="B613" s="31"/>
    </row>
    <row r="614" ht="15.75" customHeight="1" spans="2:2">
      <c r="B614" s="31"/>
    </row>
    <row r="615" ht="15.75" customHeight="1" spans="2:2">
      <c r="B615" s="31"/>
    </row>
    <row r="616" ht="15.75" customHeight="1" spans="2:2">
      <c r="B616" s="31"/>
    </row>
    <row r="617" ht="15.75" customHeight="1" spans="2:2">
      <c r="B617" s="31"/>
    </row>
    <row r="618" ht="15.75" customHeight="1" spans="2:2">
      <c r="B618" s="31"/>
    </row>
    <row r="619" ht="15.75" customHeight="1" spans="2:2">
      <c r="B619" s="31"/>
    </row>
    <row r="620" ht="15.75" customHeight="1" spans="2:2">
      <c r="B620" s="31"/>
    </row>
    <row r="621" ht="15.75" customHeight="1" spans="2:2">
      <c r="B621" s="31"/>
    </row>
    <row r="622" ht="15.75" customHeight="1" spans="2:2">
      <c r="B622" s="31"/>
    </row>
    <row r="623" ht="15.75" customHeight="1" spans="2:2">
      <c r="B623" s="31"/>
    </row>
    <row r="624" ht="15.75" customHeight="1" spans="2:2">
      <c r="B624" s="31"/>
    </row>
    <row r="625" ht="15.75" customHeight="1" spans="2:2">
      <c r="B625" s="31"/>
    </row>
    <row r="626" ht="15.75" customHeight="1" spans="2:2">
      <c r="B626" s="31"/>
    </row>
    <row r="627" ht="15.75" customHeight="1" spans="2:2">
      <c r="B627" s="31"/>
    </row>
    <row r="628" ht="15.75" customHeight="1" spans="2:2">
      <c r="B628" s="31"/>
    </row>
    <row r="629" ht="15.75" customHeight="1" spans="2:2">
      <c r="B629" s="31"/>
    </row>
    <row r="630" ht="15.75" customHeight="1" spans="2:2">
      <c r="B630" s="31"/>
    </row>
    <row r="631" ht="15.75" customHeight="1" spans="2:2">
      <c r="B631" s="31"/>
    </row>
    <row r="632" ht="15.75" customHeight="1" spans="2:2">
      <c r="B632" s="31"/>
    </row>
    <row r="633" ht="15.75" customHeight="1" spans="2:2">
      <c r="B633" s="31"/>
    </row>
    <row r="634" ht="15.75" customHeight="1" spans="2:2">
      <c r="B634" s="31"/>
    </row>
    <row r="635" ht="15.75" customHeight="1" spans="2:2">
      <c r="B635" s="31"/>
    </row>
    <row r="636" ht="15.75" customHeight="1" spans="2:2">
      <c r="B636" s="31"/>
    </row>
    <row r="637" ht="15.75" customHeight="1" spans="2:2">
      <c r="B637" s="31"/>
    </row>
    <row r="638" ht="15.75" customHeight="1" spans="2:2">
      <c r="B638" s="31"/>
    </row>
    <row r="639" ht="15.75" customHeight="1" spans="2:2">
      <c r="B639" s="31"/>
    </row>
    <row r="640" ht="15.75" customHeight="1" spans="2:2">
      <c r="B640" s="31"/>
    </row>
    <row r="641" ht="15.75" customHeight="1" spans="2:2">
      <c r="B641" s="31"/>
    </row>
    <row r="642" ht="15.75" customHeight="1" spans="2:2">
      <c r="B642" s="31"/>
    </row>
    <row r="643" ht="15.75" customHeight="1" spans="2:2">
      <c r="B643" s="31"/>
    </row>
    <row r="644" ht="15.75" customHeight="1" spans="2:2">
      <c r="B644" s="31"/>
    </row>
    <row r="645" ht="15.75" customHeight="1" spans="2:2">
      <c r="B645" s="31"/>
    </row>
    <row r="646" ht="15.75" customHeight="1" spans="2:2">
      <c r="B646" s="31"/>
    </row>
    <row r="647" ht="15.75" customHeight="1" spans="2:2">
      <c r="B647" s="31"/>
    </row>
    <row r="648" ht="15.75" customHeight="1" spans="2:2">
      <c r="B648" s="31"/>
    </row>
    <row r="649" ht="15.75" customHeight="1" spans="2:2">
      <c r="B649" s="31"/>
    </row>
    <row r="650" ht="15.75" customHeight="1" spans="2:2">
      <c r="B650" s="31"/>
    </row>
    <row r="651" ht="15.75" customHeight="1" spans="2:2">
      <c r="B651" s="31"/>
    </row>
    <row r="652" ht="15.75" customHeight="1" spans="2:2">
      <c r="B652" s="31"/>
    </row>
    <row r="653" ht="15.75" customHeight="1" spans="2:2">
      <c r="B653" s="31"/>
    </row>
    <row r="654" ht="15.75" customHeight="1" spans="2:2">
      <c r="B654" s="31"/>
    </row>
    <row r="655" ht="15.75" customHeight="1" spans="2:2">
      <c r="B655" s="31"/>
    </row>
    <row r="656" ht="15.75" customHeight="1" spans="2:2">
      <c r="B656" s="31"/>
    </row>
    <row r="657" ht="15.75" customHeight="1" spans="2:2">
      <c r="B657" s="31"/>
    </row>
    <row r="658" ht="15.75" customHeight="1" spans="2:2">
      <c r="B658" s="31"/>
    </row>
    <row r="659" ht="15.75" customHeight="1" spans="2:2">
      <c r="B659" s="31"/>
    </row>
    <row r="660" ht="15.75" customHeight="1" spans="2:2">
      <c r="B660" s="31"/>
    </row>
    <row r="661" ht="15.75" customHeight="1" spans="2:2">
      <c r="B661" s="31"/>
    </row>
    <row r="662" ht="15.75" customHeight="1" spans="2:2">
      <c r="B662" s="31"/>
    </row>
    <row r="663" ht="15.75" customHeight="1" spans="2:2">
      <c r="B663" s="31"/>
    </row>
    <row r="664" ht="15.75" customHeight="1" spans="2:2">
      <c r="B664" s="31"/>
    </row>
    <row r="665" ht="15.75" customHeight="1" spans="2:2">
      <c r="B665" s="31"/>
    </row>
    <row r="666" ht="15.75" customHeight="1" spans="2:2">
      <c r="B666" s="31"/>
    </row>
    <row r="667" ht="15.75" customHeight="1" spans="2:2">
      <c r="B667" s="31"/>
    </row>
    <row r="668" ht="15.75" customHeight="1" spans="2:2">
      <c r="B668" s="31"/>
    </row>
    <row r="669" ht="15.75" customHeight="1" spans="2:2">
      <c r="B669" s="31"/>
    </row>
    <row r="670" ht="15.75" customHeight="1" spans="2:2">
      <c r="B670" s="31"/>
    </row>
    <row r="671" ht="15.75" customHeight="1" spans="2:2">
      <c r="B671" s="31"/>
    </row>
    <row r="672" ht="15.75" customHeight="1" spans="2:2">
      <c r="B672" s="31"/>
    </row>
    <row r="673" ht="15.75" customHeight="1" spans="2:2">
      <c r="B673" s="31"/>
    </row>
    <row r="674" ht="15.75" customHeight="1" spans="2:2">
      <c r="B674" s="31"/>
    </row>
    <row r="675" ht="15.75" customHeight="1" spans="2:2">
      <c r="B675" s="31"/>
    </row>
    <row r="676" ht="15.75" customHeight="1" spans="2:2">
      <c r="B676" s="31"/>
    </row>
    <row r="677" ht="15.75" customHeight="1" spans="2:2">
      <c r="B677" s="31"/>
    </row>
    <row r="678" ht="15.75" customHeight="1" spans="2:2">
      <c r="B678" s="31"/>
    </row>
    <row r="679" ht="15.75" customHeight="1" spans="2:2">
      <c r="B679" s="31"/>
    </row>
    <row r="680" ht="15.75" customHeight="1" spans="2:2">
      <c r="B680" s="31"/>
    </row>
    <row r="681" ht="15.75" customHeight="1" spans="2:2">
      <c r="B681" s="31"/>
    </row>
    <row r="682" ht="15.75" customHeight="1" spans="2:2">
      <c r="B682" s="31"/>
    </row>
    <row r="683" ht="15.75" customHeight="1" spans="2:2">
      <c r="B683" s="31"/>
    </row>
    <row r="684" ht="15.75" customHeight="1" spans="2:2">
      <c r="B684" s="31"/>
    </row>
    <row r="685" ht="15.75" customHeight="1" spans="2:2">
      <c r="B685" s="31"/>
    </row>
    <row r="686" ht="15.75" customHeight="1" spans="2:2">
      <c r="B686" s="31"/>
    </row>
    <row r="687" ht="15.75" customHeight="1" spans="2:2">
      <c r="B687" s="31"/>
    </row>
    <row r="688" ht="15.75" customHeight="1" spans="2:2">
      <c r="B688" s="31"/>
    </row>
    <row r="689" ht="15.75" customHeight="1" spans="2:2">
      <c r="B689" s="31"/>
    </row>
    <row r="690" ht="15.75" customHeight="1" spans="2:2">
      <c r="B690" s="31"/>
    </row>
    <row r="691" ht="15.75" customHeight="1" spans="2:2">
      <c r="B691" s="31"/>
    </row>
    <row r="692" ht="15.75" customHeight="1" spans="2:2">
      <c r="B692" s="31"/>
    </row>
    <row r="693" ht="15.75" customHeight="1" spans="2:2">
      <c r="B693" s="31"/>
    </row>
    <row r="694" ht="15.75" customHeight="1" spans="2:2">
      <c r="B694" s="31"/>
    </row>
    <row r="695" ht="15.75" customHeight="1" spans="2:2">
      <c r="B695" s="31"/>
    </row>
    <row r="696" ht="15.75" customHeight="1" spans="2:2">
      <c r="B696" s="31"/>
    </row>
    <row r="697" ht="15.75" customHeight="1" spans="2:2">
      <c r="B697" s="31"/>
    </row>
    <row r="698" ht="15.75" customHeight="1" spans="2:2">
      <c r="B698" s="31"/>
    </row>
    <row r="699" ht="15.75" customHeight="1" spans="2:2">
      <c r="B699" s="31"/>
    </row>
    <row r="700" ht="15.75" customHeight="1" spans="2:2">
      <c r="B700" s="31"/>
    </row>
    <row r="701" ht="15.75" customHeight="1" spans="2:2">
      <c r="B701" s="31"/>
    </row>
    <row r="702" ht="15.75" customHeight="1" spans="2:2">
      <c r="B702" s="31"/>
    </row>
    <row r="703" ht="15.75" customHeight="1" spans="2:2">
      <c r="B703" s="31"/>
    </row>
    <row r="704" ht="15.75" customHeight="1" spans="2:2">
      <c r="B704" s="31"/>
    </row>
    <row r="705" ht="15.75" customHeight="1" spans="2:2">
      <c r="B705" s="31"/>
    </row>
    <row r="706" ht="15.75" customHeight="1" spans="2:2">
      <c r="B706" s="31"/>
    </row>
    <row r="707" ht="15.75" customHeight="1" spans="2:2">
      <c r="B707" s="31"/>
    </row>
    <row r="708" ht="15.75" customHeight="1" spans="2:2">
      <c r="B708" s="31"/>
    </row>
    <row r="709" ht="15.75" customHeight="1" spans="2:2">
      <c r="B709" s="31"/>
    </row>
    <row r="710" ht="15.75" customHeight="1" spans="2:2">
      <c r="B710" s="31"/>
    </row>
    <row r="711" ht="15.75" customHeight="1" spans="2:2">
      <c r="B711" s="31"/>
    </row>
    <row r="712" ht="15.75" customHeight="1" spans="2:2">
      <c r="B712" s="31"/>
    </row>
    <row r="713" ht="15.75" customHeight="1" spans="2:2">
      <c r="B713" s="31"/>
    </row>
    <row r="714" ht="15.75" customHeight="1" spans="2:2">
      <c r="B714" s="31"/>
    </row>
    <row r="715" ht="15.75" customHeight="1" spans="2:2">
      <c r="B715" s="31"/>
    </row>
    <row r="716" ht="15.75" customHeight="1" spans="2:2">
      <c r="B716" s="31"/>
    </row>
    <row r="717" ht="15.75" customHeight="1" spans="2:2">
      <c r="B717" s="31"/>
    </row>
    <row r="718" ht="15.75" customHeight="1" spans="2:2">
      <c r="B718" s="31"/>
    </row>
    <row r="719" ht="15.75" customHeight="1" spans="2:2">
      <c r="B719" s="31"/>
    </row>
    <row r="720" ht="15.75" customHeight="1" spans="2:2">
      <c r="B720" s="31"/>
    </row>
    <row r="721" ht="15.75" customHeight="1" spans="2:2">
      <c r="B721" s="31"/>
    </row>
    <row r="722" ht="15.75" customHeight="1" spans="2:2">
      <c r="B722" s="31"/>
    </row>
    <row r="723" ht="15.75" customHeight="1" spans="2:2">
      <c r="B723" s="31"/>
    </row>
    <row r="724" ht="15.75" customHeight="1" spans="2:2">
      <c r="B724" s="31"/>
    </row>
    <row r="725" ht="15.75" customHeight="1" spans="2:2">
      <c r="B725" s="31"/>
    </row>
    <row r="726" ht="15.75" customHeight="1" spans="2:2">
      <c r="B726" s="31"/>
    </row>
    <row r="727" ht="15.75" customHeight="1" spans="2:2">
      <c r="B727" s="31"/>
    </row>
    <row r="728" ht="15.75" customHeight="1" spans="2:2">
      <c r="B728" s="31"/>
    </row>
    <row r="729" ht="15.75" customHeight="1" spans="2:2">
      <c r="B729" s="31"/>
    </row>
    <row r="730" ht="15.75" customHeight="1" spans="2:2">
      <c r="B730" s="31"/>
    </row>
    <row r="731" ht="15.75" customHeight="1" spans="2:2">
      <c r="B731" s="31"/>
    </row>
    <row r="732" ht="15.75" customHeight="1" spans="2:2">
      <c r="B732" s="31"/>
    </row>
    <row r="733" ht="15.75" customHeight="1" spans="2:2">
      <c r="B733" s="31"/>
    </row>
    <row r="734" ht="15.75" customHeight="1" spans="2:2">
      <c r="B734" s="31"/>
    </row>
    <row r="735" ht="15.75" customHeight="1" spans="2:2">
      <c r="B735" s="31"/>
    </row>
    <row r="736" ht="15.75" customHeight="1" spans="2:2">
      <c r="B736" s="31"/>
    </row>
    <row r="737" ht="15.75" customHeight="1" spans="2:2">
      <c r="B737" s="31"/>
    </row>
    <row r="738" ht="15.75" customHeight="1" spans="2:2">
      <c r="B738" s="31"/>
    </row>
    <row r="739" ht="15.75" customHeight="1" spans="2:2">
      <c r="B739" s="31"/>
    </row>
    <row r="740" ht="15.75" customHeight="1" spans="2:2">
      <c r="B740" s="31"/>
    </row>
    <row r="741" ht="15.75" customHeight="1" spans="2:2">
      <c r="B741" s="31"/>
    </row>
    <row r="742" ht="15.75" customHeight="1" spans="2:2">
      <c r="B742" s="31"/>
    </row>
    <row r="743" ht="15.75" customHeight="1" spans="2:2">
      <c r="B743" s="31"/>
    </row>
    <row r="744" ht="15.75" customHeight="1" spans="2:2">
      <c r="B744" s="31"/>
    </row>
    <row r="745" ht="15.75" customHeight="1" spans="2:2">
      <c r="B745" s="31"/>
    </row>
    <row r="746" ht="15.75" customHeight="1" spans="2:2">
      <c r="B746" s="31"/>
    </row>
    <row r="747" ht="15.75" customHeight="1" spans="2:2">
      <c r="B747" s="31"/>
    </row>
    <row r="748" ht="15.75" customHeight="1" spans="2:2">
      <c r="B748" s="31"/>
    </row>
    <row r="749" ht="15.75" customHeight="1" spans="2:2">
      <c r="B749" s="31"/>
    </row>
    <row r="750" ht="15.75" customHeight="1" spans="2:2">
      <c r="B750" s="31"/>
    </row>
    <row r="751" ht="15.75" customHeight="1" spans="2:2">
      <c r="B751" s="31"/>
    </row>
    <row r="752" ht="15.75" customHeight="1" spans="2:2">
      <c r="B752" s="31"/>
    </row>
    <row r="753" ht="15.75" customHeight="1" spans="2:2">
      <c r="B753" s="31"/>
    </row>
    <row r="754" ht="15.75" customHeight="1" spans="2:2">
      <c r="B754" s="31"/>
    </row>
    <row r="755" ht="15.75" customHeight="1" spans="2:2">
      <c r="B755" s="31"/>
    </row>
    <row r="756" ht="15.75" customHeight="1" spans="2:2">
      <c r="B756" s="31"/>
    </row>
    <row r="757" ht="15.75" customHeight="1" spans="2:2">
      <c r="B757" s="31"/>
    </row>
    <row r="758" ht="15.75" customHeight="1" spans="2:2">
      <c r="B758" s="31"/>
    </row>
    <row r="759" ht="15.75" customHeight="1" spans="2:2">
      <c r="B759" s="31"/>
    </row>
    <row r="760" ht="15.75" customHeight="1" spans="2:2">
      <c r="B760" s="31"/>
    </row>
    <row r="761" ht="15.75" customHeight="1" spans="2:2">
      <c r="B761" s="31"/>
    </row>
    <row r="762" ht="15.75" customHeight="1" spans="2:2">
      <c r="B762" s="31"/>
    </row>
    <row r="763" ht="15.75" customHeight="1" spans="2:2">
      <c r="B763" s="31"/>
    </row>
    <row r="764" ht="15.75" customHeight="1" spans="2:2">
      <c r="B764" s="31"/>
    </row>
    <row r="765" ht="15.75" customHeight="1" spans="2:2">
      <c r="B765" s="31"/>
    </row>
    <row r="766" ht="15.75" customHeight="1" spans="2:2">
      <c r="B766" s="31"/>
    </row>
    <row r="767" ht="15.75" customHeight="1" spans="2:2">
      <c r="B767" s="31"/>
    </row>
    <row r="768" ht="15.75" customHeight="1" spans="2:2">
      <c r="B768" s="31"/>
    </row>
    <row r="769" ht="15.75" customHeight="1" spans="2:2">
      <c r="B769" s="31"/>
    </row>
    <row r="770" ht="15.75" customHeight="1" spans="2:2">
      <c r="B770" s="31"/>
    </row>
    <row r="771" ht="15.75" customHeight="1" spans="2:2">
      <c r="B771" s="31"/>
    </row>
    <row r="772" ht="15.75" customHeight="1" spans="2:2">
      <c r="B772" s="31"/>
    </row>
    <row r="773" ht="15.75" customHeight="1" spans="2:2">
      <c r="B773" s="31"/>
    </row>
    <row r="774" ht="15.75" customHeight="1" spans="2:2">
      <c r="B774" s="31"/>
    </row>
    <row r="775" ht="15.75" customHeight="1" spans="2:2">
      <c r="B775" s="31"/>
    </row>
    <row r="776" ht="15.75" customHeight="1" spans="2:2">
      <c r="B776" s="31"/>
    </row>
    <row r="777" ht="15.75" customHeight="1" spans="2:2">
      <c r="B777" s="31"/>
    </row>
    <row r="778" ht="15.75" customHeight="1" spans="2:2">
      <c r="B778" s="31"/>
    </row>
    <row r="779" ht="15.75" customHeight="1" spans="2:2">
      <c r="B779" s="31"/>
    </row>
    <row r="780" ht="15.75" customHeight="1" spans="2:2">
      <c r="B780" s="31"/>
    </row>
    <row r="781" ht="15.75" customHeight="1" spans="2:2">
      <c r="B781" s="31"/>
    </row>
    <row r="782" ht="15.75" customHeight="1" spans="2:2">
      <c r="B782" s="31"/>
    </row>
    <row r="783" ht="15.75" customHeight="1" spans="2:2">
      <c r="B783" s="31"/>
    </row>
    <row r="784" ht="15.75" customHeight="1" spans="2:2">
      <c r="B784" s="31"/>
    </row>
    <row r="785" ht="15.75" customHeight="1" spans="2:2">
      <c r="B785" s="31"/>
    </row>
    <row r="786" ht="15.75" customHeight="1" spans="2:2">
      <c r="B786" s="31"/>
    </row>
    <row r="787" ht="15.75" customHeight="1" spans="2:2">
      <c r="B787" s="31"/>
    </row>
    <row r="788" ht="15.75" customHeight="1" spans="2:2">
      <c r="B788" s="31"/>
    </row>
    <row r="789" ht="15.75" customHeight="1" spans="2:2">
      <c r="B789" s="31"/>
    </row>
    <row r="790" ht="15.75" customHeight="1" spans="2:2">
      <c r="B790" s="31"/>
    </row>
    <row r="791" ht="15.75" customHeight="1" spans="2:2">
      <c r="B791" s="31"/>
    </row>
    <row r="792" ht="15.75" customHeight="1" spans="2:2">
      <c r="B792" s="31"/>
    </row>
    <row r="793" ht="15.75" customHeight="1" spans="2:2">
      <c r="B793" s="31"/>
    </row>
    <row r="794" ht="15.75" customHeight="1" spans="2:2">
      <c r="B794" s="31"/>
    </row>
    <row r="795" ht="15.75" customHeight="1" spans="2:2">
      <c r="B795" s="31"/>
    </row>
    <row r="796" ht="15.75" customHeight="1" spans="2:2">
      <c r="B796" s="31"/>
    </row>
    <row r="797" ht="15.75" customHeight="1" spans="2:2">
      <c r="B797" s="31"/>
    </row>
    <row r="798" ht="15.75" customHeight="1" spans="2:2">
      <c r="B798" s="31"/>
    </row>
    <row r="799" ht="15.75" customHeight="1" spans="2:2">
      <c r="B799" s="31"/>
    </row>
    <row r="800" ht="15.75" customHeight="1" spans="2:2">
      <c r="B800" s="31"/>
    </row>
    <row r="801" ht="15.75" customHeight="1" spans="2:2">
      <c r="B801" s="31"/>
    </row>
    <row r="802" ht="15.75" customHeight="1" spans="2:2">
      <c r="B802" s="31"/>
    </row>
    <row r="803" ht="15.75" customHeight="1" spans="2:2">
      <c r="B803" s="31"/>
    </row>
    <row r="804" ht="15.75" customHeight="1" spans="2:2">
      <c r="B804" s="31"/>
    </row>
    <row r="805" ht="15.75" customHeight="1" spans="2:2">
      <c r="B805" s="31"/>
    </row>
    <row r="806" ht="15.75" customHeight="1" spans="2:2">
      <c r="B806" s="31"/>
    </row>
    <row r="807" ht="15.75" customHeight="1" spans="2:2">
      <c r="B807" s="31"/>
    </row>
    <row r="808" ht="15.75" customHeight="1" spans="2:2">
      <c r="B808" s="31"/>
    </row>
    <row r="809" ht="15.75" customHeight="1" spans="2:2">
      <c r="B809" s="31"/>
    </row>
    <row r="810" ht="15.75" customHeight="1" spans="2:2">
      <c r="B810" s="31"/>
    </row>
    <row r="811" ht="15.75" customHeight="1" spans="2:2">
      <c r="B811" s="31"/>
    </row>
    <row r="812" ht="15.75" customHeight="1" spans="2:2">
      <c r="B812" s="31"/>
    </row>
    <row r="813" ht="15.75" customHeight="1" spans="2:2">
      <c r="B813" s="31"/>
    </row>
    <row r="814" ht="15.75" customHeight="1" spans="2:2">
      <c r="B814" s="31"/>
    </row>
    <row r="815" ht="15.75" customHeight="1" spans="2:2">
      <c r="B815" s="31"/>
    </row>
    <row r="816" ht="15.75" customHeight="1" spans="2:2">
      <c r="B816" s="31"/>
    </row>
    <row r="817" ht="15.75" customHeight="1" spans="2:2">
      <c r="B817" s="31"/>
    </row>
    <row r="818" ht="15.75" customHeight="1" spans="2:2">
      <c r="B818" s="31"/>
    </row>
    <row r="819" ht="15.75" customHeight="1" spans="2:2">
      <c r="B819" s="31"/>
    </row>
    <row r="820" ht="15.75" customHeight="1" spans="2:2">
      <c r="B820" s="31"/>
    </row>
    <row r="821" ht="15.75" customHeight="1" spans="2:2">
      <c r="B821" s="31"/>
    </row>
    <row r="822" ht="15.75" customHeight="1" spans="2:2">
      <c r="B822" s="31"/>
    </row>
    <row r="823" ht="15.75" customHeight="1" spans="2:2">
      <c r="B823" s="31"/>
    </row>
    <row r="824" ht="15.75" customHeight="1" spans="2:2">
      <c r="B824" s="31"/>
    </row>
    <row r="825" ht="15.75" customHeight="1" spans="2:2">
      <c r="B825" s="31"/>
    </row>
    <row r="826" ht="15.75" customHeight="1" spans="2:2">
      <c r="B826" s="31"/>
    </row>
    <row r="827" ht="15.75" customHeight="1" spans="2:2">
      <c r="B827" s="31"/>
    </row>
    <row r="828" ht="15.75" customHeight="1" spans="2:2">
      <c r="B828" s="31"/>
    </row>
    <row r="829" ht="15.75" customHeight="1" spans="2:2">
      <c r="B829" s="31"/>
    </row>
    <row r="830" ht="15.75" customHeight="1" spans="2:2">
      <c r="B830" s="31"/>
    </row>
    <row r="831" ht="15.75" customHeight="1" spans="2:2">
      <c r="B831" s="31"/>
    </row>
    <row r="832" ht="15.75" customHeight="1" spans="2:2">
      <c r="B832" s="31"/>
    </row>
    <row r="833" ht="15.75" customHeight="1" spans="2:2">
      <c r="B833" s="31"/>
    </row>
    <row r="834" ht="15.75" customHeight="1" spans="2:2">
      <c r="B834" s="31"/>
    </row>
    <row r="835" ht="15.75" customHeight="1" spans="2:2">
      <c r="B835" s="31"/>
    </row>
    <row r="836" ht="15.75" customHeight="1" spans="2:2">
      <c r="B836" s="31"/>
    </row>
    <row r="837" ht="15.75" customHeight="1" spans="2:2">
      <c r="B837" s="31"/>
    </row>
    <row r="838" ht="15.75" customHeight="1" spans="2:2">
      <c r="B838" s="31"/>
    </row>
    <row r="839" ht="15.75" customHeight="1" spans="2:2">
      <c r="B839" s="31"/>
    </row>
    <row r="840" ht="15.75" customHeight="1" spans="2:2">
      <c r="B840" s="31"/>
    </row>
    <row r="841" ht="15.75" customHeight="1" spans="2:2">
      <c r="B841" s="31"/>
    </row>
    <row r="842" ht="15.75" customHeight="1" spans="2:2">
      <c r="B842" s="31"/>
    </row>
    <row r="843" ht="15.75" customHeight="1" spans="2:2">
      <c r="B843" s="31"/>
    </row>
    <row r="844" ht="15.75" customHeight="1" spans="2:2">
      <c r="B844" s="31"/>
    </row>
    <row r="845" ht="15.75" customHeight="1" spans="2:2">
      <c r="B845" s="31"/>
    </row>
    <row r="846" ht="15.75" customHeight="1" spans="2:2">
      <c r="B846" s="31"/>
    </row>
    <row r="847" ht="15.75" customHeight="1" spans="2:2">
      <c r="B847" s="31"/>
    </row>
    <row r="848" ht="15.75" customHeight="1" spans="2:2">
      <c r="B848" s="31"/>
    </row>
    <row r="849" ht="15.75" customHeight="1" spans="2:2">
      <c r="B849" s="31"/>
    </row>
    <row r="850" ht="15.75" customHeight="1" spans="2:2">
      <c r="B850" s="31"/>
    </row>
    <row r="851" ht="15.75" customHeight="1" spans="2:2">
      <c r="B851" s="31"/>
    </row>
    <row r="852" ht="15.75" customHeight="1" spans="2:2">
      <c r="B852" s="31"/>
    </row>
    <row r="853" ht="15.75" customHeight="1" spans="2:2">
      <c r="B853" s="31"/>
    </row>
    <row r="854" ht="15.75" customHeight="1" spans="2:2">
      <c r="B854" s="31"/>
    </row>
    <row r="855" ht="15.75" customHeight="1" spans="2:2">
      <c r="B855" s="31"/>
    </row>
    <row r="856" ht="15.75" customHeight="1" spans="2:2">
      <c r="B856" s="31"/>
    </row>
    <row r="857" ht="15.75" customHeight="1" spans="2:2">
      <c r="B857" s="31"/>
    </row>
    <row r="858" ht="15.75" customHeight="1" spans="2:2">
      <c r="B858" s="31"/>
    </row>
    <row r="859" ht="15.75" customHeight="1" spans="2:2">
      <c r="B859" s="31"/>
    </row>
    <row r="860" ht="15.75" customHeight="1" spans="2:2">
      <c r="B860" s="31"/>
    </row>
    <row r="861" ht="15.75" customHeight="1" spans="2:2">
      <c r="B861" s="31"/>
    </row>
    <row r="862" ht="15.75" customHeight="1" spans="2:2">
      <c r="B862" s="31"/>
    </row>
    <row r="863" ht="15.75" customHeight="1" spans="2:2">
      <c r="B863" s="31"/>
    </row>
    <row r="864" ht="15.75" customHeight="1" spans="2:2">
      <c r="B864" s="31"/>
    </row>
    <row r="865" ht="15.75" customHeight="1" spans="2:2">
      <c r="B865" s="31"/>
    </row>
    <row r="866" ht="15.75" customHeight="1" spans="2:2">
      <c r="B866" s="31"/>
    </row>
    <row r="867" ht="15.75" customHeight="1" spans="2:2">
      <c r="B867" s="31"/>
    </row>
    <row r="868" ht="15.75" customHeight="1" spans="2:2">
      <c r="B868" s="31"/>
    </row>
    <row r="869" ht="15.75" customHeight="1" spans="2:2">
      <c r="B869" s="31"/>
    </row>
    <row r="870" ht="15.75" customHeight="1" spans="2:2">
      <c r="B870" s="31"/>
    </row>
    <row r="871" ht="15.75" customHeight="1" spans="2:2">
      <c r="B871" s="31"/>
    </row>
    <row r="872" ht="15.75" customHeight="1" spans="2:2">
      <c r="B872" s="31"/>
    </row>
    <row r="873" ht="15.75" customHeight="1" spans="2:2">
      <c r="B873" s="31"/>
    </row>
    <row r="874" ht="15.75" customHeight="1" spans="2:2">
      <c r="B874" s="31"/>
    </row>
    <row r="875" ht="15.75" customHeight="1" spans="2:2">
      <c r="B875" s="31"/>
    </row>
    <row r="876" ht="15.75" customHeight="1" spans="2:2">
      <c r="B876" s="31"/>
    </row>
    <row r="877" ht="15.75" customHeight="1" spans="2:2">
      <c r="B877" s="31"/>
    </row>
    <row r="878" ht="15.75" customHeight="1" spans="2:2">
      <c r="B878" s="31"/>
    </row>
    <row r="879" ht="15.75" customHeight="1" spans="2:2">
      <c r="B879" s="31"/>
    </row>
    <row r="880" ht="15.75" customHeight="1" spans="2:2">
      <c r="B880" s="31"/>
    </row>
    <row r="881" ht="15.75" customHeight="1" spans="2:2">
      <c r="B881" s="31"/>
    </row>
    <row r="882" ht="15.75" customHeight="1" spans="2:2">
      <c r="B882" s="31"/>
    </row>
    <row r="883" ht="15.75" customHeight="1" spans="2:2">
      <c r="B883" s="31"/>
    </row>
    <row r="884" ht="15.75" customHeight="1" spans="2:2">
      <c r="B884" s="31"/>
    </row>
    <row r="885" ht="15.75" customHeight="1" spans="2:2">
      <c r="B885" s="31"/>
    </row>
    <row r="886" ht="15.75" customHeight="1" spans="2:2">
      <c r="B886" s="31"/>
    </row>
    <row r="887" ht="15.75" customHeight="1" spans="2:2">
      <c r="B887" s="31"/>
    </row>
    <row r="888" ht="15.75" customHeight="1" spans="2:2">
      <c r="B888" s="31"/>
    </row>
    <row r="889" ht="15.75" customHeight="1" spans="2:2">
      <c r="B889" s="31"/>
    </row>
    <row r="890" ht="15.75" customHeight="1" spans="2:2">
      <c r="B890" s="31"/>
    </row>
    <row r="891" ht="15.75" customHeight="1" spans="2:2">
      <c r="B891" s="31"/>
    </row>
    <row r="892" ht="15.75" customHeight="1" spans="2:2">
      <c r="B892" s="31"/>
    </row>
    <row r="893" ht="15.75" customHeight="1" spans="2:2">
      <c r="B893" s="31"/>
    </row>
    <row r="894" ht="15.75" customHeight="1" spans="2:2">
      <c r="B894" s="31"/>
    </row>
    <row r="895" ht="15.75" customHeight="1" spans="2:2">
      <c r="B895" s="31"/>
    </row>
    <row r="896" ht="15.75" customHeight="1" spans="2:2">
      <c r="B896" s="31"/>
    </row>
    <row r="897" ht="15.75" customHeight="1" spans="2:2">
      <c r="B897" s="31"/>
    </row>
    <row r="898" ht="15.75" customHeight="1" spans="2:2">
      <c r="B898" s="31"/>
    </row>
    <row r="899" ht="15.75" customHeight="1" spans="2:2">
      <c r="B899" s="31"/>
    </row>
    <row r="900" ht="15.75" customHeight="1" spans="2:2">
      <c r="B900" s="31"/>
    </row>
    <row r="901" ht="15.75" customHeight="1" spans="2:2">
      <c r="B901" s="31"/>
    </row>
    <row r="902" ht="15.75" customHeight="1" spans="2:2">
      <c r="B902" s="31"/>
    </row>
    <row r="903" ht="15.75" customHeight="1" spans="2:2">
      <c r="B903" s="31"/>
    </row>
    <row r="904" ht="15.75" customHeight="1" spans="2:2">
      <c r="B904" s="31"/>
    </row>
    <row r="905" ht="15.75" customHeight="1" spans="2:2">
      <c r="B905" s="31"/>
    </row>
    <row r="906" ht="15.75" customHeight="1" spans="2:2">
      <c r="B906" s="31"/>
    </row>
    <row r="907" ht="15.75" customHeight="1" spans="2:2">
      <c r="B907" s="31"/>
    </row>
    <row r="908" ht="15.75" customHeight="1" spans="2:2">
      <c r="B908" s="31"/>
    </row>
    <row r="909" ht="15.75" customHeight="1" spans="2:2">
      <c r="B909" s="31"/>
    </row>
    <row r="910" ht="15.75" customHeight="1" spans="2:2">
      <c r="B910" s="31"/>
    </row>
    <row r="911" ht="15.75" customHeight="1" spans="2:2">
      <c r="B911" s="31"/>
    </row>
    <row r="912" ht="15.75" customHeight="1" spans="2:2">
      <c r="B912" s="31"/>
    </row>
    <row r="913" ht="15.75" customHeight="1" spans="2:2">
      <c r="B913" s="31"/>
    </row>
    <row r="914" ht="15.75" customHeight="1" spans="2:2">
      <c r="B914" s="31"/>
    </row>
    <row r="915" ht="15.75" customHeight="1" spans="2:2">
      <c r="B915" s="31"/>
    </row>
    <row r="916" ht="15.75" customHeight="1" spans="2:2">
      <c r="B916" s="31"/>
    </row>
    <row r="917" ht="15.75" customHeight="1" spans="2:2">
      <c r="B917" s="31"/>
    </row>
    <row r="918" ht="15.75" customHeight="1" spans="2:2">
      <c r="B918" s="31"/>
    </row>
    <row r="919" ht="15.75" customHeight="1" spans="2:2">
      <c r="B919" s="31"/>
    </row>
    <row r="920" ht="15.75" customHeight="1" spans="2:2">
      <c r="B920" s="31"/>
    </row>
    <row r="921" ht="15.75" customHeight="1" spans="2:2">
      <c r="B921" s="31"/>
    </row>
    <row r="922" ht="15.75" customHeight="1" spans="2:2">
      <c r="B922" s="31"/>
    </row>
    <row r="923" ht="15.75" customHeight="1" spans="2:2">
      <c r="B923" s="31"/>
    </row>
    <row r="924" ht="15.75" customHeight="1" spans="2:2">
      <c r="B924" s="31"/>
    </row>
    <row r="925" ht="15.75" customHeight="1" spans="2:2">
      <c r="B925" s="31"/>
    </row>
    <row r="926" ht="15.75" customHeight="1" spans="2:2">
      <c r="B926" s="31"/>
    </row>
    <row r="927" ht="15.75" customHeight="1" spans="2:2">
      <c r="B927" s="31"/>
    </row>
    <row r="928" ht="15.75" customHeight="1" spans="2:2">
      <c r="B928" s="31"/>
    </row>
    <row r="929" ht="15.75" customHeight="1" spans="2:2">
      <c r="B929" s="31"/>
    </row>
    <row r="930" ht="15.75" customHeight="1" spans="2:2">
      <c r="B930" s="31"/>
    </row>
    <row r="931" ht="15.75" customHeight="1" spans="2:2">
      <c r="B931" s="31"/>
    </row>
    <row r="932" ht="15.75" customHeight="1" spans="2:2">
      <c r="B932" s="31"/>
    </row>
    <row r="933" ht="15.75" customHeight="1" spans="2:2">
      <c r="B933" s="31"/>
    </row>
    <row r="934" ht="15.75" customHeight="1" spans="2:2">
      <c r="B934" s="31"/>
    </row>
    <row r="935" ht="15.75" customHeight="1" spans="2:2">
      <c r="B935" s="31"/>
    </row>
    <row r="936" ht="15.75" customHeight="1" spans="2:2">
      <c r="B936" s="31"/>
    </row>
    <row r="937" ht="15.75" customHeight="1" spans="2:2">
      <c r="B937" s="31"/>
    </row>
    <row r="938" ht="15.75" customHeight="1" spans="2:2">
      <c r="B938" s="31"/>
    </row>
    <row r="939" ht="15.75" customHeight="1" spans="2:2">
      <c r="B939" s="31"/>
    </row>
    <row r="940" ht="15.75" customHeight="1" spans="2:2">
      <c r="B940" s="31"/>
    </row>
    <row r="941" ht="15.75" customHeight="1" spans="2:2">
      <c r="B941" s="31"/>
    </row>
    <row r="942" ht="15.75" customHeight="1" spans="2:2">
      <c r="B942" s="31"/>
    </row>
    <row r="943" ht="15.75" customHeight="1" spans="2:2">
      <c r="B943" s="31"/>
    </row>
    <row r="944" ht="15.75" customHeight="1" spans="2:2">
      <c r="B944" s="31"/>
    </row>
    <row r="945" ht="15.75" customHeight="1" spans="2:2">
      <c r="B945" s="31"/>
    </row>
    <row r="946" ht="15.75" customHeight="1" spans="2:2">
      <c r="B946" s="31"/>
    </row>
    <row r="947" ht="15.75" customHeight="1" spans="2:2">
      <c r="B947" s="31"/>
    </row>
    <row r="948" ht="15.75" customHeight="1" spans="2:2">
      <c r="B948" s="31"/>
    </row>
    <row r="949" ht="15.75" customHeight="1" spans="2:2">
      <c r="B949" s="31"/>
    </row>
    <row r="950" ht="15.75" customHeight="1" spans="2:2">
      <c r="B950" s="31"/>
    </row>
    <row r="951" ht="15.75" customHeight="1" spans="2:2">
      <c r="B951" s="31"/>
    </row>
    <row r="952" ht="15.75" customHeight="1" spans="2:2">
      <c r="B952" s="31"/>
    </row>
    <row r="953" ht="15.75" customHeight="1" spans="2:2">
      <c r="B953" s="31"/>
    </row>
    <row r="954" ht="15.75" customHeight="1" spans="2:2">
      <c r="B954" s="31"/>
    </row>
    <row r="955" ht="15.75" customHeight="1" spans="2:2">
      <c r="B955" s="31"/>
    </row>
    <row r="956" ht="15.75" customHeight="1" spans="2:2">
      <c r="B956" s="31"/>
    </row>
    <row r="957" ht="15.75" customHeight="1" spans="2:2">
      <c r="B957" s="31"/>
    </row>
    <row r="958" ht="15.75" customHeight="1" spans="2:2">
      <c r="B958" s="31"/>
    </row>
    <row r="959" ht="15.75" customHeight="1" spans="2:2">
      <c r="B959" s="31"/>
    </row>
    <row r="960" ht="15.75" customHeight="1" spans="2:2">
      <c r="B960" s="31"/>
    </row>
    <row r="961" ht="15.75" customHeight="1" spans="2:2">
      <c r="B961" s="31"/>
    </row>
    <row r="962" ht="15.75" customHeight="1" spans="2:2">
      <c r="B962" s="31"/>
    </row>
    <row r="963" ht="15.75" customHeight="1" spans="2:2">
      <c r="B963" s="31"/>
    </row>
    <row r="964" ht="15.75" customHeight="1" spans="2:2">
      <c r="B964" s="31"/>
    </row>
    <row r="965" ht="15.75" customHeight="1" spans="2:2">
      <c r="B965" s="31"/>
    </row>
    <row r="966" ht="15.75" customHeight="1" spans="2:2">
      <c r="B966" s="31"/>
    </row>
    <row r="967" ht="15.75" customHeight="1" spans="2:2">
      <c r="B967" s="31"/>
    </row>
    <row r="968" ht="15.75" customHeight="1" spans="2:2">
      <c r="B968" s="31"/>
    </row>
    <row r="969" ht="15.75" customHeight="1" spans="2:2">
      <c r="B969" s="31"/>
    </row>
    <row r="970" ht="15.75" customHeight="1" spans="2:2">
      <c r="B970" s="31"/>
    </row>
    <row r="971" ht="15.75" customHeight="1" spans="2:2">
      <c r="B971" s="31"/>
    </row>
    <row r="972" ht="15.75" customHeight="1" spans="2:2">
      <c r="B972" s="31"/>
    </row>
    <row r="973" ht="15.75" customHeight="1" spans="2:2">
      <c r="B973" s="31"/>
    </row>
    <row r="974" ht="15.75" customHeight="1" spans="2:2">
      <c r="B974" s="31"/>
    </row>
    <row r="975" ht="15.75" customHeight="1" spans="2:2">
      <c r="B975" s="31"/>
    </row>
    <row r="976" ht="15.75" customHeight="1" spans="2:2">
      <c r="B976" s="31"/>
    </row>
    <row r="977" ht="15.75" customHeight="1" spans="2:2">
      <c r="B977" s="31"/>
    </row>
    <row r="978" ht="15.75" customHeight="1" spans="2:2">
      <c r="B978" s="31"/>
    </row>
    <row r="979" ht="15.75" customHeight="1" spans="2:2">
      <c r="B979" s="31"/>
    </row>
    <row r="980" ht="15.75" customHeight="1" spans="2:2">
      <c r="B980" s="31"/>
    </row>
    <row r="981" ht="15.75" customHeight="1" spans="2:2">
      <c r="B981" s="31"/>
    </row>
    <row r="982" ht="15.75" customHeight="1" spans="2:2">
      <c r="B982" s="31"/>
    </row>
    <row r="983" ht="15.75" customHeight="1" spans="2:2">
      <c r="B983" s="31"/>
    </row>
    <row r="984" ht="15.75" customHeight="1" spans="2:2">
      <c r="B984" s="31"/>
    </row>
    <row r="985" ht="15.75" customHeight="1" spans="2:2">
      <c r="B985" s="31"/>
    </row>
    <row r="986" ht="15.75" customHeight="1" spans="2:2">
      <c r="B986" s="31"/>
    </row>
    <row r="987" ht="15.75" customHeight="1" spans="2:2">
      <c r="B987" s="31"/>
    </row>
    <row r="988" ht="15.75" customHeight="1" spans="2:2">
      <c r="B988" s="31"/>
    </row>
    <row r="989" ht="15.75" customHeight="1" spans="2:2">
      <c r="B989" s="31"/>
    </row>
    <row r="990" ht="15.75" customHeight="1" spans="2:2">
      <c r="B990" s="31"/>
    </row>
    <row r="991" ht="15.75" customHeight="1" spans="2:2">
      <c r="B991" s="31"/>
    </row>
  </sheetData>
  <mergeCells count="9">
    <mergeCell ref="A1:H1"/>
    <mergeCell ref="A2:H2"/>
    <mergeCell ref="A3:H3"/>
    <mergeCell ref="A4:H4"/>
    <mergeCell ref="A5:H5"/>
    <mergeCell ref="A6:H6"/>
    <mergeCell ref="A7:G7"/>
    <mergeCell ref="A9:H9"/>
    <mergeCell ref="A15:B15"/>
  </mergeCells>
  <pageMargins left="0.511805555555556" right="0.511805555555556" top="0.869444444444444" bottom="0.786805555555556" header="0" footer="0"/>
  <pageSetup paperSize="9" scale="84" orientation="landscape" horizontalDpi="600"/>
  <headerFooter>
    <oddHeader>&amp;CNegrito itálico"Processo 23069.177733/2024-28
PE 90.056/2024</oddHeader>
    <oddFooter>&amp;L&amp;A</oddFooter>
  </headerFooter>
  <colBreaks count="1" manualBreakCount="1">
    <brk id="8" max="0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MENU PLANILHA</vt:lpstr>
      <vt:lpstr>Anexo II-A Endereço</vt:lpstr>
      <vt:lpstr>Anexo II-B Salários</vt:lpstr>
      <vt:lpstr>Anexo III Uniformes</vt:lpstr>
      <vt:lpstr>An IV A Custo G1</vt:lpstr>
      <vt:lpstr>Anexo IV B - Custo Total MDO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jubor</cp:lastModifiedBy>
  <dcterms:created xsi:type="dcterms:W3CDTF">2020-07-21T04:53:00Z</dcterms:created>
  <cp:lastPrinted>2024-09-16T00:37:00Z</cp:lastPrinted>
  <dcterms:modified xsi:type="dcterms:W3CDTF">2024-10-15T11:49:07Z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CAD2C7FF21B24A538C5D89DD5A5E9E8F_12</vt:lpwstr>
  </property>
  <property fmtid="{D5CDD505-2E9C-101B-9397-08002B2CF9AE}" pid="3" name="KSOProductBuildVer">
    <vt:lpwstr>1046-12.2.0.18586</vt:lpwstr>
  </property>
</Properties>
</file>